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15930" yWindow="720" windowWidth="17205" windowHeight="11700"/>
  </bookViews>
  <sheets>
    <sheet name="ИП-2020-2024 14.10.2020" sheetId="8" r:id="rId1"/>
  </sheets>
  <definedNames>
    <definedName name="_xlnm._FilterDatabase" localSheetId="0" hidden="1">'ИП-2020-2024 14.10.2020'!$A$16:$AV$1732</definedName>
    <definedName name="Z_02105E4A_1331_4BE2_BD73_9E771A6A8AA7_.wvu.FilterData" localSheetId="0" hidden="1">'ИП-2020-2024 14.10.2020'!$A$16:$AV$1498</definedName>
    <definedName name="Z_039D114D_64D4_4CEE_AFE5_BEEE4612A59B_.wvu.FilterData" localSheetId="0" hidden="1">'ИП-2020-2024 14.10.2020'!$A$16:$AV$1498</definedName>
    <definedName name="Z_0472440E_E1E3_4E0C_A4F3_0FE5D530B6F8_.wvu.FilterData" localSheetId="0" hidden="1">'ИП-2020-2024 14.10.2020'!$A$16:$AV$1498</definedName>
    <definedName name="Z_04E5E5BA_6191_4D1C_8D56_EB637F819C31_.wvu.FilterData" localSheetId="0" hidden="1">'ИП-2020-2024 14.10.2020'!$A$16:$AV$1498</definedName>
    <definedName name="Z_06C828AE_B63F_4BAE_A290_4A3CFD8D8FE0_.wvu.FilterData" localSheetId="0" hidden="1">'ИП-2020-2024 14.10.2020'!$A$16:$AV$1498</definedName>
    <definedName name="Z_09336E4B_039F_4AA4_BAF4_69712309EAFD_.wvu.FilterData" localSheetId="0" hidden="1">'ИП-2020-2024 14.10.2020'!$A$16:$AV$1498</definedName>
    <definedName name="Z_0C0AE069_340D_471B_947B_EF9DD23915AF_.wvu.FilterData" localSheetId="0" hidden="1">'ИП-2020-2024 14.10.2020'!$A$16:$AV$1498</definedName>
    <definedName name="Z_0C7B35F8_618B_410D_AA56_F24AAEFC19C2_.wvu.FilterData" localSheetId="0" hidden="1">'ИП-2020-2024 14.10.2020'!$A$16:$AV$1498</definedName>
    <definedName name="Z_0E301FC8_1056_47AB_A922_0607EFBFB49A_.wvu.FilterData" localSheetId="0" hidden="1">'ИП-2020-2024 14.10.2020'!$A$16:$AV$1498</definedName>
    <definedName name="Z_0ED54FA1_92ED_48DF_B7F0_06F8C2373065_.wvu.FilterData" localSheetId="0" hidden="1">'ИП-2020-2024 14.10.2020'!$A$16:$AV$1498</definedName>
    <definedName name="Z_10995990_1A77_4CFF_A833_7B6BB2C7E1BC_.wvu.FilterData" localSheetId="0" hidden="1">'ИП-2020-2024 14.10.2020'!$A$16:$AV$1498</definedName>
    <definedName name="Z_110183A2_B35F_4537_AD16_82B69E4AC836_.wvu.FilterData" localSheetId="0" hidden="1">'ИП-2020-2024 14.10.2020'!$A$16:$AV$1498</definedName>
    <definedName name="Z_12465FD4_43B8_4391_89AD_1BC5E832AFF3_.wvu.FilterData" localSheetId="0" hidden="1">'ИП-2020-2024 14.10.2020'!$A$16:$AV$1498</definedName>
    <definedName name="Z_1449E567_A1F8_4E77_B03C_A050E3603C7A_.wvu.FilterData" localSheetId="0" hidden="1">'ИП-2020-2024 14.10.2020'!$A$16:$AV$1498</definedName>
    <definedName name="Z_168CDE36_2862_4102_BF0F_EEDF592F13CB_.wvu.FilterData" localSheetId="0" hidden="1">'ИП-2020-2024 14.10.2020'!$A$16:$AV$1498</definedName>
    <definedName name="Z_16A5EEB4_91A8_428A_AEB3_5D7E2F22993F_.wvu.Cols" localSheetId="0" hidden="1">'ИП-2020-2024 14.10.2020'!#REF!,'ИП-2020-2024 14.10.2020'!$G:$I,'ИП-2020-2024 14.10.2020'!$Q:$R</definedName>
    <definedName name="Z_16A5EEB4_91A8_428A_AEB3_5D7E2F22993F_.wvu.FilterData" localSheetId="0" hidden="1">'ИП-2020-2024 14.10.2020'!$A$16:$AV$1498</definedName>
    <definedName name="Z_16A5EEB4_91A8_428A_AEB3_5D7E2F22993F_.wvu.PrintArea" localSheetId="0" hidden="1">'ИП-2020-2024 14.10.2020'!$A$12:$AV$1498</definedName>
    <definedName name="Z_16A5EEB4_91A8_428A_AEB3_5D7E2F22993F_.wvu.PrintTitles" localSheetId="0" hidden="1">'ИП-2020-2024 14.10.2020'!$12:$16</definedName>
    <definedName name="Z_16A5EEB4_91A8_428A_AEB3_5D7E2F22993F_.wvu.Rows" localSheetId="0" hidden="1">'ИП-2020-2024 14.10.2020'!#REF!</definedName>
    <definedName name="Z_17A9526C_4150_4A0C_B6B4_ADB646F06AD9_.wvu.FilterData" localSheetId="0" hidden="1">'ИП-2020-2024 14.10.2020'!$A$16:$AV$1498</definedName>
    <definedName name="Z_19B4CCCB_091B_4C53_9948_7D1878D22DEC_.wvu.FilterData" localSheetId="0" hidden="1">'ИП-2020-2024 14.10.2020'!$A$16:$AV$1498</definedName>
    <definedName name="Z_19B4D7E1_E8B5_4552_B6DF_C6E28B36211E_.wvu.FilterData" localSheetId="0" hidden="1">'ИП-2020-2024 14.10.2020'!$A$16:$AV$1498</definedName>
    <definedName name="Z_1A6C0233_903E_4668_810C_561491EB9B03_.wvu.FilterData" localSheetId="0" hidden="1">'ИП-2020-2024 14.10.2020'!$A$16:$AV$1498</definedName>
    <definedName name="Z_1AEF5B4E_A140_45E5_854C_CB8F50E55DE9_.wvu.FilterData" localSheetId="0" hidden="1">'ИП-2020-2024 14.10.2020'!$A$16:$AV$1498</definedName>
    <definedName name="Z_1B29EA65_1C51_4DEC_8D8E_CE5AAD8AC7D5_.wvu.FilterData" localSheetId="0" hidden="1">'ИП-2020-2024 14.10.2020'!$A$16:$AV$1498</definedName>
    <definedName name="Z_1D6DBCC9_34B7_4D80_8212_0140B9784762_.wvu.FilterData" localSheetId="0" hidden="1">'ИП-2020-2024 14.10.2020'!$A$16:$AV$1498</definedName>
    <definedName name="Z_2182E840_03EC_4AA4_9490_D2119AC3A80C_.wvu.FilterData" localSheetId="0" hidden="1">'ИП-2020-2024 14.10.2020'!$A$16:$AV$1498</definedName>
    <definedName name="Z_22C28C9C_8304_497D_AD0F_CFAEE2521234_.wvu.FilterData" localSheetId="0" hidden="1">'ИП-2020-2024 14.10.2020'!$A$16:$AV$1498</definedName>
    <definedName name="Z_234AFABD_F0A7_4B69_BD41_3A227226F6D2_.wvu.FilterData" localSheetId="0" hidden="1">'ИП-2020-2024 14.10.2020'!$A$16:$AV$1498</definedName>
    <definedName name="Z_278474C9_677A_481C_A02E_DAD93D1A6DE5_.wvu.FilterData" localSheetId="0" hidden="1">'ИП-2020-2024 14.10.2020'!$A$16:$AV$1498</definedName>
    <definedName name="Z_2793C971_C25B_4C2E_980B_7EF41B2E3063_.wvu.Cols" localSheetId="0" hidden="1">'ИП-2020-2024 14.10.2020'!#REF!</definedName>
    <definedName name="Z_2793C971_C25B_4C2E_980B_7EF41B2E3063_.wvu.FilterData" localSheetId="0" hidden="1">'ИП-2020-2024 14.10.2020'!$A$16:$AV$1498</definedName>
    <definedName name="Z_2793C971_C25B_4C2E_980B_7EF41B2E3063_.wvu.PrintArea" localSheetId="0" hidden="1">'ИП-2020-2024 14.10.2020'!$A$1:$AV$1498</definedName>
    <definedName name="Z_2793C971_C25B_4C2E_980B_7EF41B2E3063_.wvu.PrintTitles" localSheetId="0" hidden="1">'ИП-2020-2024 14.10.2020'!$12:$16</definedName>
    <definedName name="Z_2793C971_C25B_4C2E_980B_7EF41B2E3063_.wvu.Rows" localSheetId="0" hidden="1">'ИП-2020-2024 14.10.2020'!$6:$15</definedName>
    <definedName name="Z_28212977_3885_48B9_8396_43CE80CB1FC8_.wvu.FilterData" localSheetId="0" hidden="1">'ИП-2020-2024 14.10.2020'!$A$16:$AV$1498</definedName>
    <definedName name="Z_2BD118C4_8259_4136_845D_19994A7BC4CB_.wvu.FilterData" localSheetId="0" hidden="1">'ИП-2020-2024 14.10.2020'!$A$16:$AV$1498</definedName>
    <definedName name="Z_2CCE3014_C941_4EB3_B3CB_FBE0CCDD5BB0_.wvu.FilterData" localSheetId="0" hidden="1">'ИП-2020-2024 14.10.2020'!$A$16:$AV$1498</definedName>
    <definedName name="Z_2DDE8D6B_E97C_4080_AD2D_5D4A7C8C5F1B_.wvu.FilterData" localSheetId="0" hidden="1">'ИП-2020-2024 14.10.2020'!$A$16:$AV$1498</definedName>
    <definedName name="Z_2E436683_4975_4C45_A5FD_D5B39E7CF8B4_.wvu.FilterData" localSheetId="0" hidden="1">'ИП-2020-2024 14.10.2020'!$A$16:$AV$1498</definedName>
    <definedName name="Z_3028DC13_DC9C_4C50_8AE8_48BD350339D9_.wvu.FilterData" localSheetId="0" hidden="1">'ИП-2020-2024 14.10.2020'!$A$16:$AV$1498</definedName>
    <definedName name="Z_30C6C673_C90B_48B0_99E6_3CC2B08A9594_.wvu.FilterData" localSheetId="0" hidden="1">'ИП-2020-2024 14.10.2020'!$A$16:$AV$1498</definedName>
    <definedName name="Z_31584ACA_EFA5_4FE0_A7C8_A1AE0FE38638_.wvu.FilterData" localSheetId="0" hidden="1">'ИП-2020-2024 14.10.2020'!$A$16:$AV$1498</definedName>
    <definedName name="Z_31FD5848_E955_4B47_B834_F47BD0DB4FB2_.wvu.FilterData" localSheetId="0" hidden="1">'ИП-2020-2024 14.10.2020'!$A$16:$AV$1498</definedName>
    <definedName name="Z_32E9D0C9_5142_41BB_B682_9F5915618712_.wvu.FilterData" localSheetId="0" hidden="1">'ИП-2020-2024 14.10.2020'!$A$16:$AV$1498</definedName>
    <definedName name="Z_34A66F01_CE4F_4060_BACE_BC9BE2A6DE7D_.wvu.FilterData" localSheetId="0" hidden="1">'ИП-2020-2024 14.10.2020'!$A$16:$AV$1498</definedName>
    <definedName name="Z_35E4D56D_458F_4052_BF1C_40FC0E3D1D63_.wvu.FilterData" localSheetId="0" hidden="1">'ИП-2020-2024 14.10.2020'!$A$16:$AV$1498</definedName>
    <definedName name="Z_362C4AF5_DD73_4B06_A9F5_2AC8472BB28A_.wvu.FilterData" localSheetId="0" hidden="1">'ИП-2020-2024 14.10.2020'!$A$16:$AV$1498</definedName>
    <definedName name="Z_3682EE30_59AA_4D98_8A22_ED1B01266A5A_.wvu.FilterData" localSheetId="0" hidden="1">'ИП-2020-2024 14.10.2020'!$A$16:$AV$1498</definedName>
    <definedName name="Z_3733C2B1_30E1_45E2_8F5B_6447384C35D0_.wvu.FilterData" localSheetId="0" hidden="1">'ИП-2020-2024 14.10.2020'!$A$16:$AV$1498</definedName>
    <definedName name="Z_38C130AC_45F6_4898_845E_6EB4F8E6A95B_.wvu.FilterData" localSheetId="0" hidden="1">'ИП-2020-2024 14.10.2020'!$A$16:$AV$1498</definedName>
    <definedName name="Z_3933CF9C_07D1_4C54_8DD5_66968D60A4BA_.wvu.FilterData" localSheetId="0" hidden="1">'ИП-2020-2024 14.10.2020'!$A$16:$AV$1498</definedName>
    <definedName name="Z_3933CF9C_07D1_4C54_8DD5_66968D60A4BA_.wvu.PrintArea" localSheetId="0" hidden="1">'ИП-2020-2024 14.10.2020'!$A$12:$AV$1498</definedName>
    <definedName name="Z_3933CF9C_07D1_4C54_8DD5_66968D60A4BA_.wvu.PrintTitles" localSheetId="0" hidden="1">'ИП-2020-2024 14.10.2020'!$12:$16</definedName>
    <definedName name="Z_3BCDC0F2_66D5_486B_A031_1BD64FA18C08_.wvu.FilterData" localSheetId="0" hidden="1">'ИП-2020-2024 14.10.2020'!$A$16:$AV$1498</definedName>
    <definedName name="Z_3CA9BE56_6477_40CF_8E79_4982C6648981_.wvu.FilterData" localSheetId="0" hidden="1">'ИП-2020-2024 14.10.2020'!$A$16:$AV$1498</definedName>
    <definedName name="Z_3CE54568_2BEE_4EF3_84C3_0BA32F3C610A_.wvu.FilterData" localSheetId="0" hidden="1">'ИП-2020-2024 14.10.2020'!$A$16:$AV$1498</definedName>
    <definedName name="Z_3D68CA98_4549_428E_BFFA_D4CECD5AED1A_.wvu.FilterData" localSheetId="0" hidden="1">'ИП-2020-2024 14.10.2020'!$A$16:$AV$1498</definedName>
    <definedName name="Z_3D9276DE_C30C_42E1_890B_0298D76DF60A_.wvu.FilterData" localSheetId="0" hidden="1">'ИП-2020-2024 14.10.2020'!$A$16:$AV$1498</definedName>
    <definedName name="Z_3FA71FF6_8BBB_4B8B_833F_B06BE2D2163C_.wvu.FilterData" localSheetId="0" hidden="1">'ИП-2020-2024 14.10.2020'!$A$16:$AV$1498</definedName>
    <definedName name="Z_424A2840_A31E_4113_8F73_76301B9A85A9_.wvu.FilterData" localSheetId="0" hidden="1">'ИП-2020-2024 14.10.2020'!$A$16:$AV$1498</definedName>
    <definedName name="Z_46447759_E28B_4153_9DF0_F5160D022E11_.wvu.FilterData" localSheetId="0" hidden="1">'ИП-2020-2024 14.10.2020'!$A$16:$AV$1498</definedName>
    <definedName name="Z_4666D474_1F66_4F49_90F3_2396FC1245CA_.wvu.FilterData" localSheetId="0" hidden="1">'ИП-2020-2024 14.10.2020'!$A$16:$AV$1498</definedName>
    <definedName name="Z_4784FA2B_B175_48B4_A7D6_9588DE9A9A2A_.wvu.FilterData" localSheetId="0" hidden="1">'ИП-2020-2024 14.10.2020'!$A$16:$AV$1498</definedName>
    <definedName name="Z_48F9E67E_C96B_48FA_AFFD_4729DD48072D_.wvu.FilterData" localSheetId="0" hidden="1">'ИП-2020-2024 14.10.2020'!$A$16:$AV$1498</definedName>
    <definedName name="Z_492E10CB_6F17_4004_8F23_DEB04D527823_.wvu.FilterData" localSheetId="0" hidden="1">'ИП-2020-2024 14.10.2020'!$A$16:$AV$1498</definedName>
    <definedName name="Z_49FCFD50_F212_4911_839E_6DA31B537800_.wvu.FilterData" localSheetId="0" hidden="1">'ИП-2020-2024 14.10.2020'!$A$16:$AV$1498</definedName>
    <definedName name="Z_4A8E5B96_2B1F_4530_A8E7_7F54C9D80214_.wvu.FilterData" localSheetId="0" hidden="1">'ИП-2020-2024 14.10.2020'!$A$16:$AV$1498</definedName>
    <definedName name="Z_51331FE1_DDBF_4409_9576_0FED609EEDD6_.wvu.FilterData" localSheetId="0" hidden="1">'ИП-2020-2024 14.10.2020'!$A$16:$AV$1498</definedName>
    <definedName name="Z_525219FE_B861_454F_AC84_218B01D5C2C1_.wvu.FilterData" localSheetId="0" hidden="1">'ИП-2020-2024 14.10.2020'!$A$16:$AV$1498</definedName>
    <definedName name="Z_525F7424_286F_453D_AAFF_88E8BB73F3F5_.wvu.FilterData" localSheetId="0" hidden="1">'ИП-2020-2024 14.10.2020'!$A$16:$AV$1498</definedName>
    <definedName name="Z_53F1E365_56C9_4EAE_AA63_3EA75EE89DD4_.wvu.FilterData" localSheetId="0" hidden="1">'ИП-2020-2024 14.10.2020'!$A$16:$AV$1498</definedName>
    <definedName name="Z_550EC9B7_8143_4910_916E_48E263144A07_.wvu.FilterData" localSheetId="0" hidden="1">'ИП-2020-2024 14.10.2020'!$A$16:$AV$1498</definedName>
    <definedName name="Z_58632223_17DE_4C67_AE9B_DACE55BFFF72_.wvu.FilterData" localSheetId="0" hidden="1">'ИП-2020-2024 14.10.2020'!$A$16:$AV$1498</definedName>
    <definedName name="Z_5BFBDBA5_CBD7_44BB_A181_5DF7F7FD07DE_.wvu.FilterData" localSheetId="0" hidden="1">'ИП-2020-2024 14.10.2020'!$A$16:$AV$1498</definedName>
    <definedName name="Z_6133B963_7876_4F2C_BE4F_7973E1AA2FCE_.wvu.FilterData" localSheetId="0" hidden="1">'ИП-2020-2024 14.10.2020'!$A$16:$AV$1498</definedName>
    <definedName name="Z_63E87EE5_4539_445D_ADF5_1A8EE08C60C3_.wvu.FilterData" localSheetId="0" hidden="1">'ИП-2020-2024 14.10.2020'!$A$16:$AV$1498</definedName>
    <definedName name="Z_6586DBD3_3061_49DB_B043_15147F739718_.wvu.FilterData" localSheetId="0" hidden="1">'ИП-2020-2024 14.10.2020'!$A$16:$AV$1498</definedName>
    <definedName name="Z_663023AC_47CF_4B7F_9EEE_6C7DF128D10F_.wvu.FilterData" localSheetId="0" hidden="1">'ИП-2020-2024 14.10.2020'!$A$16:$AV$1498</definedName>
    <definedName name="Z_69209B65_9637_4E60_BE55_33EEBC5C2B47_.wvu.FilterData" localSheetId="0" hidden="1">'ИП-2020-2024 14.10.2020'!$A$16:$AV$1498</definedName>
    <definedName name="Z_69415C20_C759_4AC2_94F6_008BE9669105_.wvu.FilterData" localSheetId="0" hidden="1">'ИП-2020-2024 14.10.2020'!$A$16:$AV$1498</definedName>
    <definedName name="Z_698EF3F7_C493_4BCD_9910_F99D24C81AD2_.wvu.FilterData" localSheetId="0" hidden="1">'ИП-2020-2024 14.10.2020'!$A$16:$AV$1498</definedName>
    <definedName name="Z_6C148229_A4AE_4EE0_A482_2C4F9AD4EC67_.wvu.FilterData" localSheetId="0" hidden="1">'ИП-2020-2024 14.10.2020'!$A$16:$AV$1498</definedName>
    <definedName name="Z_6D358A75_9DDD_4381_ACC7_BB98C6E303CD_.wvu.FilterData" localSheetId="0" hidden="1">'ИП-2020-2024 14.10.2020'!$A$16:$AV$1498</definedName>
    <definedName name="Z_6E71E42A_5F8B_4FDD_8171_4504B57546A0_.wvu.FilterData" localSheetId="0" hidden="1">'ИП-2020-2024 14.10.2020'!$A$16:$AV$1498</definedName>
    <definedName name="Z_6E900058_6102_4408_A58F_50A3B2A84CC2_.wvu.FilterData" localSheetId="0" hidden="1">'ИП-2020-2024 14.10.2020'!$A$16:$AV$1498</definedName>
    <definedName name="Z_6EAA0B1A_D6C2_4B39_B6D4_AE0F88D8BDD9_.wvu.FilterData" localSheetId="0" hidden="1">'ИП-2020-2024 14.10.2020'!$A$16:$AV$1498</definedName>
    <definedName name="Z_6F294CA8_BD4D_4282_8FC4_82A876460B28_.wvu.FilterData" localSheetId="0" hidden="1">'ИП-2020-2024 14.10.2020'!$A$16:$AV$1498</definedName>
    <definedName name="Z_714012B0_BB77_458C_924D_436C0C7DF280_.wvu.FilterData" localSheetId="0" hidden="1">'ИП-2020-2024 14.10.2020'!$A$16:$AV$1498</definedName>
    <definedName name="Z_7314C3C0_931E_4983_B1E4_E75751A572E6_.wvu.FilterData" localSheetId="0" hidden="1">'ИП-2020-2024 14.10.2020'!$A$16:$AV$1498</definedName>
    <definedName name="Z_74ABC501_5F26_4305_B279_D75376D7B94A_.wvu.FilterData" localSheetId="0" hidden="1">'ИП-2020-2024 14.10.2020'!$A$16:$AV$1498</definedName>
    <definedName name="Z_76A6E581_6AB3_480E_AC55_AB17700A6BE0_.wvu.FilterData" localSheetId="0" hidden="1">'ИП-2020-2024 14.10.2020'!$A$16:$AV$1498</definedName>
    <definedName name="Z_77FA7CD6_8E01_404F_BD3E_F15EBCDE7A28_.wvu.FilterData" localSheetId="0" hidden="1">'ИП-2020-2024 14.10.2020'!$A$16:$AV$1498</definedName>
    <definedName name="Z_7A6CA5E4_C1A1_4F3D_AAD5_BB75BF2279C4_.wvu.FilterData" localSheetId="0" hidden="1">'ИП-2020-2024 14.10.2020'!$A$16:$AV$1498</definedName>
    <definedName name="Z_7AE33CAF_E268_4B18_A8FA_B97BA1A6E18E_.wvu.FilterData" localSheetId="0" hidden="1">'ИП-2020-2024 14.10.2020'!$A$16:$AV$1498</definedName>
    <definedName name="Z_7AE33CAF_E268_4B18_A8FA_B97BA1A6E18E_.wvu.PrintArea" localSheetId="0" hidden="1">'ИП-2020-2024 14.10.2020'!$A$1:$AV$1498</definedName>
    <definedName name="Z_7AE33CAF_E268_4B18_A8FA_B97BA1A6E18E_.wvu.PrintTitles" localSheetId="0" hidden="1">'ИП-2020-2024 14.10.2020'!$12:$16</definedName>
    <definedName name="Z_7B66D7E5_5472_48C9_9A0B_57ACBE0CE857_.wvu.FilterData" localSheetId="0" hidden="1">'ИП-2020-2024 14.10.2020'!$A$16:$AV$1498</definedName>
    <definedName name="Z_7D4AD0E3_1FDC_4B26_BDF7_DE727F106A52_.wvu.Cols" localSheetId="0" hidden="1">'ИП-2020-2024 14.10.2020'!$D:$AV</definedName>
    <definedName name="Z_7D4AD0E3_1FDC_4B26_BDF7_DE727F106A52_.wvu.FilterData" localSheetId="0" hidden="1">'ИП-2020-2024 14.10.2020'!$A$16:$AV$1498</definedName>
    <definedName name="Z_7D4AD0E3_1FDC_4B26_BDF7_DE727F106A52_.wvu.PrintArea" localSheetId="0" hidden="1">'ИП-2020-2024 14.10.2020'!$A$1:$AV$1498</definedName>
    <definedName name="Z_7D4AD0E3_1FDC_4B26_BDF7_DE727F106A52_.wvu.PrintTitles" localSheetId="0" hidden="1">'ИП-2020-2024 14.10.2020'!$12:$16</definedName>
    <definedName name="Z_7F72A412_8A30_4E79_A0AB_3F5FFDA7EFAF_.wvu.FilterData" localSheetId="0" hidden="1">'ИП-2020-2024 14.10.2020'!$A$16:$AV$1498</definedName>
    <definedName name="Z_7FA3EA31_2788_42BD_991D_97F13D068D48_.wvu.FilterData" localSheetId="0" hidden="1">'ИП-2020-2024 14.10.2020'!$A$16:$AV$1498</definedName>
    <definedName name="Z_7FC6BD3E_B08C_46A8_8FEF_5E9EF8010127_.wvu.FilterData" localSheetId="0" hidden="1">'ИП-2020-2024 14.10.2020'!$A$16:$AV$1498</definedName>
    <definedName name="Z_808E3ED9_4FD9_4E6F_9B74_8D2755765AA9_.wvu.FilterData" localSheetId="0" hidden="1">'ИП-2020-2024 14.10.2020'!$A$16:$AV$1498</definedName>
    <definedName name="Z_80B45B06_772B_44D2_ADA7_FA3917BADE84_.wvu.FilterData" localSheetId="0" hidden="1">'ИП-2020-2024 14.10.2020'!$A$16:$AV$1498</definedName>
    <definedName name="Z_80B6541A_9BCC_4331_B35C_C24A90EE9197_.wvu.FilterData" localSheetId="0" hidden="1">'ИП-2020-2024 14.10.2020'!$A$16:$AV$1498</definedName>
    <definedName name="Z_80D18C4E_283F_4357_BA58_560A021E2C02_.wvu.FilterData" localSheetId="0" hidden="1">'ИП-2020-2024 14.10.2020'!$A$16:$AV$1498</definedName>
    <definedName name="Z_83E55CD2_6302_4E14_922D_84C09F404967_.wvu.FilterData" localSheetId="0" hidden="1">'ИП-2020-2024 14.10.2020'!$A$16:$AV$1498</definedName>
    <definedName name="Z_848C0509_C80B_428A_92F2_E3F64F29240D_.wvu.FilterData" localSheetId="0" hidden="1">'ИП-2020-2024 14.10.2020'!$A$16:$AV$1498</definedName>
    <definedName name="Z_89168CEA_1F99_482C_8395_5CE76CD80153_.wvu.FilterData" localSheetId="0" hidden="1">'ИП-2020-2024 14.10.2020'!$A$16:$AV$1498</definedName>
    <definedName name="Z_8A897882_CCAD_4C6B_9A5C_EC5DD0A88430_.wvu.FilterData" localSheetId="0" hidden="1">'ИП-2020-2024 14.10.2020'!$A$16:$AV$1498</definedName>
    <definedName name="Z_8C371A82_A35D_46A4_8DD6_01A89ABA3A8E_.wvu.FilterData" localSheetId="0" hidden="1">'ИП-2020-2024 14.10.2020'!$A$16:$AV$1498</definedName>
    <definedName name="Z_8C608C60_2114_4F33_BC65_4CA69A7A6919_.wvu.FilterData" localSheetId="0" hidden="1">'ИП-2020-2024 14.10.2020'!$A$16:$AV$1498</definedName>
    <definedName name="Z_8CB88C5A_26F4_4BFE_9B0E_8726292F5077_.wvu.FilterData" localSheetId="0" hidden="1">'ИП-2020-2024 14.10.2020'!$A$16:$AV$1498</definedName>
    <definedName name="Z_8FEC33B2_F133_4812_B5D7_352202BDD38E_.wvu.FilterData" localSheetId="0" hidden="1">'ИП-2020-2024 14.10.2020'!$A$16:$AV$1498</definedName>
    <definedName name="Z_8FEC33B2_F133_4812_B5D7_352202BDD38E_.wvu.PrintArea" localSheetId="0" hidden="1">'ИП-2020-2024 14.10.2020'!$A$1:$AV$1498</definedName>
    <definedName name="Z_8FEC33B2_F133_4812_B5D7_352202BDD38E_.wvu.PrintTitles" localSheetId="0" hidden="1">'ИП-2020-2024 14.10.2020'!$12:$16</definedName>
    <definedName name="Z_9081A937_F94F_4DB0_B07A_C6972115476A_.wvu.FilterData" localSheetId="0" hidden="1">'ИП-2020-2024 14.10.2020'!$A$16:$AV$1498</definedName>
    <definedName name="Z_92594D65_2F1A_4C05_92B8_22C664DB39BB_.wvu.Cols" localSheetId="0" hidden="1">'ИП-2020-2024 14.10.2020'!$C:$C</definedName>
    <definedName name="Z_92594D65_2F1A_4C05_92B8_22C664DB39BB_.wvu.FilterData" localSheetId="0" hidden="1">'ИП-2020-2024 14.10.2020'!$A$16:$AV$1498</definedName>
    <definedName name="Z_92594D65_2F1A_4C05_92B8_22C664DB39BB_.wvu.PrintArea" localSheetId="0" hidden="1">'ИП-2020-2024 14.10.2020'!$A$12:$AV$1498</definedName>
    <definedName name="Z_92594D65_2F1A_4C05_92B8_22C664DB39BB_.wvu.PrintTitles" localSheetId="0" hidden="1">'ИП-2020-2024 14.10.2020'!$12:$16</definedName>
    <definedName name="Z_92FD542C_263C_44D1_B8D2_C5B362822E00_.wvu.FilterData" localSheetId="0" hidden="1">'ИП-2020-2024 14.10.2020'!$A$16:$AV$1498</definedName>
    <definedName name="Z_92FD542C_263C_44D1_B8D2_C5B362822E00_.wvu.PrintArea" localSheetId="0" hidden="1">'ИП-2020-2024 14.10.2020'!$A$1:$AV$1498</definedName>
    <definedName name="Z_92FD542C_263C_44D1_B8D2_C5B362822E00_.wvu.PrintTitles" localSheetId="0" hidden="1">'ИП-2020-2024 14.10.2020'!$12:$16</definedName>
    <definedName name="Z_92FD542C_263C_44D1_B8D2_C5B362822E00_.wvu.Rows" localSheetId="0" hidden="1">'ИП-2020-2024 14.10.2020'!$1:$10</definedName>
    <definedName name="Z_94EC2CD5_4A21_4B3D_AE73_7A66C5E2E0F6_.wvu.FilterData" localSheetId="0" hidden="1">'ИП-2020-2024 14.10.2020'!$A$16:$AV$1498</definedName>
    <definedName name="Z_9639F038_1DED_4AF3_A21D_65975D90580F_.wvu.FilterData" localSheetId="0" hidden="1">'ИП-2020-2024 14.10.2020'!$A$16:$AV$1498</definedName>
    <definedName name="Z_96B71C08_20AB_432C_8840_80D705E6684A_.wvu.FilterData" localSheetId="0" hidden="1">'ИП-2020-2024 14.10.2020'!$A$16:$AV$1498</definedName>
    <definedName name="Z_99606A35_C9DF_47FE_9A87_C8883A7097EB_.wvu.FilterData" localSheetId="0" hidden="1">'ИП-2020-2024 14.10.2020'!$A$16:$AV$1498</definedName>
    <definedName name="Z_9A0E3608_8D0A_4FC5_9409_C03850030488_.wvu.FilterData" localSheetId="0" hidden="1">'ИП-2020-2024 14.10.2020'!$A$16:$AV$1498</definedName>
    <definedName name="Z_9A0E3608_8D0A_4FC5_9409_C03850030488_.wvu.PrintArea" localSheetId="0" hidden="1">'ИП-2020-2024 14.10.2020'!$A$1:$AV$1498</definedName>
    <definedName name="Z_9A0E3608_8D0A_4FC5_9409_C03850030488_.wvu.PrintTitles" localSheetId="0" hidden="1">'ИП-2020-2024 14.10.2020'!$12:$16</definedName>
    <definedName name="Z_9C4B1643_3865_4993_A77D_3F39A8680AD9_.wvu.FilterData" localSheetId="0" hidden="1">'ИП-2020-2024 14.10.2020'!$A$16:$AV$1498</definedName>
    <definedName name="Z_9D72CC40_BE61_4DB0_9BED_F430D0487C6B_.wvu.FilterData" localSheetId="0" hidden="1">'ИП-2020-2024 14.10.2020'!$A$16:$AV$1498</definedName>
    <definedName name="Z_9E142B96_560B_4058_9E16_08115A563E62_.wvu.FilterData" localSheetId="0" hidden="1">'ИП-2020-2024 14.10.2020'!$A$16:$AV$1498</definedName>
    <definedName name="Z_9EFF38C9_15FB_4090_9C5C_0FC6FB9AA19D_.wvu.FilterData" localSheetId="0" hidden="1">'ИП-2020-2024 14.10.2020'!$A$16:$AV$1498</definedName>
    <definedName name="Z_A08EFEBC_3F6D_4909_8D30_5E199F094598_.wvu.FilterData" localSheetId="0" hidden="1">'ИП-2020-2024 14.10.2020'!$A$16:$AV$1498</definedName>
    <definedName name="Z_A234DE4F_B2C0_4DA2_9646_EBA6DA050066_.wvu.FilterData" localSheetId="0" hidden="1">'ИП-2020-2024 14.10.2020'!$A$16:$AV$1498</definedName>
    <definedName name="Z_A234DE4F_B2C0_4DA2_9646_EBA6DA050066_.wvu.PrintArea" localSheetId="0" hidden="1">'ИП-2020-2024 14.10.2020'!$A$1:$AV$1498</definedName>
    <definedName name="Z_A234DE4F_B2C0_4DA2_9646_EBA6DA050066_.wvu.PrintTitles" localSheetId="0" hidden="1">'ИП-2020-2024 14.10.2020'!$12:$16</definedName>
    <definedName name="Z_A2E2B870_1128_4643_BD36_799E83ADFD84_.wvu.FilterData" localSheetId="0" hidden="1">'ИП-2020-2024 14.10.2020'!$A$16:$AV$1498</definedName>
    <definedName name="Z_A3B0E9AE_3551_446C_922D_B600424F9D7C_.wvu.FilterData" localSheetId="0" hidden="1">'ИП-2020-2024 14.10.2020'!$A$16:$AV$1498</definedName>
    <definedName name="Z_A61A69C5_EC7A_4400_92D1_6544A85F4BC0_.wvu.FilterData" localSheetId="0" hidden="1">'ИП-2020-2024 14.10.2020'!$A$16:$AV$1498</definedName>
    <definedName name="Z_A6354CE3_9268_4B44_8A66_1968C4D7E72D_.wvu.FilterData" localSheetId="0" hidden="1">'ИП-2020-2024 14.10.2020'!$A$16:$AV$1498</definedName>
    <definedName name="Z_A6CF3591_DE3E_498A_9A51_9633205F4A12_.wvu.FilterData" localSheetId="0" hidden="1">'ИП-2020-2024 14.10.2020'!$A$16:$AV$1498</definedName>
    <definedName name="Z_A7D0630D_52F8_422D_A6DC_10CF77360FA6_.wvu.FilterData" localSheetId="0" hidden="1">'ИП-2020-2024 14.10.2020'!$A$16:$AV$1498</definedName>
    <definedName name="Z_A8457F92_AB3B_4FC9_845E_4A55D4605F35_.wvu.FilterData" localSheetId="0" hidden="1">'ИП-2020-2024 14.10.2020'!$A$16:$AV$1498</definedName>
    <definedName name="Z_A8A0F3CF_CEF9_4A58_86E7_157D189B9C8E_.wvu.FilterData" localSheetId="0" hidden="1">'ИП-2020-2024 14.10.2020'!$A$16:$AV$1498</definedName>
    <definedName name="Z_AA1D19A2_0DBB_4548_8CF0_7F3AE294CBC7_.wvu.FilterData" localSheetId="0" hidden="1">'ИП-2020-2024 14.10.2020'!$A$16:$AV$1498</definedName>
    <definedName name="Z_AA9DCC8D_83D7_4156_9E2C_76466578B213_.wvu.FilterData" localSheetId="0" hidden="1">'ИП-2020-2024 14.10.2020'!$A$16:$AV$1498</definedName>
    <definedName name="Z_AB22D4BB_7589_41A4_9AD5_1B1755DA2EBB_.wvu.FilterData" localSheetId="0" hidden="1">'ИП-2020-2024 14.10.2020'!$A$16:$AV$1498</definedName>
    <definedName name="Z_AB9CCA0C_6B5B_4C64_872C_E01EA4A622AF_.wvu.FilterData" localSheetId="0" hidden="1">'ИП-2020-2024 14.10.2020'!$A$16:$AV$1498</definedName>
    <definedName name="Z_AC6146F3_CD1A_432D_8438_C9E63A6D9485_.wvu.FilterData" localSheetId="0" hidden="1">'ИП-2020-2024 14.10.2020'!$A$16:$AV$1498</definedName>
    <definedName name="Z_AD4A2D01_A5CD_49DB_ABF3_084D879E4852_.wvu.FilterData" localSheetId="0" hidden="1">'ИП-2020-2024 14.10.2020'!$A$16:$AV$1498</definedName>
    <definedName name="Z_ADB25B9E_1BE9_490B_818D_98A9981BD42A_.wvu.FilterData" localSheetId="0" hidden="1">'ИП-2020-2024 14.10.2020'!$A$16:$AV$1498</definedName>
    <definedName name="Z_B115312C_EB5E_44FB_9806_8B8B9EB565DF_.wvu.FilterData" localSheetId="0" hidden="1">'ИП-2020-2024 14.10.2020'!$A$16:$AV$1498</definedName>
    <definedName name="Z_B2378DE8_1D5A_4995_98B0_F2A8E3160CCD_.wvu.FilterData" localSheetId="0" hidden="1">'ИП-2020-2024 14.10.2020'!$A$16:$AV$1498</definedName>
    <definedName name="Z_B2C97363_4D8F_4594_88A2_69A4C905F823_.wvu.FilterData" localSheetId="0" hidden="1">'ИП-2020-2024 14.10.2020'!$A$16:$AV$1498</definedName>
    <definedName name="Z_B2C9BDA5_5E0C_4CC4_BE71_F5A8EC82F824_.wvu.FilterData" localSheetId="0" hidden="1">'ИП-2020-2024 14.10.2020'!$A$16:$AV$1498</definedName>
    <definedName name="Z_B337FA3B_95E7_4E3B_8D29_D4850A802310_.wvu.FilterData" localSheetId="0" hidden="1">'ИП-2020-2024 14.10.2020'!$A$16:$AV$1498</definedName>
    <definedName name="Z_B5551CF1_A3C1_4139_820C_9B9186CB08A1_.wvu.FilterData" localSheetId="0" hidden="1">'ИП-2020-2024 14.10.2020'!$A$16:$AV$1498</definedName>
    <definedName name="Z_B6237C89_0A1D_44ED_B023_665C36E435C1_.wvu.FilterData" localSheetId="0" hidden="1">'ИП-2020-2024 14.10.2020'!$A$16:$AV$1498</definedName>
    <definedName name="Z_B8F37D80_E829_4C95_8A00_553A6BF33ECC_.wvu.FilterData" localSheetId="0" hidden="1">'ИП-2020-2024 14.10.2020'!$A$16:$AV$1498</definedName>
    <definedName name="Z_BB634C00_2669_4CE1_8847_E9C774F0964A_.wvu.FilterData" localSheetId="0" hidden="1">'ИП-2020-2024 14.10.2020'!$A$16:$AV$1498</definedName>
    <definedName name="Z_BD3445CB_9EDC_4AC7_89CB_60A4655B4E5C_.wvu.FilterData" localSheetId="0" hidden="1">'ИП-2020-2024 14.10.2020'!$A$16:$AV$1498</definedName>
    <definedName name="Z_BFEE9FA4_84BC_4418_B6E3_CC326E16803E_.wvu.FilterData" localSheetId="0" hidden="1">'ИП-2020-2024 14.10.2020'!$A$16:$AV$1498</definedName>
    <definedName name="Z_C192C2C7_05A9_4662_B5F9_39CBF789638B_.wvu.FilterData" localSheetId="0" hidden="1">'ИП-2020-2024 14.10.2020'!$A$16:$AV$1498</definedName>
    <definedName name="Z_C1F09384_D32D_4A2E_9295_27BCE530EDC0_.wvu.FilterData" localSheetId="0" hidden="1">'ИП-2020-2024 14.10.2020'!$A$16:$AV$1498</definedName>
    <definedName name="Z_C230974F_C433_41F0_8BD2_952745543058_.wvu.FilterData" localSheetId="0" hidden="1">'ИП-2020-2024 14.10.2020'!$A$16:$AV$1498</definedName>
    <definedName name="Z_C2337951_865C_42FF_87ED_2C6197347AB0_.wvu.FilterData" localSheetId="0" hidden="1">'ИП-2020-2024 14.10.2020'!$A$16:$AV$1498</definedName>
    <definedName name="Z_C2337951_865C_42FF_87ED_2C6197347AB0_.wvu.PrintArea" localSheetId="0" hidden="1">'ИП-2020-2024 14.10.2020'!$A$1:$AV$1498</definedName>
    <definedName name="Z_C2337951_865C_42FF_87ED_2C6197347AB0_.wvu.PrintTitles" localSheetId="0" hidden="1">'ИП-2020-2024 14.10.2020'!$12:$16</definedName>
    <definedName name="Z_C3C17E72_7370_4139_82F9_DEF0BAC525B7_.wvu.FilterData" localSheetId="0" hidden="1">'ИП-2020-2024 14.10.2020'!$A$16:$AV$1498</definedName>
    <definedName name="Z_C42466AF_D4D5_43E8_95F7_DBDB35BAD69D_.wvu.FilterData" localSheetId="0" hidden="1">'ИП-2020-2024 14.10.2020'!$A$16:$AV$1498</definedName>
    <definedName name="Z_C4A87AE6_9685_4E8B_831A_7E30B312D4AA_.wvu.FilterData" localSheetId="0" hidden="1">'ИП-2020-2024 14.10.2020'!$A$16:$AV$1498</definedName>
    <definedName name="Z_C75530E1_C2EE_41C2_BC9C_F4FC45E7AD9C_.wvu.FilterData" localSheetId="0" hidden="1">'ИП-2020-2024 14.10.2020'!$A$16:$AV$1498</definedName>
    <definedName name="Z_C75530E1_C2EE_41C2_BC9C_F4FC45E7AD9C_.wvu.PrintArea" localSheetId="0" hidden="1">'ИП-2020-2024 14.10.2020'!$A$1:$AV$1498</definedName>
    <definedName name="Z_C75530E1_C2EE_41C2_BC9C_F4FC45E7AD9C_.wvu.PrintTitles" localSheetId="0" hidden="1">'ИП-2020-2024 14.10.2020'!$12:$16</definedName>
    <definedName name="Z_C75530E1_C2EE_41C2_BC9C_F4FC45E7AD9C_.wvu.Rows" localSheetId="0" hidden="1">'ИП-2020-2024 14.10.2020'!$1:$9</definedName>
    <definedName name="Z_C7742531_37D6_46E1_81BF_3EDF18FC3A50_.wvu.FilterData" localSheetId="0" hidden="1">'ИП-2020-2024 14.10.2020'!$A$16:$AV$1498</definedName>
    <definedName name="Z_C7D5D0FD_C7CD_4693_BB6A_E243016221FC_.wvu.FilterData" localSheetId="0" hidden="1">'ИП-2020-2024 14.10.2020'!$A$16:$AV$1498</definedName>
    <definedName name="Z_C82B0BEC_FCF7_4ACA_AC60_4189BBB77463_.wvu.FilterData" localSheetId="0" hidden="1">'ИП-2020-2024 14.10.2020'!$A$16:$AV$1498</definedName>
    <definedName name="Z_C8571646_35F7_4320_B140_836D090AD18B_.wvu.FilterData" localSheetId="0" hidden="1">'ИП-2020-2024 14.10.2020'!$A$16:$AV$1498</definedName>
    <definedName name="Z_C8F085E4_A992_4730_B2A7_CE17ABD5A8A4_.wvu.FilterData" localSheetId="0" hidden="1">'ИП-2020-2024 14.10.2020'!$A$16:$AV$1498</definedName>
    <definedName name="Z_C8FA20C0_7103_45BD_B0D6_6516C7330364_.wvu.FilterData" localSheetId="0" hidden="1">'ИП-2020-2024 14.10.2020'!$A$16:$AV$1498</definedName>
    <definedName name="Z_C98CB5A6_9872_47B0_B66B_95A12A71957D_.wvu.FilterData" localSheetId="0" hidden="1">'ИП-2020-2024 14.10.2020'!$A$16:$AV$1498</definedName>
    <definedName name="Z_CAC73BD7_11A7_48B8_A886_D8939762D512_.wvu.FilterData" localSheetId="0" hidden="1">'ИП-2020-2024 14.10.2020'!$A$16:$AV$1498</definedName>
    <definedName name="Z_CCD9048E_9F0B_4A71_9280_92AC1BA541F3_.wvu.FilterData" localSheetId="0" hidden="1">'ИП-2020-2024 14.10.2020'!$A$16:$AV$1498</definedName>
    <definedName name="Z_CEEAF3F7_12C9_450F_B156_363B73AE52CB_.wvu.FilterData" localSheetId="0" hidden="1">'ИП-2020-2024 14.10.2020'!$A$16:$AV$1498</definedName>
    <definedName name="Z_CF386A7E_BE9D_4B12_A923_291906A4E2B7_.wvu.FilterData" localSheetId="0" hidden="1">'ИП-2020-2024 14.10.2020'!$A$16:$AV$1498</definedName>
    <definedName name="Z_CF77959A_4B73_4FBC_AD62_2E9DDF86D609_.wvu.FilterData" localSheetId="0" hidden="1">'ИП-2020-2024 14.10.2020'!$A$16:$AV$1498</definedName>
    <definedName name="Z_D24F8B2D_840B_463C_8811_170B6D01A11D_.wvu.FilterData" localSheetId="0" hidden="1">'ИП-2020-2024 14.10.2020'!$A$16:$AV$1498</definedName>
    <definedName name="Z_D5658FAF_CD33_470C_BEA3_0B24A63B4FA0_.wvu.FilterData" localSheetId="0" hidden="1">'ИП-2020-2024 14.10.2020'!$A$16:$AV$1498</definedName>
    <definedName name="Z_D72C1946_D748_4D70_943F_8261B588C38F_.wvu.FilterData" localSheetId="0" hidden="1">'ИП-2020-2024 14.10.2020'!$A$16:$AV$1498</definedName>
    <definedName name="Z_D9BD65C6_673C_4742_96CC_B74BBA900ACE_.wvu.FilterData" localSheetId="0" hidden="1">'ИП-2020-2024 14.10.2020'!$A$16:$AV$1498</definedName>
    <definedName name="Z_DABC5C82_3C58_41C1_8941_2979C31801BE_.wvu.FilterData" localSheetId="0" hidden="1">'ИП-2020-2024 14.10.2020'!$A$16:$AV$1498</definedName>
    <definedName name="Z_DAC664E5_CE8C_4450_A4C0_06A29736B363_.wvu.FilterData" localSheetId="0" hidden="1">'ИП-2020-2024 14.10.2020'!$A$16:$AV$1498</definedName>
    <definedName name="Z_DB151CC1_D237_4E94_AF58_ABB8407ACC9F_.wvu.FilterData" localSheetId="0" hidden="1">'ИП-2020-2024 14.10.2020'!$A$16:$AV$1498</definedName>
    <definedName name="Z_DB26EF1F_B208_4A62_A641_5275B0835C53_.wvu.FilterData" localSheetId="0" hidden="1">'ИП-2020-2024 14.10.2020'!$A$16:$AV$1498</definedName>
    <definedName name="Z_DB65123A_A1B8_4B7C_ACD7_89CCC0B8BCD8_.wvu.FilterData" localSheetId="0" hidden="1">'ИП-2020-2024 14.10.2020'!$A$16:$AV$1498</definedName>
    <definedName name="Z_DBA6B26E_9FC3_4293_ACA0_F1310BAAD23F_.wvu.FilterData" localSheetId="0" hidden="1">'ИП-2020-2024 14.10.2020'!$A$16:$AV$1498</definedName>
    <definedName name="Z_DE3D6535_9382_4217_9E7A_4C66CF3275B9_.wvu.FilterData" localSheetId="0" hidden="1">'ИП-2020-2024 14.10.2020'!$A$16:$AV$1498</definedName>
    <definedName name="Z_DE3D6535_9382_4217_9E7A_4C66CF3275B9_.wvu.PrintArea" localSheetId="0" hidden="1">'ИП-2020-2024 14.10.2020'!$A$12:$AV$1498</definedName>
    <definedName name="Z_DE3D6535_9382_4217_9E7A_4C66CF3275B9_.wvu.PrintTitles" localSheetId="0" hidden="1">'ИП-2020-2024 14.10.2020'!$12:$16</definedName>
    <definedName name="Z_DE5CA893_EA93_44DD_93AF_EC0DF15952CA_.wvu.FilterData" localSheetId="0" hidden="1">'ИП-2020-2024 14.10.2020'!$A$16:$AV$1498</definedName>
    <definedName name="Z_E01C3356_0895_4A07_B4A9_199161AE208B_.wvu.FilterData" localSheetId="0" hidden="1">'ИП-2020-2024 14.10.2020'!$A$16:$AV$1498</definedName>
    <definedName name="Z_E1794CBF_970D_4185_8A44_6EF216AAB5B8_.wvu.FilterData" localSheetId="0" hidden="1">'ИП-2020-2024 14.10.2020'!$A$16:$AV$1498</definedName>
    <definedName name="Z_E1931FA4_AC44_44CE_866B_D8B9E6B09FC3_.wvu.FilterData" localSheetId="0" hidden="1">'ИП-2020-2024 14.10.2020'!$A$16:$AV$1498</definedName>
    <definedName name="Z_E25458C7_E62C_4537_83AC_18CC8CBC939D_.wvu.FilterData" localSheetId="0" hidden="1">'ИП-2020-2024 14.10.2020'!$A$16:$AV$1498</definedName>
    <definedName name="Z_E3DE32AE_8799_430A_804B_11DC61D54977_.wvu.FilterData" localSheetId="0" hidden="1">'ИП-2020-2024 14.10.2020'!$A$16:$AV$1498</definedName>
    <definedName name="Z_E3F251CE_A344_4124_B7E0_941E17CF840F_.wvu.FilterData" localSheetId="0" hidden="1">'ИП-2020-2024 14.10.2020'!$A$16:$AV$1498</definedName>
    <definedName name="Z_E4BED104_D03F_4811_BC90_96405E497E8F_.wvu.FilterData" localSheetId="0" hidden="1">'ИП-2020-2024 14.10.2020'!$A$16:$AV$1498</definedName>
    <definedName name="Z_E5313B2B_ACB8_48EA_9308_423CDE91A69B_.wvu.FilterData" localSheetId="0" hidden="1">'ИП-2020-2024 14.10.2020'!$A$16:$AV$1498</definedName>
    <definedName name="Z_E8A97D00_6446_4AAA_AC2C_B809E145B5F8_.wvu.Cols" localSheetId="0" hidden="1">'ИП-2020-2024 14.10.2020'!$D:$AV</definedName>
    <definedName name="Z_E8A97D00_6446_4AAA_AC2C_B809E145B5F8_.wvu.FilterData" localSheetId="0" hidden="1">'ИП-2020-2024 14.10.2020'!$A$16:$AV$1498</definedName>
    <definedName name="Z_E8A97D00_6446_4AAA_AC2C_B809E145B5F8_.wvu.PrintArea" localSheetId="0" hidden="1">'ИП-2020-2024 14.10.2020'!$A$12:$AV$1498</definedName>
    <definedName name="Z_E8A97D00_6446_4AAA_AC2C_B809E145B5F8_.wvu.PrintTitles" localSheetId="0" hidden="1">'ИП-2020-2024 14.10.2020'!$12:$16</definedName>
    <definedName name="Z_E8FA4501_796A_4372_AB00_D3B732C5C850_.wvu.FilterData" localSheetId="0" hidden="1">'ИП-2020-2024 14.10.2020'!$A$16:$AV$1498</definedName>
    <definedName name="Z_EC5F215B_C5F0_4CE2_8F36_C9C3B0585BFD_.wvu.FilterData" localSheetId="0" hidden="1">'ИП-2020-2024 14.10.2020'!$A$16:$AV$1498</definedName>
    <definedName name="Z_ED2140BC_A28C_43B6_BD62_EFAD0CF3DD69_.wvu.FilterData" localSheetId="0" hidden="1">'ИП-2020-2024 14.10.2020'!$A$16:$AV$1498</definedName>
    <definedName name="Z_EED6B1AB_CC1E_4D04_9609_835F4D1998D6_.wvu.FilterData" localSheetId="0" hidden="1">'ИП-2020-2024 14.10.2020'!$A$16:$AV$1498</definedName>
    <definedName name="Z_F07B1F04_2FB9_4FEB_8739_0364B9F3A88D_.wvu.FilterData" localSheetId="0" hidden="1">'ИП-2020-2024 14.10.2020'!$A$16:$AV$1498</definedName>
    <definedName name="Z_F21FA3AB_6D42_415F_8CB6_DD046E56ED4D_.wvu.FilterData" localSheetId="0" hidden="1">'ИП-2020-2024 14.10.2020'!$A$16:$AV$1498</definedName>
    <definedName name="Z_F2654E52_11BE_4014_94CC_D08F3B38CB02_.wvu.FilterData" localSheetId="0" hidden="1">'ИП-2020-2024 14.10.2020'!$A$16:$AV$1498</definedName>
    <definedName name="Z_F272100C_E698_4E6E_9EC0_65F9B5AF4E1A_.wvu.FilterData" localSheetId="0" hidden="1">'ИП-2020-2024 14.10.2020'!$A$16:$AV$1498</definedName>
    <definedName name="Z_F38F0209_C364_4C3A_9004_6169E8B391CF_.wvu.FilterData" localSheetId="0" hidden="1">'ИП-2020-2024 14.10.2020'!$A$16:$AV$1498</definedName>
    <definedName name="Z_F7832D1E_6A25_41FC_B0A3_183CE68A3F18_.wvu.FilterData" localSheetId="0" hidden="1">'ИП-2020-2024 14.10.2020'!$A$16:$AV$1498</definedName>
    <definedName name="Z_F8483ED4_4BB8_4E91_A6DF_CC025104029A_.wvu.Cols" localSheetId="0" hidden="1">'ИП-2020-2024 14.10.2020'!#REF!</definedName>
    <definedName name="Z_F8483ED4_4BB8_4E91_A6DF_CC025104029A_.wvu.FilterData" localSheetId="0" hidden="1">'ИП-2020-2024 14.10.2020'!$A$16:$AV$1498</definedName>
    <definedName name="Z_F8483ED4_4BB8_4E91_A6DF_CC025104029A_.wvu.PrintArea" localSheetId="0" hidden="1">'ИП-2020-2024 14.10.2020'!$A$1:$AV$1498</definedName>
    <definedName name="Z_F8483ED4_4BB8_4E91_A6DF_CC025104029A_.wvu.PrintTitles" localSheetId="0" hidden="1">'ИП-2020-2024 14.10.2020'!$12:$16</definedName>
    <definedName name="Z_F8483ED4_4BB8_4E91_A6DF_CC025104029A_.wvu.Rows" localSheetId="0" hidden="1">'ИП-2020-2024 14.10.2020'!$1:$10</definedName>
    <definedName name="Z_F85BEF97_94D1_4358_8B11_AE6078948B5F_.wvu.FilterData" localSheetId="0" hidden="1">'ИП-2020-2024 14.10.2020'!$A$16:$AV$1498</definedName>
    <definedName name="Z_F8636E17_BF30_4C86_86E3_16663EE4A7CC_.wvu.FilterData" localSheetId="0" hidden="1">'ИП-2020-2024 14.10.2020'!$A$16:$AV$1498</definedName>
    <definedName name="Z_F8636E17_BF30_4C86_86E3_16663EE4A7CC_.wvu.PrintArea" localSheetId="0" hidden="1">'ИП-2020-2024 14.10.2020'!$A$1:$AV$1498</definedName>
    <definedName name="Z_F8636E17_BF30_4C86_86E3_16663EE4A7CC_.wvu.PrintTitles" localSheetId="0" hidden="1">'ИП-2020-2024 14.10.2020'!$12:$16</definedName>
    <definedName name="Z_F87AC7BD_277D_4950_A904_C7B952E97AE8_.wvu.FilterData" localSheetId="0" hidden="1">'ИП-2020-2024 14.10.2020'!$A$16:$AV$1498</definedName>
    <definedName name="Z_F9F0D9AE_4EF7_4566_9939_EF8D0B73B6D1_.wvu.FilterData" localSheetId="0" hidden="1">'ИП-2020-2024 14.10.2020'!$A$16:$AV$1498</definedName>
    <definedName name="Z_FA8E18B7_6D4F_4042_ADE4_D25E5D34216D_.wvu.FilterData" localSheetId="0" hidden="1">'ИП-2020-2024 14.10.2020'!$A$16:$AV$16</definedName>
    <definedName name="Z_FAC9E97A_66C8_4F6A_B976_276278D201FA_.wvu.FilterData" localSheetId="0" hidden="1">'ИП-2020-2024 14.10.2020'!$A$16:$AV$1498</definedName>
    <definedName name="Z_FB7764D1_9112_4C2F_B19A_ED5ADB8B6C77_.wvu.FilterData" localSheetId="0" hidden="1">'ИП-2020-2024 14.10.2020'!$A$16:$AV$1498</definedName>
    <definedName name="Z_FD997957_A794_4FB6_A3EC_AF991B22AD5A_.wvu.FilterData" localSheetId="0" hidden="1">'ИП-2020-2024 14.10.2020'!$A$16:$AV$1498</definedName>
    <definedName name="Z_FEFB33E8_10A5_4F93_9AFB_8031B8473B14_.wvu.Cols" localSheetId="0" hidden="1">'ИП-2020-2024 14.10.2020'!$G:$M,'ИП-2020-2024 14.10.2020'!$AD:$AV</definedName>
    <definedName name="Z_FEFB33E8_10A5_4F93_9AFB_8031B8473B14_.wvu.FilterData" localSheetId="0" hidden="1">'ИП-2020-2024 14.10.2020'!$A$16:$AV$1498</definedName>
    <definedName name="Z_FEFB33E8_10A5_4F93_9AFB_8031B8473B14_.wvu.PrintArea" localSheetId="0" hidden="1">'ИП-2020-2024 14.10.2020'!$A$12:$AV$1498</definedName>
    <definedName name="Z_FEFB33E8_10A5_4F93_9AFB_8031B8473B14_.wvu.PrintTitles" localSheetId="0" hidden="1">'ИП-2020-2024 14.10.2020'!$12:$16</definedName>
    <definedName name="Z_FEFB33E8_10A5_4F93_9AFB_8031B8473B14_.wvu.Rows" localSheetId="0" hidden="1">'ИП-2020-2024 14.10.2020'!#REF!</definedName>
    <definedName name="_xlnm.Print_Titles" localSheetId="0">'ИП-2020-2024 14.10.2020'!$12:$16</definedName>
    <definedName name="_xlnm.Print_Area" localSheetId="0">'ИП-2020-2024 14.10.2020'!$A$1:$AV$1732</definedName>
  </definedNames>
  <calcPr calcId="145621"/>
  <customWorkbookViews>
    <customWorkbookView name="Жарков Денис Александрович - Личное представление" guid="{F8483ED4-4BB8-4E91-A6DF-CC025104029A}" mergeInterval="0" personalView="1" maximized="1" xWindow="-8" yWindow="-8" windowWidth="1936" windowHeight="1056" activeSheetId="1"/>
    <customWorkbookView name="Лёвин Евгений Сергеевич - Личное представление" guid="{92FD542C-263C-44D1-B8D2-C5B362822E00}" mergeInterval="0" personalView="1" maximized="1" windowWidth="1916" windowHeight="775" activeSheetId="1"/>
    <customWorkbookView name="Костиков Александр Владимирович - Личное представление" guid="{C75530E1-C2EE-41C2-BC9C-F4FC45E7AD9C}" mergeInterval="0" personalView="1" maximized="1" xWindow="-8" yWindow="-8" windowWidth="1936" windowHeight="1056" activeSheetId="1"/>
    <customWorkbookView name="Крылова Ирина Владимировна - Личное представление" guid="{F8636E17-BF30-4C86-86E3-16663EE4A7CC}" mergeInterval="0" personalView="1" maximized="1" windowWidth="1916" windowHeight="814" activeSheetId="1"/>
    <customWorkbookView name="Климов Вячеслав Вячеславович - Личное представление" guid="{9A0E3608-8D0A-4FC5-9409-C03850030488}" mergeInterval="0" personalView="1" maximized="1" windowWidth="1276" windowHeight="799" activeSheetId="1"/>
  </customWorkbookViews>
</workbook>
</file>

<file path=xl/calcChain.xml><?xml version="1.0" encoding="utf-8"?>
<calcChain xmlns="http://schemas.openxmlformats.org/spreadsheetml/2006/main">
  <c r="AE469" i="8" l="1"/>
  <c r="W1731" i="8"/>
  <c r="W1726" i="8"/>
  <c r="AR607" i="8" l="1"/>
  <c r="AK607" i="8"/>
  <c r="AD607" i="8"/>
  <c r="W607" i="8"/>
  <c r="P607" i="8"/>
  <c r="M607" i="8"/>
  <c r="L607" i="8"/>
  <c r="K607" i="8"/>
  <c r="J607" i="8"/>
  <c r="H607" i="8"/>
  <c r="G607" i="8"/>
  <c r="AR504" i="8"/>
  <c r="AK504" i="8"/>
  <c r="AD504" i="8"/>
  <c r="W504" i="8"/>
  <c r="P504" i="8"/>
  <c r="M504" i="8"/>
  <c r="L504" i="8"/>
  <c r="K504" i="8"/>
  <c r="J504" i="8"/>
  <c r="H504" i="8"/>
  <c r="G504" i="8"/>
  <c r="AR1378" i="8"/>
  <c r="AK1378" i="8"/>
  <c r="AD1378" i="8"/>
  <c r="W1378" i="8"/>
  <c r="P1378" i="8"/>
  <c r="M1378" i="8"/>
  <c r="L1378" i="8"/>
  <c r="K1378" i="8"/>
  <c r="H1378" i="8"/>
  <c r="G1378" i="8"/>
  <c r="I504" i="8" l="1"/>
  <c r="I607" i="8"/>
  <c r="J1378" i="8"/>
  <c r="I1378" i="8" s="1"/>
  <c r="AR1727" i="8" l="1"/>
  <c r="AR1726" i="8"/>
  <c r="AR1725" i="8"/>
  <c r="AK1727" i="8"/>
  <c r="AK1726" i="8"/>
  <c r="AK1725" i="8"/>
  <c r="AD1727" i="8"/>
  <c r="AD1726" i="8"/>
  <c r="AD1725" i="8"/>
  <c r="W1727" i="8"/>
  <c r="W1725" i="8"/>
  <c r="P1727" i="8"/>
  <c r="P1726" i="8"/>
  <c r="P1725" i="8"/>
  <c r="M1727" i="8"/>
  <c r="L1727" i="8"/>
  <c r="K1727" i="8"/>
  <c r="J1727" i="8"/>
  <c r="H1727" i="8"/>
  <c r="G1727" i="8"/>
  <c r="M1726" i="8"/>
  <c r="L1726" i="8"/>
  <c r="K1726" i="8"/>
  <c r="J1726" i="8"/>
  <c r="H1726" i="8"/>
  <c r="G1726" i="8"/>
  <c r="M1725" i="8"/>
  <c r="L1725" i="8"/>
  <c r="K1725" i="8"/>
  <c r="J1725" i="8"/>
  <c r="H1725" i="8"/>
  <c r="G1725" i="8"/>
  <c r="N1724" i="8"/>
  <c r="N1723" i="8" s="1"/>
  <c r="O1724" i="8"/>
  <c r="O1723" i="8" s="1"/>
  <c r="R1724" i="8"/>
  <c r="R1723" i="8" s="1"/>
  <c r="S1724" i="8"/>
  <c r="S1723" i="8" s="1"/>
  <c r="T1724" i="8"/>
  <c r="T1723" i="8" s="1"/>
  <c r="U1724" i="8"/>
  <c r="U1723" i="8" s="1"/>
  <c r="V1724" i="8"/>
  <c r="V1723" i="8" s="1"/>
  <c r="X1724" i="8"/>
  <c r="X1723" i="8" s="1"/>
  <c r="Y1724" i="8"/>
  <c r="Y1723" i="8" s="1"/>
  <c r="Z1724" i="8"/>
  <c r="Z1723" i="8" s="1"/>
  <c r="AA1724" i="8"/>
  <c r="AA1723" i="8" s="1"/>
  <c r="AB1724" i="8"/>
  <c r="AB1723" i="8" s="1"/>
  <c r="AC1724" i="8"/>
  <c r="AC1723" i="8" s="1"/>
  <c r="AE1724" i="8"/>
  <c r="AE1723" i="8" s="1"/>
  <c r="AF1724" i="8"/>
  <c r="AF1723" i="8" s="1"/>
  <c r="AG1724" i="8"/>
  <c r="AG1723" i="8" s="1"/>
  <c r="AH1724" i="8"/>
  <c r="AH1723" i="8" s="1"/>
  <c r="AI1724" i="8"/>
  <c r="AI1723" i="8" s="1"/>
  <c r="AJ1724" i="8"/>
  <c r="AJ1723" i="8" s="1"/>
  <c r="AL1724" i="8"/>
  <c r="AL1723" i="8" s="1"/>
  <c r="AM1724" i="8"/>
  <c r="AM1723" i="8" s="1"/>
  <c r="AN1724" i="8"/>
  <c r="AN1723" i="8" s="1"/>
  <c r="AO1724" i="8"/>
  <c r="AO1723" i="8" s="1"/>
  <c r="AP1724" i="8"/>
  <c r="AP1723" i="8" s="1"/>
  <c r="AQ1724" i="8"/>
  <c r="AQ1723" i="8" s="1"/>
  <c r="AS1724" i="8"/>
  <c r="AS1723" i="8" s="1"/>
  <c r="AT1724" i="8"/>
  <c r="AT1723" i="8" s="1"/>
  <c r="AU1724" i="8"/>
  <c r="AU1723" i="8" s="1"/>
  <c r="AV1724" i="8"/>
  <c r="AV1723" i="8" s="1"/>
  <c r="Q1724" i="8"/>
  <c r="Q1723" i="8" s="1"/>
  <c r="AK1724" i="8" l="1"/>
  <c r="I1726" i="8"/>
  <c r="F1726" i="8" s="1"/>
  <c r="AR1724" i="8"/>
  <c r="L1724" i="8"/>
  <c r="AD1724" i="8"/>
  <c r="M1724" i="8"/>
  <c r="W1724" i="8"/>
  <c r="I1727" i="8"/>
  <c r="F1727" i="8" s="1"/>
  <c r="G1724" i="8"/>
  <c r="P1724" i="8"/>
  <c r="K1724" i="8"/>
  <c r="I1725" i="8"/>
  <c r="H1724" i="8"/>
  <c r="J1724" i="8"/>
  <c r="I1724" i="8" l="1"/>
  <c r="F1725" i="8"/>
  <c r="F1724" i="8" s="1"/>
  <c r="X1254" i="8" l="1"/>
  <c r="X502" i="8"/>
  <c r="Q164" i="8" l="1"/>
  <c r="Q663" i="8"/>
  <c r="X164" i="8"/>
  <c r="Q660" i="8"/>
  <c r="Q403" i="8"/>
  <c r="Q802" i="8"/>
  <c r="Q109" i="8"/>
  <c r="H1731" i="8" l="1"/>
  <c r="G1731" i="8"/>
  <c r="AR1732" i="8" l="1"/>
  <c r="AK1732" i="8"/>
  <c r="AD1732" i="8"/>
  <c r="W1732" i="8"/>
  <c r="P1732" i="8"/>
  <c r="M1732" i="8"/>
  <c r="L1732" i="8"/>
  <c r="K1732" i="8"/>
  <c r="J1732" i="8"/>
  <c r="H1732" i="8"/>
  <c r="G1732" i="8"/>
  <c r="AR1731" i="8"/>
  <c r="AK1731" i="8"/>
  <c r="AD1731" i="8"/>
  <c r="P1731" i="8"/>
  <c r="M1731" i="8"/>
  <c r="L1731" i="8"/>
  <c r="K1731" i="8"/>
  <c r="J1731" i="8"/>
  <c r="AR1730" i="8"/>
  <c r="AK1730" i="8"/>
  <c r="AD1730" i="8"/>
  <c r="W1730" i="8"/>
  <c r="P1730" i="8"/>
  <c r="M1730" i="8"/>
  <c r="L1730" i="8"/>
  <c r="K1730" i="8"/>
  <c r="J1730" i="8"/>
  <c r="H1730" i="8"/>
  <c r="G1730" i="8"/>
  <c r="AR1729" i="8"/>
  <c r="AK1729" i="8"/>
  <c r="AD1729" i="8"/>
  <c r="W1729" i="8"/>
  <c r="P1729" i="8"/>
  <c r="M1729" i="8"/>
  <c r="L1729" i="8"/>
  <c r="K1729" i="8"/>
  <c r="J1729" i="8"/>
  <c r="H1729" i="8"/>
  <c r="G1729" i="8"/>
  <c r="AR1728" i="8"/>
  <c r="AK1728" i="8"/>
  <c r="AD1728" i="8"/>
  <c r="W1728" i="8"/>
  <c r="P1728" i="8"/>
  <c r="M1728" i="8"/>
  <c r="L1728" i="8"/>
  <c r="K1728" i="8"/>
  <c r="J1728" i="8"/>
  <c r="H1728" i="8"/>
  <c r="G1728" i="8"/>
  <c r="AR1722" i="8"/>
  <c r="AR1721" i="8" s="1"/>
  <c r="AK1722" i="8"/>
  <c r="AD1722" i="8"/>
  <c r="AD1721" i="8" s="1"/>
  <c r="W1722" i="8"/>
  <c r="W1721" i="8" s="1"/>
  <c r="P1722" i="8"/>
  <c r="M1722" i="8"/>
  <c r="M1721" i="8" s="1"/>
  <c r="L1722" i="8"/>
  <c r="L1721" i="8" s="1"/>
  <c r="K1722" i="8"/>
  <c r="K1721" i="8" s="1"/>
  <c r="J1722" i="8"/>
  <c r="H1722" i="8"/>
  <c r="G1722" i="8"/>
  <c r="AV1721" i="8"/>
  <c r="AU1721" i="8"/>
  <c r="AT1721" i="8"/>
  <c r="AS1721" i="8"/>
  <c r="AQ1721" i="8"/>
  <c r="AP1721" i="8"/>
  <c r="AO1721" i="8"/>
  <c r="AN1721" i="8"/>
  <c r="AM1721" i="8"/>
  <c r="AL1721" i="8"/>
  <c r="AK1721" i="8"/>
  <c r="AJ1721" i="8"/>
  <c r="AI1721" i="8"/>
  <c r="AH1721" i="8"/>
  <c r="AG1721" i="8"/>
  <c r="AF1721" i="8"/>
  <c r="AE1721" i="8"/>
  <c r="AC1721" i="8"/>
  <c r="AB1721" i="8"/>
  <c r="AA1721" i="8"/>
  <c r="Z1721" i="8"/>
  <c r="Y1721" i="8"/>
  <c r="X1721" i="8"/>
  <c r="V1721" i="8"/>
  <c r="U1721" i="8"/>
  <c r="T1721" i="8"/>
  <c r="S1721" i="8"/>
  <c r="R1721" i="8"/>
  <c r="Q1721" i="8"/>
  <c r="P1721" i="8"/>
  <c r="O1721" i="8"/>
  <c r="N1721" i="8"/>
  <c r="F1721" i="8"/>
  <c r="AR1720" i="8"/>
  <c r="AR1719" i="8" s="1"/>
  <c r="AK1720" i="8"/>
  <c r="AK1719" i="8" s="1"/>
  <c r="AD1720" i="8"/>
  <c r="AD1719" i="8" s="1"/>
  <c r="W1720" i="8"/>
  <c r="W1719" i="8" s="1"/>
  <c r="P1720" i="8"/>
  <c r="P1719" i="8" s="1"/>
  <c r="M1720" i="8"/>
  <c r="M1719" i="8" s="1"/>
  <c r="L1720" i="8"/>
  <c r="L1719" i="8" s="1"/>
  <c r="K1720" i="8"/>
  <c r="K1719" i="8" s="1"/>
  <c r="J1720" i="8"/>
  <c r="H1720" i="8"/>
  <c r="G1720" i="8"/>
  <c r="AV1719" i="8"/>
  <c r="AU1719" i="8"/>
  <c r="AT1719" i="8"/>
  <c r="AS1719" i="8"/>
  <c r="AQ1719" i="8"/>
  <c r="AP1719" i="8"/>
  <c r="AO1719" i="8"/>
  <c r="AN1719" i="8"/>
  <c r="AM1719" i="8"/>
  <c r="AL1719" i="8"/>
  <c r="AJ1719" i="8"/>
  <c r="AI1719" i="8"/>
  <c r="AH1719" i="8"/>
  <c r="AG1719" i="8"/>
  <c r="AF1719" i="8"/>
  <c r="AE1719" i="8"/>
  <c r="AC1719" i="8"/>
  <c r="AB1719" i="8"/>
  <c r="AA1719" i="8"/>
  <c r="Z1719" i="8"/>
  <c r="Y1719" i="8"/>
  <c r="X1719" i="8"/>
  <c r="V1719" i="8"/>
  <c r="U1719" i="8"/>
  <c r="T1719" i="8"/>
  <c r="S1719" i="8"/>
  <c r="R1719" i="8"/>
  <c r="Q1719" i="8"/>
  <c r="O1719" i="8"/>
  <c r="N1719" i="8"/>
  <c r="F1719" i="8"/>
  <c r="AR1718" i="8"/>
  <c r="AK1718" i="8"/>
  <c r="AD1718" i="8"/>
  <c r="W1718" i="8"/>
  <c r="P1718" i="8"/>
  <c r="M1718" i="8"/>
  <c r="L1718" i="8"/>
  <c r="K1718" i="8"/>
  <c r="J1718" i="8"/>
  <c r="H1718" i="8"/>
  <c r="G1718" i="8"/>
  <c r="AR1717" i="8"/>
  <c r="AK1717" i="8"/>
  <c r="AD1717" i="8"/>
  <c r="W1717" i="8"/>
  <c r="P1717" i="8"/>
  <c r="M1717" i="8"/>
  <c r="L1717" i="8"/>
  <c r="K1717" i="8"/>
  <c r="J1717" i="8"/>
  <c r="H1717" i="8"/>
  <c r="G1717" i="8"/>
  <c r="AV1716" i="8"/>
  <c r="AU1716" i="8"/>
  <c r="AT1716" i="8"/>
  <c r="AS1716" i="8"/>
  <c r="AQ1716" i="8"/>
  <c r="AP1716" i="8"/>
  <c r="AO1716" i="8"/>
  <c r="AN1716" i="8"/>
  <c r="AM1716" i="8"/>
  <c r="AL1716" i="8"/>
  <c r="AJ1716" i="8"/>
  <c r="AI1716" i="8"/>
  <c r="AH1716" i="8"/>
  <c r="AG1716" i="8"/>
  <c r="AF1716" i="8"/>
  <c r="AE1716" i="8"/>
  <c r="AC1716" i="8"/>
  <c r="AB1716" i="8"/>
  <c r="AA1716" i="8"/>
  <c r="Z1716" i="8"/>
  <c r="Y1716" i="8"/>
  <c r="X1716" i="8"/>
  <c r="V1716" i="8"/>
  <c r="U1716" i="8"/>
  <c r="T1716" i="8"/>
  <c r="S1716" i="8"/>
  <c r="R1716" i="8"/>
  <c r="Q1716" i="8"/>
  <c r="O1716" i="8"/>
  <c r="N1716" i="8"/>
  <c r="F1716" i="8"/>
  <c r="AR1715" i="8"/>
  <c r="AR1714" i="8" s="1"/>
  <c r="AK1715" i="8"/>
  <c r="AK1714" i="8" s="1"/>
  <c r="AD1715" i="8"/>
  <c r="AD1714" i="8" s="1"/>
  <c r="W1715" i="8"/>
  <c r="W1714" i="8" s="1"/>
  <c r="P1715" i="8"/>
  <c r="P1714" i="8" s="1"/>
  <c r="M1715" i="8"/>
  <c r="M1714" i="8" s="1"/>
  <c r="L1715" i="8"/>
  <c r="L1714" i="8" s="1"/>
  <c r="K1715" i="8"/>
  <c r="K1714" i="8" s="1"/>
  <c r="J1715" i="8"/>
  <c r="H1715" i="8"/>
  <c r="G1715" i="8"/>
  <c r="AV1714" i="8"/>
  <c r="AU1714" i="8"/>
  <c r="AT1714" i="8"/>
  <c r="AS1714" i="8"/>
  <c r="AQ1714" i="8"/>
  <c r="AP1714" i="8"/>
  <c r="AO1714" i="8"/>
  <c r="AN1714" i="8"/>
  <c r="AM1714" i="8"/>
  <c r="AL1714" i="8"/>
  <c r="AJ1714" i="8"/>
  <c r="AI1714" i="8"/>
  <c r="AH1714" i="8"/>
  <c r="AG1714" i="8"/>
  <c r="AF1714" i="8"/>
  <c r="AE1714" i="8"/>
  <c r="AC1714" i="8"/>
  <c r="AB1714" i="8"/>
  <c r="AA1714" i="8"/>
  <c r="Z1714" i="8"/>
  <c r="Y1714" i="8"/>
  <c r="X1714" i="8"/>
  <c r="V1714" i="8"/>
  <c r="U1714" i="8"/>
  <c r="T1714" i="8"/>
  <c r="S1714" i="8"/>
  <c r="R1714" i="8"/>
  <c r="Q1714" i="8"/>
  <c r="O1714" i="8"/>
  <c r="N1714" i="8"/>
  <c r="F1714" i="8"/>
  <c r="AR1713" i="8"/>
  <c r="AR1712" i="8" s="1"/>
  <c r="AK1713" i="8"/>
  <c r="AK1712" i="8" s="1"/>
  <c r="AD1713" i="8"/>
  <c r="AD1712" i="8" s="1"/>
  <c r="W1713" i="8"/>
  <c r="W1712" i="8" s="1"/>
  <c r="P1713" i="8"/>
  <c r="P1712" i="8" s="1"/>
  <c r="M1713" i="8"/>
  <c r="M1712" i="8" s="1"/>
  <c r="L1713" i="8"/>
  <c r="L1712" i="8" s="1"/>
  <c r="K1713" i="8"/>
  <c r="K1712" i="8" s="1"/>
  <c r="J1713" i="8"/>
  <c r="J1712" i="8" s="1"/>
  <c r="H1713" i="8"/>
  <c r="G1713" i="8"/>
  <c r="AV1712" i="8"/>
  <c r="AU1712" i="8"/>
  <c r="AT1712" i="8"/>
  <c r="AS1712" i="8"/>
  <c r="AQ1712" i="8"/>
  <c r="AP1712" i="8"/>
  <c r="AO1712" i="8"/>
  <c r="AN1712" i="8"/>
  <c r="AM1712" i="8"/>
  <c r="AL1712" i="8"/>
  <c r="AJ1712" i="8"/>
  <c r="AI1712" i="8"/>
  <c r="AH1712" i="8"/>
  <c r="AG1712" i="8"/>
  <c r="AF1712" i="8"/>
  <c r="AE1712" i="8"/>
  <c r="AC1712" i="8"/>
  <c r="AB1712" i="8"/>
  <c r="AA1712" i="8"/>
  <c r="Z1712" i="8"/>
  <c r="Y1712" i="8"/>
  <c r="X1712" i="8"/>
  <c r="V1712" i="8"/>
  <c r="U1712" i="8"/>
  <c r="T1712" i="8"/>
  <c r="S1712" i="8"/>
  <c r="R1712" i="8"/>
  <c r="Q1712" i="8"/>
  <c r="O1712" i="8"/>
  <c r="N1712" i="8"/>
  <c r="F1712" i="8"/>
  <c r="AR1711" i="8"/>
  <c r="AK1711" i="8"/>
  <c r="AD1711" i="8"/>
  <c r="W1711" i="8"/>
  <c r="P1711" i="8"/>
  <c r="M1711" i="8"/>
  <c r="L1711" i="8"/>
  <c r="K1711" i="8"/>
  <c r="J1711" i="8"/>
  <c r="H1711" i="8"/>
  <c r="G1711" i="8"/>
  <c r="AR1710" i="8"/>
  <c r="AK1710" i="8"/>
  <c r="AD1710" i="8"/>
  <c r="W1710" i="8"/>
  <c r="P1710" i="8"/>
  <c r="M1710" i="8"/>
  <c r="L1710" i="8"/>
  <c r="K1710" i="8"/>
  <c r="J1710" i="8"/>
  <c r="H1710" i="8"/>
  <c r="G1710" i="8"/>
  <c r="AV1709" i="8"/>
  <c r="AU1709" i="8"/>
  <c r="AT1709" i="8"/>
  <c r="AS1709" i="8"/>
  <c r="AQ1709" i="8"/>
  <c r="AP1709" i="8"/>
  <c r="AO1709" i="8"/>
  <c r="AN1709" i="8"/>
  <c r="AM1709" i="8"/>
  <c r="AL1709" i="8"/>
  <c r="AJ1709" i="8"/>
  <c r="AI1709" i="8"/>
  <c r="AH1709" i="8"/>
  <c r="AG1709" i="8"/>
  <c r="AF1709" i="8"/>
  <c r="AE1709" i="8"/>
  <c r="AC1709" i="8"/>
  <c r="AB1709" i="8"/>
  <c r="AA1709" i="8"/>
  <c r="Z1709" i="8"/>
  <c r="Y1709" i="8"/>
  <c r="X1709" i="8"/>
  <c r="V1709" i="8"/>
  <c r="U1709" i="8"/>
  <c r="T1709" i="8"/>
  <c r="S1709" i="8"/>
  <c r="R1709" i="8"/>
  <c r="Q1709" i="8"/>
  <c r="O1709" i="8"/>
  <c r="N1709" i="8"/>
  <c r="F1709" i="8"/>
  <c r="AR1708" i="8"/>
  <c r="AR1707" i="8" s="1"/>
  <c r="AK1708" i="8"/>
  <c r="AD1708" i="8"/>
  <c r="AD1707" i="8" s="1"/>
  <c r="W1708" i="8"/>
  <c r="W1707" i="8" s="1"/>
  <c r="P1708" i="8"/>
  <c r="M1708" i="8"/>
  <c r="M1707" i="8" s="1"/>
  <c r="L1708" i="8"/>
  <c r="L1707" i="8" s="1"/>
  <c r="K1708" i="8"/>
  <c r="K1707" i="8" s="1"/>
  <c r="J1708" i="8"/>
  <c r="H1708" i="8"/>
  <c r="G1708" i="8"/>
  <c r="AV1707" i="8"/>
  <c r="AU1707" i="8"/>
  <c r="AT1707" i="8"/>
  <c r="AS1707" i="8"/>
  <c r="AQ1707" i="8"/>
  <c r="AP1707" i="8"/>
  <c r="AO1707" i="8"/>
  <c r="AN1707" i="8"/>
  <c r="AM1707" i="8"/>
  <c r="AL1707" i="8"/>
  <c r="AK1707" i="8"/>
  <c r="AJ1707" i="8"/>
  <c r="AI1707" i="8"/>
  <c r="AH1707" i="8"/>
  <c r="AG1707" i="8"/>
  <c r="AF1707" i="8"/>
  <c r="AE1707" i="8"/>
  <c r="AC1707" i="8"/>
  <c r="AB1707" i="8"/>
  <c r="AA1707" i="8"/>
  <c r="Z1707" i="8"/>
  <c r="Y1707" i="8"/>
  <c r="X1707" i="8"/>
  <c r="V1707" i="8"/>
  <c r="U1707" i="8"/>
  <c r="T1707" i="8"/>
  <c r="S1707" i="8"/>
  <c r="R1707" i="8"/>
  <c r="Q1707" i="8"/>
  <c r="P1707" i="8"/>
  <c r="O1707" i="8"/>
  <c r="N1707" i="8"/>
  <c r="F1707" i="8"/>
  <c r="AR1706" i="8"/>
  <c r="AR1705" i="8" s="1"/>
  <c r="AK1706" i="8"/>
  <c r="AK1705" i="8" s="1"/>
  <c r="AD1706" i="8"/>
  <c r="AD1705" i="8" s="1"/>
  <c r="W1706" i="8"/>
  <c r="W1705" i="8" s="1"/>
  <c r="P1706" i="8"/>
  <c r="P1705" i="8" s="1"/>
  <c r="M1706" i="8"/>
  <c r="M1705" i="8" s="1"/>
  <c r="L1706" i="8"/>
  <c r="L1705" i="8" s="1"/>
  <c r="K1706" i="8"/>
  <c r="K1705" i="8" s="1"/>
  <c r="J1706" i="8"/>
  <c r="H1706" i="8"/>
  <c r="G1706" i="8"/>
  <c r="AV1705" i="8"/>
  <c r="AU1705" i="8"/>
  <c r="AT1705" i="8"/>
  <c r="AS1705" i="8"/>
  <c r="AQ1705" i="8"/>
  <c r="AP1705" i="8"/>
  <c r="AO1705" i="8"/>
  <c r="AN1705" i="8"/>
  <c r="AM1705" i="8"/>
  <c r="AL1705" i="8"/>
  <c r="AJ1705" i="8"/>
  <c r="AI1705" i="8"/>
  <c r="AH1705" i="8"/>
  <c r="AG1705" i="8"/>
  <c r="AF1705" i="8"/>
  <c r="AE1705" i="8"/>
  <c r="AC1705" i="8"/>
  <c r="AB1705" i="8"/>
  <c r="AA1705" i="8"/>
  <c r="Z1705" i="8"/>
  <c r="Y1705" i="8"/>
  <c r="X1705" i="8"/>
  <c r="V1705" i="8"/>
  <c r="U1705" i="8"/>
  <c r="T1705" i="8"/>
  <c r="S1705" i="8"/>
  <c r="R1705" i="8"/>
  <c r="Q1705" i="8"/>
  <c r="O1705" i="8"/>
  <c r="N1705" i="8"/>
  <c r="F1705" i="8"/>
  <c r="AR1704" i="8"/>
  <c r="AR1703" i="8" s="1"/>
  <c r="AK1704" i="8"/>
  <c r="AK1703" i="8" s="1"/>
  <c r="AD1704" i="8"/>
  <c r="AD1703" i="8" s="1"/>
  <c r="W1704" i="8"/>
  <c r="W1703" i="8" s="1"/>
  <c r="P1704" i="8"/>
  <c r="P1703" i="8" s="1"/>
  <c r="M1704" i="8"/>
  <c r="L1704" i="8"/>
  <c r="L1703" i="8" s="1"/>
  <c r="K1704" i="8"/>
  <c r="K1703" i="8" s="1"/>
  <c r="J1704" i="8"/>
  <c r="H1704" i="8"/>
  <c r="G1704" i="8"/>
  <c r="AV1703" i="8"/>
  <c r="AU1703" i="8"/>
  <c r="AT1703" i="8"/>
  <c r="AS1703" i="8"/>
  <c r="AQ1703" i="8"/>
  <c r="AP1703" i="8"/>
  <c r="AO1703" i="8"/>
  <c r="AN1703" i="8"/>
  <c r="AM1703" i="8"/>
  <c r="AL1703" i="8"/>
  <c r="AJ1703" i="8"/>
  <c r="AI1703" i="8"/>
  <c r="AH1703" i="8"/>
  <c r="AG1703" i="8"/>
  <c r="AF1703" i="8"/>
  <c r="AE1703" i="8"/>
  <c r="AC1703" i="8"/>
  <c r="AB1703" i="8"/>
  <c r="AA1703" i="8"/>
  <c r="Z1703" i="8"/>
  <c r="Y1703" i="8"/>
  <c r="X1703" i="8"/>
  <c r="V1703" i="8"/>
  <c r="U1703" i="8"/>
  <c r="T1703" i="8"/>
  <c r="S1703" i="8"/>
  <c r="R1703" i="8"/>
  <c r="Q1703" i="8"/>
  <c r="O1703" i="8"/>
  <c r="N1703" i="8"/>
  <c r="M1703" i="8"/>
  <c r="F1703" i="8"/>
  <c r="AR1702" i="8"/>
  <c r="AK1702" i="8"/>
  <c r="AD1702" i="8"/>
  <c r="W1702" i="8"/>
  <c r="P1702" i="8"/>
  <c r="M1702" i="8"/>
  <c r="L1702" i="8"/>
  <c r="K1702" i="8"/>
  <c r="J1702" i="8"/>
  <c r="H1702" i="8"/>
  <c r="G1702" i="8"/>
  <c r="AR1701" i="8"/>
  <c r="AK1701" i="8"/>
  <c r="AD1701" i="8"/>
  <c r="W1701" i="8"/>
  <c r="P1701" i="8"/>
  <c r="M1701" i="8"/>
  <c r="L1701" i="8"/>
  <c r="K1701" i="8"/>
  <c r="J1701" i="8"/>
  <c r="H1701" i="8"/>
  <c r="G1701" i="8"/>
  <c r="AR1700" i="8"/>
  <c r="AK1700" i="8"/>
  <c r="AD1700" i="8"/>
  <c r="W1700" i="8"/>
  <c r="P1700" i="8"/>
  <c r="M1700" i="8"/>
  <c r="L1700" i="8"/>
  <c r="K1700" i="8"/>
  <c r="J1700" i="8"/>
  <c r="H1700" i="8"/>
  <c r="G1700" i="8"/>
  <c r="AR1699" i="8"/>
  <c r="AK1699" i="8"/>
  <c r="AD1699" i="8"/>
  <c r="W1699" i="8"/>
  <c r="P1699" i="8"/>
  <c r="M1699" i="8"/>
  <c r="L1699" i="8"/>
  <c r="K1699" i="8"/>
  <c r="J1699" i="8"/>
  <c r="H1699" i="8"/>
  <c r="G1699" i="8"/>
  <c r="AR1698" i="8"/>
  <c r="AK1698" i="8"/>
  <c r="AD1698" i="8"/>
  <c r="W1698" i="8"/>
  <c r="P1698" i="8"/>
  <c r="M1698" i="8"/>
  <c r="L1698" i="8"/>
  <c r="K1698" i="8"/>
  <c r="J1698" i="8"/>
  <c r="H1698" i="8"/>
  <c r="G1698" i="8"/>
  <c r="AV1697" i="8"/>
  <c r="AU1697" i="8"/>
  <c r="AT1697" i="8"/>
  <c r="AS1697" i="8"/>
  <c r="AQ1697" i="8"/>
  <c r="AP1697" i="8"/>
  <c r="AO1697" i="8"/>
  <c r="AN1697" i="8"/>
  <c r="AM1697" i="8"/>
  <c r="AL1697" i="8"/>
  <c r="AJ1697" i="8"/>
  <c r="AI1697" i="8"/>
  <c r="AH1697" i="8"/>
  <c r="AG1697" i="8"/>
  <c r="AF1697" i="8"/>
  <c r="AE1697" i="8"/>
  <c r="AC1697" i="8"/>
  <c r="AB1697" i="8"/>
  <c r="AA1697" i="8"/>
  <c r="Z1697" i="8"/>
  <c r="Y1697" i="8"/>
  <c r="X1697" i="8"/>
  <c r="V1697" i="8"/>
  <c r="U1697" i="8"/>
  <c r="T1697" i="8"/>
  <c r="S1697" i="8"/>
  <c r="R1697" i="8"/>
  <c r="Q1697" i="8"/>
  <c r="O1697" i="8"/>
  <c r="N1697" i="8"/>
  <c r="F1697" i="8"/>
  <c r="AR1696" i="8"/>
  <c r="AK1696" i="8"/>
  <c r="AD1696" i="8"/>
  <c r="W1696" i="8"/>
  <c r="P1696" i="8"/>
  <c r="M1696" i="8"/>
  <c r="L1696" i="8"/>
  <c r="K1696" i="8"/>
  <c r="J1696" i="8"/>
  <c r="H1696" i="8"/>
  <c r="G1696" i="8"/>
  <c r="AR1695" i="8"/>
  <c r="AK1695" i="8"/>
  <c r="AD1695" i="8"/>
  <c r="W1695" i="8"/>
  <c r="P1695" i="8"/>
  <c r="M1695" i="8"/>
  <c r="L1695" i="8"/>
  <c r="K1695" i="8"/>
  <c r="J1695" i="8"/>
  <c r="H1695" i="8"/>
  <c r="G1695" i="8"/>
  <c r="AR1694" i="8"/>
  <c r="AK1694" i="8"/>
  <c r="AD1694" i="8"/>
  <c r="W1694" i="8"/>
  <c r="P1694" i="8"/>
  <c r="M1694" i="8"/>
  <c r="L1694" i="8"/>
  <c r="K1694" i="8"/>
  <c r="J1694" i="8"/>
  <c r="H1694" i="8"/>
  <c r="G1694" i="8"/>
  <c r="AR1693" i="8"/>
  <c r="AK1693" i="8"/>
  <c r="AD1693" i="8"/>
  <c r="W1693" i="8"/>
  <c r="P1693" i="8"/>
  <c r="M1693" i="8"/>
  <c r="L1693" i="8"/>
  <c r="K1693" i="8"/>
  <c r="J1693" i="8"/>
  <c r="H1693" i="8"/>
  <c r="G1693" i="8"/>
  <c r="AR1692" i="8"/>
  <c r="AK1692" i="8"/>
  <c r="AD1692" i="8"/>
  <c r="W1692" i="8"/>
  <c r="P1692" i="8"/>
  <c r="M1692" i="8"/>
  <c r="L1692" i="8"/>
  <c r="K1692" i="8"/>
  <c r="J1692" i="8"/>
  <c r="H1692" i="8"/>
  <c r="G1692" i="8"/>
  <c r="AR1691" i="8"/>
  <c r="AK1691" i="8"/>
  <c r="AD1691" i="8"/>
  <c r="W1691" i="8"/>
  <c r="P1691" i="8"/>
  <c r="M1691" i="8"/>
  <c r="L1691" i="8"/>
  <c r="K1691" i="8"/>
  <c r="J1691" i="8"/>
  <c r="H1691" i="8"/>
  <c r="G1691" i="8"/>
  <c r="AV1690" i="8"/>
  <c r="AU1690" i="8"/>
  <c r="AT1690" i="8"/>
  <c r="AS1690" i="8"/>
  <c r="AQ1690" i="8"/>
  <c r="AP1690" i="8"/>
  <c r="AO1690" i="8"/>
  <c r="AN1690" i="8"/>
  <c r="AM1690" i="8"/>
  <c r="AL1690" i="8"/>
  <c r="AJ1690" i="8"/>
  <c r="AI1690" i="8"/>
  <c r="AH1690" i="8"/>
  <c r="AG1690" i="8"/>
  <c r="AF1690" i="8"/>
  <c r="AE1690" i="8"/>
  <c r="AC1690" i="8"/>
  <c r="AB1690" i="8"/>
  <c r="AA1690" i="8"/>
  <c r="Z1690" i="8"/>
  <c r="Y1690" i="8"/>
  <c r="X1690" i="8"/>
  <c r="V1690" i="8"/>
  <c r="U1690" i="8"/>
  <c r="T1690" i="8"/>
  <c r="S1690" i="8"/>
  <c r="R1690" i="8"/>
  <c r="Q1690" i="8"/>
  <c r="O1690" i="8"/>
  <c r="N1690" i="8"/>
  <c r="F1690" i="8"/>
  <c r="AR1689" i="8"/>
  <c r="AR1688" i="8" s="1"/>
  <c r="AK1689" i="8"/>
  <c r="AD1689" i="8"/>
  <c r="AD1688" i="8" s="1"/>
  <c r="W1689" i="8"/>
  <c r="W1688" i="8" s="1"/>
  <c r="P1689" i="8"/>
  <c r="P1688" i="8" s="1"/>
  <c r="M1689" i="8"/>
  <c r="M1688" i="8" s="1"/>
  <c r="L1689" i="8"/>
  <c r="L1688" i="8" s="1"/>
  <c r="K1689" i="8"/>
  <c r="K1688" i="8" s="1"/>
  <c r="J1689" i="8"/>
  <c r="J1688" i="8" s="1"/>
  <c r="H1689" i="8"/>
  <c r="G1689" i="8"/>
  <c r="AV1688" i="8"/>
  <c r="AU1688" i="8"/>
  <c r="AT1688" i="8"/>
  <c r="AS1688" i="8"/>
  <c r="AQ1688" i="8"/>
  <c r="AP1688" i="8"/>
  <c r="AO1688" i="8"/>
  <c r="AN1688" i="8"/>
  <c r="AM1688" i="8"/>
  <c r="AL1688" i="8"/>
  <c r="AK1688" i="8"/>
  <c r="AJ1688" i="8"/>
  <c r="AI1688" i="8"/>
  <c r="AH1688" i="8"/>
  <c r="AG1688" i="8"/>
  <c r="AF1688" i="8"/>
  <c r="AE1688" i="8"/>
  <c r="AC1688" i="8"/>
  <c r="AB1688" i="8"/>
  <c r="AA1688" i="8"/>
  <c r="Z1688" i="8"/>
  <c r="Y1688" i="8"/>
  <c r="X1688" i="8"/>
  <c r="V1688" i="8"/>
  <c r="U1688" i="8"/>
  <c r="T1688" i="8"/>
  <c r="S1688" i="8"/>
  <c r="R1688" i="8"/>
  <c r="Q1688" i="8"/>
  <c r="O1688" i="8"/>
  <c r="N1688" i="8"/>
  <c r="F1688" i="8"/>
  <c r="AR1687" i="8"/>
  <c r="AK1687" i="8"/>
  <c r="AD1687" i="8"/>
  <c r="W1687" i="8"/>
  <c r="P1687" i="8"/>
  <c r="M1687" i="8"/>
  <c r="L1687" i="8"/>
  <c r="K1687" i="8"/>
  <c r="J1687" i="8"/>
  <c r="H1687" i="8"/>
  <c r="G1687" i="8"/>
  <c r="AR1686" i="8"/>
  <c r="AK1686" i="8"/>
  <c r="AD1686" i="8"/>
  <c r="W1686" i="8"/>
  <c r="P1686" i="8"/>
  <c r="M1686" i="8"/>
  <c r="L1686" i="8"/>
  <c r="K1686" i="8"/>
  <c r="J1686" i="8"/>
  <c r="H1686" i="8"/>
  <c r="G1686" i="8"/>
  <c r="AR1685" i="8"/>
  <c r="AK1685" i="8"/>
  <c r="AD1685" i="8"/>
  <c r="W1685" i="8"/>
  <c r="P1685" i="8"/>
  <c r="M1685" i="8"/>
  <c r="L1685" i="8"/>
  <c r="K1685" i="8"/>
  <c r="J1685" i="8"/>
  <c r="H1685" i="8"/>
  <c r="G1685" i="8"/>
  <c r="AR1684" i="8"/>
  <c r="AK1684" i="8"/>
  <c r="AD1684" i="8"/>
  <c r="W1684" i="8"/>
  <c r="P1684" i="8"/>
  <c r="M1684" i="8"/>
  <c r="L1684" i="8"/>
  <c r="K1684" i="8"/>
  <c r="J1684" i="8"/>
  <c r="H1684" i="8"/>
  <c r="G1684" i="8"/>
  <c r="AR1683" i="8"/>
  <c r="AK1683" i="8"/>
  <c r="AD1683" i="8"/>
  <c r="W1683" i="8"/>
  <c r="P1683" i="8"/>
  <c r="M1683" i="8"/>
  <c r="L1683" i="8"/>
  <c r="K1683" i="8"/>
  <c r="J1683" i="8"/>
  <c r="H1683" i="8"/>
  <c r="G1683" i="8"/>
  <c r="AV1682" i="8"/>
  <c r="AU1682" i="8"/>
  <c r="AT1682" i="8"/>
  <c r="AS1682" i="8"/>
  <c r="AQ1682" i="8"/>
  <c r="AP1682" i="8"/>
  <c r="AO1682" i="8"/>
  <c r="AN1682" i="8"/>
  <c r="AM1682" i="8"/>
  <c r="AL1682" i="8"/>
  <c r="AJ1682" i="8"/>
  <c r="AI1682" i="8"/>
  <c r="AH1682" i="8"/>
  <c r="AG1682" i="8"/>
  <c r="AF1682" i="8"/>
  <c r="AE1682" i="8"/>
  <c r="AC1682" i="8"/>
  <c r="AB1682" i="8"/>
  <c r="AA1682" i="8"/>
  <c r="Z1682" i="8"/>
  <c r="Y1682" i="8"/>
  <c r="X1682" i="8"/>
  <c r="V1682" i="8"/>
  <c r="U1682" i="8"/>
  <c r="T1682" i="8"/>
  <c r="S1682" i="8"/>
  <c r="R1682" i="8"/>
  <c r="Q1682" i="8"/>
  <c r="O1682" i="8"/>
  <c r="N1682" i="8"/>
  <c r="F1682" i="8"/>
  <c r="AR1681" i="8"/>
  <c r="AK1681" i="8"/>
  <c r="AD1681" i="8"/>
  <c r="W1681" i="8"/>
  <c r="P1681" i="8"/>
  <c r="M1681" i="8"/>
  <c r="L1681" i="8"/>
  <c r="K1681" i="8"/>
  <c r="J1681" i="8"/>
  <c r="H1681" i="8"/>
  <c r="G1681" i="8"/>
  <c r="AR1680" i="8"/>
  <c r="AK1680" i="8"/>
  <c r="AD1680" i="8"/>
  <c r="W1680" i="8"/>
  <c r="P1680" i="8"/>
  <c r="M1680" i="8"/>
  <c r="L1680" i="8"/>
  <c r="K1680" i="8"/>
  <c r="J1680" i="8"/>
  <c r="H1680" i="8"/>
  <c r="G1680" i="8"/>
  <c r="AR1679" i="8"/>
  <c r="AK1679" i="8"/>
  <c r="AD1679" i="8"/>
  <c r="W1679" i="8"/>
  <c r="P1679" i="8"/>
  <c r="M1679" i="8"/>
  <c r="L1679" i="8"/>
  <c r="K1679" i="8"/>
  <c r="J1679" i="8"/>
  <c r="H1679" i="8"/>
  <c r="G1679" i="8"/>
  <c r="AR1678" i="8"/>
  <c r="AK1678" i="8"/>
  <c r="AD1678" i="8"/>
  <c r="W1678" i="8"/>
  <c r="P1678" i="8"/>
  <c r="M1678" i="8"/>
  <c r="L1678" i="8"/>
  <c r="K1678" i="8"/>
  <c r="J1678" i="8"/>
  <c r="H1678" i="8"/>
  <c r="G1678" i="8"/>
  <c r="AR1677" i="8"/>
  <c r="AK1677" i="8"/>
  <c r="AD1677" i="8"/>
  <c r="W1677" i="8"/>
  <c r="P1677" i="8"/>
  <c r="M1677" i="8"/>
  <c r="L1677" i="8"/>
  <c r="K1677" i="8"/>
  <c r="J1677" i="8"/>
  <c r="H1677" i="8"/>
  <c r="G1677" i="8"/>
  <c r="AR1676" i="8"/>
  <c r="AK1676" i="8"/>
  <c r="AD1676" i="8"/>
  <c r="W1676" i="8"/>
  <c r="P1676" i="8"/>
  <c r="M1676" i="8"/>
  <c r="L1676" i="8"/>
  <c r="K1676" i="8"/>
  <c r="J1676" i="8"/>
  <c r="H1676" i="8"/>
  <c r="G1676" i="8"/>
  <c r="AR1675" i="8"/>
  <c r="AK1675" i="8"/>
  <c r="AD1675" i="8"/>
  <c r="W1675" i="8"/>
  <c r="P1675" i="8"/>
  <c r="M1675" i="8"/>
  <c r="L1675" i="8"/>
  <c r="K1675" i="8"/>
  <c r="J1675" i="8"/>
  <c r="H1675" i="8"/>
  <c r="G1675" i="8"/>
  <c r="AR1674" i="8"/>
  <c r="AK1674" i="8"/>
  <c r="AD1674" i="8"/>
  <c r="W1674" i="8"/>
  <c r="P1674" i="8"/>
  <c r="M1674" i="8"/>
  <c r="L1674" i="8"/>
  <c r="K1674" i="8"/>
  <c r="J1674" i="8"/>
  <c r="H1674" i="8"/>
  <c r="G1674" i="8"/>
  <c r="AR1673" i="8"/>
  <c r="AK1673" i="8"/>
  <c r="AD1673" i="8"/>
  <c r="W1673" i="8"/>
  <c r="P1673" i="8"/>
  <c r="M1673" i="8"/>
  <c r="L1673" i="8"/>
  <c r="K1673" i="8"/>
  <c r="J1673" i="8"/>
  <c r="H1673" i="8"/>
  <c r="G1673" i="8"/>
  <c r="AV1672" i="8"/>
  <c r="AU1672" i="8"/>
  <c r="AT1672" i="8"/>
  <c r="AS1672" i="8"/>
  <c r="AQ1672" i="8"/>
  <c r="AP1672" i="8"/>
  <c r="AO1672" i="8"/>
  <c r="AN1672" i="8"/>
  <c r="AM1672" i="8"/>
  <c r="AL1672" i="8"/>
  <c r="AJ1672" i="8"/>
  <c r="AI1672" i="8"/>
  <c r="AH1672" i="8"/>
  <c r="AG1672" i="8"/>
  <c r="AF1672" i="8"/>
  <c r="AE1672" i="8"/>
  <c r="AC1672" i="8"/>
  <c r="AB1672" i="8"/>
  <c r="AA1672" i="8"/>
  <c r="Z1672" i="8"/>
  <c r="Y1672" i="8"/>
  <c r="X1672" i="8"/>
  <c r="V1672" i="8"/>
  <c r="U1672" i="8"/>
  <c r="T1672" i="8"/>
  <c r="S1672" i="8"/>
  <c r="R1672" i="8"/>
  <c r="Q1672" i="8"/>
  <c r="O1672" i="8"/>
  <c r="N1672" i="8"/>
  <c r="F1672" i="8"/>
  <c r="AR1671" i="8"/>
  <c r="AR1670" i="8" s="1"/>
  <c r="AK1671" i="8"/>
  <c r="AK1670" i="8" s="1"/>
  <c r="AD1671" i="8"/>
  <c r="AD1670" i="8" s="1"/>
  <c r="W1671" i="8"/>
  <c r="W1670" i="8" s="1"/>
  <c r="P1671" i="8"/>
  <c r="P1670" i="8" s="1"/>
  <c r="M1671" i="8"/>
  <c r="M1670" i="8" s="1"/>
  <c r="L1671" i="8"/>
  <c r="L1670" i="8" s="1"/>
  <c r="K1671" i="8"/>
  <c r="K1670" i="8" s="1"/>
  <c r="J1671" i="8"/>
  <c r="J1670" i="8" s="1"/>
  <c r="H1671" i="8"/>
  <c r="G1671" i="8"/>
  <c r="AV1670" i="8"/>
  <c r="AU1670" i="8"/>
  <c r="AT1670" i="8"/>
  <c r="AS1670" i="8"/>
  <c r="AQ1670" i="8"/>
  <c r="AP1670" i="8"/>
  <c r="AO1670" i="8"/>
  <c r="AN1670" i="8"/>
  <c r="AM1670" i="8"/>
  <c r="AL1670" i="8"/>
  <c r="AJ1670" i="8"/>
  <c r="AI1670" i="8"/>
  <c r="AH1670" i="8"/>
  <c r="AG1670" i="8"/>
  <c r="AF1670" i="8"/>
  <c r="AE1670" i="8"/>
  <c r="AC1670" i="8"/>
  <c r="AB1670" i="8"/>
  <c r="AA1670" i="8"/>
  <c r="Z1670" i="8"/>
  <c r="Y1670" i="8"/>
  <c r="X1670" i="8"/>
  <c r="V1670" i="8"/>
  <c r="U1670" i="8"/>
  <c r="T1670" i="8"/>
  <c r="S1670" i="8"/>
  <c r="R1670" i="8"/>
  <c r="Q1670" i="8"/>
  <c r="O1670" i="8"/>
  <c r="N1670" i="8"/>
  <c r="F1670" i="8"/>
  <c r="AR1669" i="8"/>
  <c r="AK1669" i="8"/>
  <c r="AD1669" i="8"/>
  <c r="W1669" i="8"/>
  <c r="P1669" i="8"/>
  <c r="M1669" i="8"/>
  <c r="L1669" i="8"/>
  <c r="K1669" i="8"/>
  <c r="J1669" i="8"/>
  <c r="H1669" i="8"/>
  <c r="G1669" i="8"/>
  <c r="AR1668" i="8"/>
  <c r="AK1668" i="8"/>
  <c r="AD1668" i="8"/>
  <c r="W1668" i="8"/>
  <c r="P1668" i="8"/>
  <c r="M1668" i="8"/>
  <c r="L1668" i="8"/>
  <c r="K1668" i="8"/>
  <c r="J1668" i="8"/>
  <c r="H1668" i="8"/>
  <c r="G1668" i="8"/>
  <c r="AR1667" i="8"/>
  <c r="AK1667" i="8"/>
  <c r="AD1667" i="8"/>
  <c r="W1667" i="8"/>
  <c r="P1667" i="8"/>
  <c r="M1667" i="8"/>
  <c r="L1667" i="8"/>
  <c r="K1667" i="8"/>
  <c r="J1667" i="8"/>
  <c r="H1667" i="8"/>
  <c r="G1667" i="8"/>
  <c r="AR1666" i="8"/>
  <c r="AK1666" i="8"/>
  <c r="AD1666" i="8"/>
  <c r="W1666" i="8"/>
  <c r="P1666" i="8"/>
  <c r="M1666" i="8"/>
  <c r="L1666" i="8"/>
  <c r="K1666" i="8"/>
  <c r="J1666" i="8"/>
  <c r="H1666" i="8"/>
  <c r="G1666" i="8"/>
  <c r="AR1665" i="8"/>
  <c r="AK1665" i="8"/>
  <c r="AD1665" i="8"/>
  <c r="W1665" i="8"/>
  <c r="P1665" i="8"/>
  <c r="M1665" i="8"/>
  <c r="L1665" i="8"/>
  <c r="K1665" i="8"/>
  <c r="J1665" i="8"/>
  <c r="H1665" i="8"/>
  <c r="G1665" i="8"/>
  <c r="AV1664" i="8"/>
  <c r="AU1664" i="8"/>
  <c r="AT1664" i="8"/>
  <c r="AS1664" i="8"/>
  <c r="AQ1664" i="8"/>
  <c r="AP1664" i="8"/>
  <c r="AO1664" i="8"/>
  <c r="AN1664" i="8"/>
  <c r="AM1664" i="8"/>
  <c r="AL1664" i="8"/>
  <c r="AJ1664" i="8"/>
  <c r="AI1664" i="8"/>
  <c r="AH1664" i="8"/>
  <c r="AG1664" i="8"/>
  <c r="AF1664" i="8"/>
  <c r="AE1664" i="8"/>
  <c r="AC1664" i="8"/>
  <c r="AB1664" i="8"/>
  <c r="AA1664" i="8"/>
  <c r="Z1664" i="8"/>
  <c r="Y1664" i="8"/>
  <c r="X1664" i="8"/>
  <c r="V1664" i="8"/>
  <c r="U1664" i="8"/>
  <c r="T1664" i="8"/>
  <c r="S1664" i="8"/>
  <c r="R1664" i="8"/>
  <c r="Q1664" i="8"/>
  <c r="O1664" i="8"/>
  <c r="N1664" i="8"/>
  <c r="F1664" i="8"/>
  <c r="AR1663" i="8"/>
  <c r="AK1663" i="8"/>
  <c r="AD1663" i="8"/>
  <c r="W1663" i="8"/>
  <c r="P1663" i="8"/>
  <c r="M1663" i="8"/>
  <c r="L1663" i="8"/>
  <c r="K1663" i="8"/>
  <c r="J1663" i="8"/>
  <c r="H1663" i="8"/>
  <c r="G1663" i="8"/>
  <c r="AR1662" i="8"/>
  <c r="AK1662" i="8"/>
  <c r="AD1662" i="8"/>
  <c r="W1662" i="8"/>
  <c r="P1662" i="8"/>
  <c r="M1662" i="8"/>
  <c r="L1662" i="8"/>
  <c r="K1662" i="8"/>
  <c r="J1662" i="8"/>
  <c r="H1662" i="8"/>
  <c r="G1662" i="8"/>
  <c r="AV1661" i="8"/>
  <c r="AU1661" i="8"/>
  <c r="AT1661" i="8"/>
  <c r="AS1661" i="8"/>
  <c r="AQ1661" i="8"/>
  <c r="AP1661" i="8"/>
  <c r="AO1661" i="8"/>
  <c r="AN1661" i="8"/>
  <c r="AM1661" i="8"/>
  <c r="AL1661" i="8"/>
  <c r="AJ1661" i="8"/>
  <c r="AI1661" i="8"/>
  <c r="AH1661" i="8"/>
  <c r="AG1661" i="8"/>
  <c r="AF1661" i="8"/>
  <c r="AE1661" i="8"/>
  <c r="AC1661" i="8"/>
  <c r="AB1661" i="8"/>
  <c r="AA1661" i="8"/>
  <c r="Z1661" i="8"/>
  <c r="Y1661" i="8"/>
  <c r="X1661" i="8"/>
  <c r="V1661" i="8"/>
  <c r="U1661" i="8"/>
  <c r="T1661" i="8"/>
  <c r="S1661" i="8"/>
  <c r="R1661" i="8"/>
  <c r="Q1661" i="8"/>
  <c r="O1661" i="8"/>
  <c r="N1661" i="8"/>
  <c r="F1661" i="8"/>
  <c r="AR1660" i="8"/>
  <c r="AR1659" i="8" s="1"/>
  <c r="AK1660" i="8"/>
  <c r="AK1659" i="8" s="1"/>
  <c r="AD1660" i="8"/>
  <c r="AD1659" i="8" s="1"/>
  <c r="W1660" i="8"/>
  <c r="W1659" i="8" s="1"/>
  <c r="P1660" i="8"/>
  <c r="P1659" i="8" s="1"/>
  <c r="M1660" i="8"/>
  <c r="M1659" i="8" s="1"/>
  <c r="L1660" i="8"/>
  <c r="L1659" i="8" s="1"/>
  <c r="K1660" i="8"/>
  <c r="J1660" i="8"/>
  <c r="J1659" i="8" s="1"/>
  <c r="H1660" i="8"/>
  <c r="G1660" i="8"/>
  <c r="AV1659" i="8"/>
  <c r="AU1659" i="8"/>
  <c r="AT1659" i="8"/>
  <c r="AS1659" i="8"/>
  <c r="AQ1659" i="8"/>
  <c r="AP1659" i="8"/>
  <c r="AO1659" i="8"/>
  <c r="AN1659" i="8"/>
  <c r="AM1659" i="8"/>
  <c r="AL1659" i="8"/>
  <c r="AJ1659" i="8"/>
  <c r="AI1659" i="8"/>
  <c r="AH1659" i="8"/>
  <c r="AG1659" i="8"/>
  <c r="AF1659" i="8"/>
  <c r="AE1659" i="8"/>
  <c r="AC1659" i="8"/>
  <c r="AB1659" i="8"/>
  <c r="AA1659" i="8"/>
  <c r="Z1659" i="8"/>
  <c r="Y1659" i="8"/>
  <c r="X1659" i="8"/>
  <c r="V1659" i="8"/>
  <c r="U1659" i="8"/>
  <c r="T1659" i="8"/>
  <c r="S1659" i="8"/>
  <c r="R1659" i="8"/>
  <c r="Q1659" i="8"/>
  <c r="O1659" i="8"/>
  <c r="N1659" i="8"/>
  <c r="F1659" i="8"/>
  <c r="AR1658" i="8"/>
  <c r="AK1658" i="8"/>
  <c r="AD1658" i="8"/>
  <c r="W1658" i="8"/>
  <c r="P1658" i="8"/>
  <c r="M1658" i="8"/>
  <c r="L1658" i="8"/>
  <c r="K1658" i="8"/>
  <c r="J1658" i="8"/>
  <c r="H1658" i="8"/>
  <c r="G1658" i="8"/>
  <c r="AR1657" i="8"/>
  <c r="AK1657" i="8"/>
  <c r="AD1657" i="8"/>
  <c r="W1657" i="8"/>
  <c r="P1657" i="8"/>
  <c r="M1657" i="8"/>
  <c r="L1657" i="8"/>
  <c r="K1657" i="8"/>
  <c r="J1657" i="8"/>
  <c r="H1657" i="8"/>
  <c r="G1657" i="8"/>
  <c r="AR1656" i="8"/>
  <c r="AK1656" i="8"/>
  <c r="AD1656" i="8"/>
  <c r="W1656" i="8"/>
  <c r="P1656" i="8"/>
  <c r="M1656" i="8"/>
  <c r="L1656" i="8"/>
  <c r="K1656" i="8"/>
  <c r="J1656" i="8"/>
  <c r="H1656" i="8"/>
  <c r="G1656" i="8"/>
  <c r="AR1655" i="8"/>
  <c r="AK1655" i="8"/>
  <c r="AD1655" i="8"/>
  <c r="W1655" i="8"/>
  <c r="P1655" i="8"/>
  <c r="M1655" i="8"/>
  <c r="L1655" i="8"/>
  <c r="K1655" i="8"/>
  <c r="J1655" i="8"/>
  <c r="H1655" i="8"/>
  <c r="G1655" i="8"/>
  <c r="AR1654" i="8"/>
  <c r="AK1654" i="8"/>
  <c r="AD1654" i="8"/>
  <c r="W1654" i="8"/>
  <c r="P1654" i="8"/>
  <c r="M1654" i="8"/>
  <c r="L1654" i="8"/>
  <c r="K1654" i="8"/>
  <c r="J1654" i="8"/>
  <c r="H1654" i="8"/>
  <c r="G1654" i="8"/>
  <c r="AR1653" i="8"/>
  <c r="AK1653" i="8"/>
  <c r="AD1653" i="8"/>
  <c r="W1653" i="8"/>
  <c r="P1653" i="8"/>
  <c r="M1653" i="8"/>
  <c r="L1653" i="8"/>
  <c r="K1653" i="8"/>
  <c r="J1653" i="8"/>
  <c r="H1653" i="8"/>
  <c r="G1653" i="8"/>
  <c r="AR1652" i="8"/>
  <c r="AK1652" i="8"/>
  <c r="AD1652" i="8"/>
  <c r="W1652" i="8"/>
  <c r="P1652" i="8"/>
  <c r="M1652" i="8"/>
  <c r="L1652" i="8"/>
  <c r="K1652" i="8"/>
  <c r="J1652" i="8"/>
  <c r="H1652" i="8"/>
  <c r="G1652" i="8"/>
  <c r="AR1651" i="8"/>
  <c r="AK1651" i="8"/>
  <c r="AD1651" i="8"/>
  <c r="W1651" i="8"/>
  <c r="P1651" i="8"/>
  <c r="M1651" i="8"/>
  <c r="L1651" i="8"/>
  <c r="K1651" i="8"/>
  <c r="J1651" i="8"/>
  <c r="H1651" i="8"/>
  <c r="G1651" i="8"/>
  <c r="AV1650" i="8"/>
  <c r="AU1650" i="8"/>
  <c r="AT1650" i="8"/>
  <c r="AS1650" i="8"/>
  <c r="AQ1650" i="8"/>
  <c r="AP1650" i="8"/>
  <c r="AO1650" i="8"/>
  <c r="AN1650" i="8"/>
  <c r="AM1650" i="8"/>
  <c r="AL1650" i="8"/>
  <c r="AJ1650" i="8"/>
  <c r="AI1650" i="8"/>
  <c r="AH1650" i="8"/>
  <c r="AG1650" i="8"/>
  <c r="AF1650" i="8"/>
  <c r="AE1650" i="8"/>
  <c r="AC1650" i="8"/>
  <c r="AB1650" i="8"/>
  <c r="AA1650" i="8"/>
  <c r="Z1650" i="8"/>
  <c r="Y1650" i="8"/>
  <c r="X1650" i="8"/>
  <c r="V1650" i="8"/>
  <c r="U1650" i="8"/>
  <c r="T1650" i="8"/>
  <c r="S1650" i="8"/>
  <c r="R1650" i="8"/>
  <c r="Q1650" i="8"/>
  <c r="O1650" i="8"/>
  <c r="N1650" i="8"/>
  <c r="F1650" i="8"/>
  <c r="AR1649" i="8"/>
  <c r="AK1649" i="8"/>
  <c r="AD1649" i="8"/>
  <c r="W1649" i="8"/>
  <c r="P1649" i="8"/>
  <c r="M1649" i="8"/>
  <c r="L1649" i="8"/>
  <c r="K1649" i="8"/>
  <c r="J1649" i="8"/>
  <c r="H1649" i="8"/>
  <c r="G1649" i="8"/>
  <c r="AR1648" i="8"/>
  <c r="AK1648" i="8"/>
  <c r="AD1648" i="8"/>
  <c r="W1648" i="8"/>
  <c r="P1648" i="8"/>
  <c r="M1648" i="8"/>
  <c r="L1648" i="8"/>
  <c r="K1648" i="8"/>
  <c r="J1648" i="8"/>
  <c r="H1648" i="8"/>
  <c r="G1648" i="8"/>
  <c r="AR1647" i="8"/>
  <c r="AK1647" i="8"/>
  <c r="AD1647" i="8"/>
  <c r="W1647" i="8"/>
  <c r="P1647" i="8"/>
  <c r="M1647" i="8"/>
  <c r="L1647" i="8"/>
  <c r="K1647" i="8"/>
  <c r="J1647" i="8"/>
  <c r="H1647" i="8"/>
  <c r="G1647" i="8"/>
  <c r="AR1646" i="8"/>
  <c r="AK1646" i="8"/>
  <c r="AD1646" i="8"/>
  <c r="W1646" i="8"/>
  <c r="P1646" i="8"/>
  <c r="M1646" i="8"/>
  <c r="L1646" i="8"/>
  <c r="K1646" i="8"/>
  <c r="J1646" i="8"/>
  <c r="H1646" i="8"/>
  <c r="G1646" i="8"/>
  <c r="AR1645" i="8"/>
  <c r="AK1645" i="8"/>
  <c r="AD1645" i="8"/>
  <c r="W1645" i="8"/>
  <c r="P1645" i="8"/>
  <c r="M1645" i="8"/>
  <c r="L1645" i="8"/>
  <c r="K1645" i="8"/>
  <c r="J1645" i="8"/>
  <c r="H1645" i="8"/>
  <c r="G1645" i="8"/>
  <c r="AR1644" i="8"/>
  <c r="AK1644" i="8"/>
  <c r="AD1644" i="8"/>
  <c r="W1644" i="8"/>
  <c r="P1644" i="8"/>
  <c r="M1644" i="8"/>
  <c r="L1644" i="8"/>
  <c r="K1644" i="8"/>
  <c r="J1644" i="8"/>
  <c r="H1644" i="8"/>
  <c r="G1644" i="8"/>
  <c r="AR1643" i="8"/>
  <c r="AK1643" i="8"/>
  <c r="AD1643" i="8"/>
  <c r="W1643" i="8"/>
  <c r="P1643" i="8"/>
  <c r="M1643" i="8"/>
  <c r="L1643" i="8"/>
  <c r="K1643" i="8"/>
  <c r="J1643" i="8"/>
  <c r="H1643" i="8"/>
  <c r="G1643" i="8"/>
  <c r="AR1642" i="8"/>
  <c r="AK1642" i="8"/>
  <c r="AD1642" i="8"/>
  <c r="W1642" i="8"/>
  <c r="P1642" i="8"/>
  <c r="M1642" i="8"/>
  <c r="L1642" i="8"/>
  <c r="K1642" i="8"/>
  <c r="J1642" i="8"/>
  <c r="H1642" i="8"/>
  <c r="G1642" i="8"/>
  <c r="AR1641" i="8"/>
  <c r="AK1641" i="8"/>
  <c r="AD1641" i="8"/>
  <c r="W1641" i="8"/>
  <c r="P1641" i="8"/>
  <c r="M1641" i="8"/>
  <c r="L1641" i="8"/>
  <c r="K1641" i="8"/>
  <c r="J1641" i="8"/>
  <c r="H1641" i="8"/>
  <c r="G1641" i="8"/>
  <c r="AR1640" i="8"/>
  <c r="AK1640" i="8"/>
  <c r="AD1640" i="8"/>
  <c r="W1640" i="8"/>
  <c r="P1640" i="8"/>
  <c r="M1640" i="8"/>
  <c r="L1640" i="8"/>
  <c r="K1640" i="8"/>
  <c r="J1640" i="8"/>
  <c r="H1640" i="8"/>
  <c r="G1640" i="8"/>
  <c r="AR1639" i="8"/>
  <c r="AK1639" i="8"/>
  <c r="AD1639" i="8"/>
  <c r="W1639" i="8"/>
  <c r="P1639" i="8"/>
  <c r="M1639" i="8"/>
  <c r="L1639" i="8"/>
  <c r="K1639" i="8"/>
  <c r="J1639" i="8"/>
  <c r="H1639" i="8"/>
  <c r="G1639" i="8"/>
  <c r="AR1638" i="8"/>
  <c r="AK1638" i="8"/>
  <c r="AD1638" i="8"/>
  <c r="W1638" i="8"/>
  <c r="P1638" i="8"/>
  <c r="M1638" i="8"/>
  <c r="L1638" i="8"/>
  <c r="K1638" i="8"/>
  <c r="J1638" i="8"/>
  <c r="H1638" i="8"/>
  <c r="G1638" i="8"/>
  <c r="AR1637" i="8"/>
  <c r="AK1637" i="8"/>
  <c r="AD1637" i="8"/>
  <c r="W1637" i="8"/>
  <c r="P1637" i="8"/>
  <c r="M1637" i="8"/>
  <c r="L1637" i="8"/>
  <c r="K1637" i="8"/>
  <c r="J1637" i="8"/>
  <c r="H1637" i="8"/>
  <c r="G1637" i="8"/>
  <c r="AR1636" i="8"/>
  <c r="AK1636" i="8"/>
  <c r="AD1636" i="8"/>
  <c r="W1636" i="8"/>
  <c r="P1636" i="8"/>
  <c r="M1636" i="8"/>
  <c r="L1636" i="8"/>
  <c r="K1636" i="8"/>
  <c r="J1636" i="8"/>
  <c r="H1636" i="8"/>
  <c r="G1636" i="8"/>
  <c r="AR1635" i="8"/>
  <c r="AK1635" i="8"/>
  <c r="AD1635" i="8"/>
  <c r="W1635" i="8"/>
  <c r="P1635" i="8"/>
  <c r="M1635" i="8"/>
  <c r="L1635" i="8"/>
  <c r="K1635" i="8"/>
  <c r="J1635" i="8"/>
  <c r="H1635" i="8"/>
  <c r="G1635" i="8"/>
  <c r="AR1634" i="8"/>
  <c r="AK1634" i="8"/>
  <c r="AD1634" i="8"/>
  <c r="W1634" i="8"/>
  <c r="P1634" i="8"/>
  <c r="M1634" i="8"/>
  <c r="L1634" i="8"/>
  <c r="K1634" i="8"/>
  <c r="J1634" i="8"/>
  <c r="H1634" i="8"/>
  <c r="G1634" i="8"/>
  <c r="AV1633" i="8"/>
  <c r="AU1633" i="8"/>
  <c r="AT1633" i="8"/>
  <c r="AS1633" i="8"/>
  <c r="AQ1633" i="8"/>
  <c r="AP1633" i="8"/>
  <c r="AO1633" i="8"/>
  <c r="AN1633" i="8"/>
  <c r="AM1633" i="8"/>
  <c r="AL1633" i="8"/>
  <c r="AJ1633" i="8"/>
  <c r="AI1633" i="8"/>
  <c r="AH1633" i="8"/>
  <c r="AG1633" i="8"/>
  <c r="AF1633" i="8"/>
  <c r="AE1633" i="8"/>
  <c r="AC1633" i="8"/>
  <c r="AB1633" i="8"/>
  <c r="AA1633" i="8"/>
  <c r="Z1633" i="8"/>
  <c r="Y1633" i="8"/>
  <c r="X1633" i="8"/>
  <c r="V1633" i="8"/>
  <c r="U1633" i="8"/>
  <c r="T1633" i="8"/>
  <c r="S1633" i="8"/>
  <c r="R1633" i="8"/>
  <c r="Q1633" i="8"/>
  <c r="O1633" i="8"/>
  <c r="N1633" i="8"/>
  <c r="AR1632" i="8"/>
  <c r="AK1632" i="8"/>
  <c r="AD1632" i="8"/>
  <c r="W1632" i="8"/>
  <c r="P1632" i="8"/>
  <c r="M1632" i="8"/>
  <c r="L1632" i="8"/>
  <c r="K1632" i="8"/>
  <c r="J1632" i="8"/>
  <c r="H1632" i="8"/>
  <c r="G1632" i="8"/>
  <c r="AR1631" i="8"/>
  <c r="AK1631" i="8"/>
  <c r="AD1631" i="8"/>
  <c r="W1631" i="8"/>
  <c r="P1631" i="8"/>
  <c r="M1631" i="8"/>
  <c r="L1631" i="8"/>
  <c r="K1631" i="8"/>
  <c r="J1631" i="8"/>
  <c r="H1631" i="8"/>
  <c r="G1631" i="8"/>
  <c r="AR1630" i="8"/>
  <c r="AK1630" i="8"/>
  <c r="AD1630" i="8"/>
  <c r="W1630" i="8"/>
  <c r="P1630" i="8"/>
  <c r="M1630" i="8"/>
  <c r="L1630" i="8"/>
  <c r="K1630" i="8"/>
  <c r="J1630" i="8"/>
  <c r="H1630" i="8"/>
  <c r="G1630" i="8"/>
  <c r="AR1629" i="8"/>
  <c r="AK1629" i="8"/>
  <c r="AD1629" i="8"/>
  <c r="W1629" i="8"/>
  <c r="P1629" i="8"/>
  <c r="M1629" i="8"/>
  <c r="L1629" i="8"/>
  <c r="K1629" i="8"/>
  <c r="J1629" i="8"/>
  <c r="H1629" i="8"/>
  <c r="G1629" i="8"/>
  <c r="AR1628" i="8"/>
  <c r="AK1628" i="8"/>
  <c r="AD1628" i="8"/>
  <c r="W1628" i="8"/>
  <c r="P1628" i="8"/>
  <c r="M1628" i="8"/>
  <c r="L1628" i="8"/>
  <c r="K1628" i="8"/>
  <c r="J1628" i="8"/>
  <c r="H1628" i="8"/>
  <c r="G1628" i="8"/>
  <c r="AR1627" i="8"/>
  <c r="AK1627" i="8"/>
  <c r="AD1627" i="8"/>
  <c r="W1627" i="8"/>
  <c r="P1627" i="8"/>
  <c r="M1627" i="8"/>
  <c r="L1627" i="8"/>
  <c r="K1627" i="8"/>
  <c r="J1627" i="8"/>
  <c r="H1627" i="8"/>
  <c r="G1627" i="8"/>
  <c r="AR1626" i="8"/>
  <c r="AK1626" i="8"/>
  <c r="AD1626" i="8"/>
  <c r="W1626" i="8"/>
  <c r="P1626" i="8"/>
  <c r="M1626" i="8"/>
  <c r="L1626" i="8"/>
  <c r="K1626" i="8"/>
  <c r="J1626" i="8"/>
  <c r="H1626" i="8"/>
  <c r="G1626" i="8"/>
  <c r="AR1625" i="8"/>
  <c r="AK1625" i="8"/>
  <c r="AD1625" i="8"/>
  <c r="W1625" i="8"/>
  <c r="P1625" i="8"/>
  <c r="M1625" i="8"/>
  <c r="L1625" i="8"/>
  <c r="K1625" i="8"/>
  <c r="J1625" i="8"/>
  <c r="H1625" i="8"/>
  <c r="G1625" i="8"/>
  <c r="AR1624" i="8"/>
  <c r="AK1624" i="8"/>
  <c r="AD1624" i="8"/>
  <c r="W1624" i="8"/>
  <c r="P1624" i="8"/>
  <c r="M1624" i="8"/>
  <c r="L1624" i="8"/>
  <c r="K1624" i="8"/>
  <c r="J1624" i="8"/>
  <c r="H1624" i="8"/>
  <c r="G1624" i="8"/>
  <c r="AR1623" i="8"/>
  <c r="AK1623" i="8"/>
  <c r="AD1623" i="8"/>
  <c r="W1623" i="8"/>
  <c r="P1623" i="8"/>
  <c r="M1623" i="8"/>
  <c r="L1623" i="8"/>
  <c r="K1623" i="8"/>
  <c r="J1623" i="8"/>
  <c r="H1623" i="8"/>
  <c r="G1623" i="8"/>
  <c r="AR1622" i="8"/>
  <c r="AK1622" i="8"/>
  <c r="AD1622" i="8"/>
  <c r="W1622" i="8"/>
  <c r="P1622" i="8"/>
  <c r="M1622" i="8"/>
  <c r="L1622" i="8"/>
  <c r="K1622" i="8"/>
  <c r="J1622" i="8"/>
  <c r="H1622" i="8"/>
  <c r="G1622" i="8"/>
  <c r="AR1621" i="8"/>
  <c r="AK1621" i="8"/>
  <c r="AD1621" i="8"/>
  <c r="W1621" i="8"/>
  <c r="P1621" i="8"/>
  <c r="M1621" i="8"/>
  <c r="L1621" i="8"/>
  <c r="K1621" i="8"/>
  <c r="J1621" i="8"/>
  <c r="H1621" i="8"/>
  <c r="G1621" i="8"/>
  <c r="AR1620" i="8"/>
  <c r="AK1620" i="8"/>
  <c r="AD1620" i="8"/>
  <c r="W1620" i="8"/>
  <c r="P1620" i="8"/>
  <c r="M1620" i="8"/>
  <c r="L1620" i="8"/>
  <c r="K1620" i="8"/>
  <c r="J1620" i="8"/>
  <c r="H1620" i="8"/>
  <c r="G1620" i="8"/>
  <c r="AR1619" i="8"/>
  <c r="AK1619" i="8"/>
  <c r="AD1619" i="8"/>
  <c r="W1619" i="8"/>
  <c r="P1619" i="8"/>
  <c r="M1619" i="8"/>
  <c r="L1619" i="8"/>
  <c r="K1619" i="8"/>
  <c r="J1619" i="8"/>
  <c r="H1619" i="8"/>
  <c r="G1619" i="8"/>
  <c r="AV1618" i="8"/>
  <c r="AU1618" i="8"/>
  <c r="AT1618" i="8"/>
  <c r="AS1618" i="8"/>
  <c r="AQ1618" i="8"/>
  <c r="AP1618" i="8"/>
  <c r="AO1618" i="8"/>
  <c r="AN1618" i="8"/>
  <c r="AM1618" i="8"/>
  <c r="AL1618" i="8"/>
  <c r="AJ1618" i="8"/>
  <c r="AI1618" i="8"/>
  <c r="AH1618" i="8"/>
  <c r="AG1618" i="8"/>
  <c r="AF1618" i="8"/>
  <c r="AE1618" i="8"/>
  <c r="AC1618" i="8"/>
  <c r="AB1618" i="8"/>
  <c r="AA1618" i="8"/>
  <c r="Z1618" i="8"/>
  <c r="Y1618" i="8"/>
  <c r="X1618" i="8"/>
  <c r="V1618" i="8"/>
  <c r="U1618" i="8"/>
  <c r="T1618" i="8"/>
  <c r="S1618" i="8"/>
  <c r="R1618" i="8"/>
  <c r="Q1618" i="8"/>
  <c r="O1618" i="8"/>
  <c r="N1618" i="8"/>
  <c r="F1618" i="8"/>
  <c r="AR1617" i="8"/>
  <c r="AK1617" i="8"/>
  <c r="AD1617" i="8"/>
  <c r="W1617" i="8"/>
  <c r="P1617" i="8"/>
  <c r="M1617" i="8"/>
  <c r="L1617" i="8"/>
  <c r="K1617" i="8"/>
  <c r="J1617" i="8"/>
  <c r="H1617" i="8"/>
  <c r="G1617" i="8"/>
  <c r="AR1616" i="8"/>
  <c r="AK1616" i="8"/>
  <c r="AD1616" i="8"/>
  <c r="W1616" i="8"/>
  <c r="P1616" i="8"/>
  <c r="M1616" i="8"/>
  <c r="L1616" i="8"/>
  <c r="K1616" i="8"/>
  <c r="J1616" i="8"/>
  <c r="H1616" i="8"/>
  <c r="G1616" i="8"/>
  <c r="AR1615" i="8"/>
  <c r="AK1615" i="8"/>
  <c r="AD1615" i="8"/>
  <c r="W1615" i="8"/>
  <c r="P1615" i="8"/>
  <c r="M1615" i="8"/>
  <c r="L1615" i="8"/>
  <c r="K1615" i="8"/>
  <c r="J1615" i="8"/>
  <c r="H1615" i="8"/>
  <c r="G1615" i="8"/>
  <c r="AR1614" i="8"/>
  <c r="AK1614" i="8"/>
  <c r="AD1614" i="8"/>
  <c r="W1614" i="8"/>
  <c r="P1614" i="8"/>
  <c r="M1614" i="8"/>
  <c r="L1614" i="8"/>
  <c r="K1614" i="8"/>
  <c r="J1614" i="8"/>
  <c r="H1614" i="8"/>
  <c r="G1614" i="8"/>
  <c r="AR1613" i="8"/>
  <c r="AK1613" i="8"/>
  <c r="AD1613" i="8"/>
  <c r="W1613" i="8"/>
  <c r="P1613" i="8"/>
  <c r="M1613" i="8"/>
  <c r="L1613" i="8"/>
  <c r="K1613" i="8"/>
  <c r="J1613" i="8"/>
  <c r="H1613" i="8"/>
  <c r="G1613" i="8"/>
  <c r="AR1612" i="8"/>
  <c r="AK1612" i="8"/>
  <c r="AD1612" i="8"/>
  <c r="W1612" i="8"/>
  <c r="P1612" i="8"/>
  <c r="M1612" i="8"/>
  <c r="L1612" i="8"/>
  <c r="K1612" i="8"/>
  <c r="J1612" i="8"/>
  <c r="H1612" i="8"/>
  <c r="G1612" i="8"/>
  <c r="AR1611" i="8"/>
  <c r="AK1611" i="8"/>
  <c r="AD1611" i="8"/>
  <c r="W1611" i="8"/>
  <c r="P1611" i="8"/>
  <c r="M1611" i="8"/>
  <c r="L1611" i="8"/>
  <c r="K1611" i="8"/>
  <c r="J1611" i="8"/>
  <c r="H1611" i="8"/>
  <c r="G1611" i="8"/>
  <c r="AR1610" i="8"/>
  <c r="AK1610" i="8"/>
  <c r="AD1610" i="8"/>
  <c r="W1610" i="8"/>
  <c r="P1610" i="8"/>
  <c r="M1610" i="8"/>
  <c r="L1610" i="8"/>
  <c r="K1610" i="8"/>
  <c r="J1610" i="8"/>
  <c r="H1610" i="8"/>
  <c r="G1610" i="8"/>
  <c r="AR1609" i="8"/>
  <c r="AK1609" i="8"/>
  <c r="AD1609" i="8"/>
  <c r="W1609" i="8"/>
  <c r="P1609" i="8"/>
  <c r="M1609" i="8"/>
  <c r="L1609" i="8"/>
  <c r="K1609" i="8"/>
  <c r="J1609" i="8"/>
  <c r="H1609" i="8"/>
  <c r="G1609" i="8"/>
  <c r="AR1608" i="8"/>
  <c r="AK1608" i="8"/>
  <c r="AD1608" i="8"/>
  <c r="W1608" i="8"/>
  <c r="P1608" i="8"/>
  <c r="M1608" i="8"/>
  <c r="L1608" i="8"/>
  <c r="K1608" i="8"/>
  <c r="J1608" i="8"/>
  <c r="H1608" i="8"/>
  <c r="G1608" i="8"/>
  <c r="AR1607" i="8"/>
  <c r="AK1607" i="8"/>
  <c r="AD1607" i="8"/>
  <c r="W1607" i="8"/>
  <c r="P1607" i="8"/>
  <c r="M1607" i="8"/>
  <c r="L1607" i="8"/>
  <c r="K1607" i="8"/>
  <c r="J1607" i="8"/>
  <c r="H1607" i="8"/>
  <c r="G1607" i="8"/>
  <c r="AR1606" i="8"/>
  <c r="AK1606" i="8"/>
  <c r="AD1606" i="8"/>
  <c r="W1606" i="8"/>
  <c r="P1606" i="8"/>
  <c r="M1606" i="8"/>
  <c r="L1606" i="8"/>
  <c r="K1606" i="8"/>
  <c r="J1606" i="8"/>
  <c r="H1606" i="8"/>
  <c r="G1606" i="8"/>
  <c r="AR1605" i="8"/>
  <c r="AK1605" i="8"/>
  <c r="AD1605" i="8"/>
  <c r="W1605" i="8"/>
  <c r="P1605" i="8"/>
  <c r="M1605" i="8"/>
  <c r="L1605" i="8"/>
  <c r="K1605" i="8"/>
  <c r="J1605" i="8"/>
  <c r="H1605" i="8"/>
  <c r="G1605" i="8"/>
  <c r="AR1604" i="8"/>
  <c r="AK1604" i="8"/>
  <c r="AD1604" i="8"/>
  <c r="W1604" i="8"/>
  <c r="P1604" i="8"/>
  <c r="M1604" i="8"/>
  <c r="L1604" i="8"/>
  <c r="K1604" i="8"/>
  <c r="J1604" i="8"/>
  <c r="H1604" i="8"/>
  <c r="G1604" i="8"/>
  <c r="F1604" i="8"/>
  <c r="F1591" i="8" s="1"/>
  <c r="AR1603" i="8"/>
  <c r="AK1603" i="8"/>
  <c r="AD1603" i="8"/>
  <c r="W1603" i="8"/>
  <c r="P1603" i="8"/>
  <c r="M1603" i="8"/>
  <c r="L1603" i="8"/>
  <c r="K1603" i="8"/>
  <c r="J1603" i="8"/>
  <c r="H1603" i="8"/>
  <c r="G1603" i="8"/>
  <c r="AR1602" i="8"/>
  <c r="AK1602" i="8"/>
  <c r="AD1602" i="8"/>
  <c r="W1602" i="8"/>
  <c r="P1602" i="8"/>
  <c r="M1602" i="8"/>
  <c r="L1602" i="8"/>
  <c r="K1602" i="8"/>
  <c r="J1602" i="8"/>
  <c r="H1602" i="8"/>
  <c r="G1602" i="8"/>
  <c r="AR1601" i="8"/>
  <c r="AK1601" i="8"/>
  <c r="AD1601" i="8"/>
  <c r="W1601" i="8"/>
  <c r="P1601" i="8"/>
  <c r="M1601" i="8"/>
  <c r="L1601" i="8"/>
  <c r="K1601" i="8"/>
  <c r="J1601" i="8"/>
  <c r="H1601" i="8"/>
  <c r="G1601" i="8"/>
  <c r="AR1600" i="8"/>
  <c r="AK1600" i="8"/>
  <c r="AD1600" i="8"/>
  <c r="W1600" i="8"/>
  <c r="P1600" i="8"/>
  <c r="M1600" i="8"/>
  <c r="L1600" i="8"/>
  <c r="K1600" i="8"/>
  <c r="J1600" i="8"/>
  <c r="H1600" i="8"/>
  <c r="G1600" i="8"/>
  <c r="AR1599" i="8"/>
  <c r="AK1599" i="8"/>
  <c r="AD1599" i="8"/>
  <c r="W1599" i="8"/>
  <c r="P1599" i="8"/>
  <c r="M1599" i="8"/>
  <c r="L1599" i="8"/>
  <c r="K1599" i="8"/>
  <c r="J1599" i="8"/>
  <c r="H1599" i="8"/>
  <c r="G1599" i="8"/>
  <c r="AR1598" i="8"/>
  <c r="AK1598" i="8"/>
  <c r="AD1598" i="8"/>
  <c r="W1598" i="8"/>
  <c r="P1598" i="8"/>
  <c r="M1598" i="8"/>
  <c r="L1598" i="8"/>
  <c r="K1598" i="8"/>
  <c r="J1598" i="8"/>
  <c r="H1598" i="8"/>
  <c r="G1598" i="8"/>
  <c r="AR1597" i="8"/>
  <c r="AK1597" i="8"/>
  <c r="AD1597" i="8"/>
  <c r="W1597" i="8"/>
  <c r="P1597" i="8"/>
  <c r="M1597" i="8"/>
  <c r="L1597" i="8"/>
  <c r="K1597" i="8"/>
  <c r="J1597" i="8"/>
  <c r="H1597" i="8"/>
  <c r="G1597" i="8"/>
  <c r="AR1596" i="8"/>
  <c r="AK1596" i="8"/>
  <c r="AD1596" i="8"/>
  <c r="W1596" i="8"/>
  <c r="P1596" i="8"/>
  <c r="M1596" i="8"/>
  <c r="L1596" i="8"/>
  <c r="K1596" i="8"/>
  <c r="J1596" i="8"/>
  <c r="H1596" i="8"/>
  <c r="G1596" i="8"/>
  <c r="AR1595" i="8"/>
  <c r="AK1595" i="8"/>
  <c r="AD1595" i="8"/>
  <c r="W1595" i="8"/>
  <c r="P1595" i="8"/>
  <c r="M1595" i="8"/>
  <c r="L1595" i="8"/>
  <c r="K1595" i="8"/>
  <c r="J1595" i="8"/>
  <c r="H1595" i="8"/>
  <c r="G1595" i="8"/>
  <c r="AR1594" i="8"/>
  <c r="AK1594" i="8"/>
  <c r="AD1594" i="8"/>
  <c r="W1594" i="8"/>
  <c r="P1594" i="8"/>
  <c r="M1594" i="8"/>
  <c r="L1594" i="8"/>
  <c r="K1594" i="8"/>
  <c r="J1594" i="8"/>
  <c r="H1594" i="8"/>
  <c r="G1594" i="8"/>
  <c r="AR1593" i="8"/>
  <c r="AK1593" i="8"/>
  <c r="AD1593" i="8"/>
  <c r="W1593" i="8"/>
  <c r="P1593" i="8"/>
  <c r="M1593" i="8"/>
  <c r="L1593" i="8"/>
  <c r="K1593" i="8"/>
  <c r="J1593" i="8"/>
  <c r="H1593" i="8"/>
  <c r="G1593" i="8"/>
  <c r="AR1592" i="8"/>
  <c r="AK1592" i="8"/>
  <c r="AD1592" i="8"/>
  <c r="W1592" i="8"/>
  <c r="P1592" i="8"/>
  <c r="M1592" i="8"/>
  <c r="L1592" i="8"/>
  <c r="K1592" i="8"/>
  <c r="J1592" i="8"/>
  <c r="H1592" i="8"/>
  <c r="G1592" i="8"/>
  <c r="AV1591" i="8"/>
  <c r="AU1591" i="8"/>
  <c r="AT1591" i="8"/>
  <c r="AS1591" i="8"/>
  <c r="AQ1591" i="8"/>
  <c r="AP1591" i="8"/>
  <c r="AO1591" i="8"/>
  <c r="AN1591" i="8"/>
  <c r="AM1591" i="8"/>
  <c r="AL1591" i="8"/>
  <c r="AJ1591" i="8"/>
  <c r="AI1591" i="8"/>
  <c r="AH1591" i="8"/>
  <c r="AG1591" i="8"/>
  <c r="AF1591" i="8"/>
  <c r="AE1591" i="8"/>
  <c r="AC1591" i="8"/>
  <c r="AB1591" i="8"/>
  <c r="AA1591" i="8"/>
  <c r="Z1591" i="8"/>
  <c r="Y1591" i="8"/>
  <c r="X1591" i="8"/>
  <c r="V1591" i="8"/>
  <c r="U1591" i="8"/>
  <c r="T1591" i="8"/>
  <c r="S1591" i="8"/>
  <c r="R1591" i="8"/>
  <c r="Q1591" i="8"/>
  <c r="O1591" i="8"/>
  <c r="N1591" i="8"/>
  <c r="AR1590" i="8"/>
  <c r="AK1590" i="8"/>
  <c r="AD1590" i="8"/>
  <c r="W1590" i="8"/>
  <c r="P1590" i="8"/>
  <c r="M1590" i="8"/>
  <c r="L1590" i="8"/>
  <c r="K1590" i="8"/>
  <c r="J1590" i="8"/>
  <c r="H1590" i="8"/>
  <c r="G1590" i="8"/>
  <c r="AR1589" i="8"/>
  <c r="AK1589" i="8"/>
  <c r="AD1589" i="8"/>
  <c r="W1589" i="8"/>
  <c r="P1589" i="8"/>
  <c r="M1589" i="8"/>
  <c r="L1589" i="8"/>
  <c r="K1589" i="8"/>
  <c r="J1589" i="8"/>
  <c r="H1589" i="8"/>
  <c r="G1589" i="8"/>
  <c r="AV1588" i="8"/>
  <c r="AU1588" i="8"/>
  <c r="AT1588" i="8"/>
  <c r="AS1588" i="8"/>
  <c r="AQ1588" i="8"/>
  <c r="AP1588" i="8"/>
  <c r="AO1588" i="8"/>
  <c r="AN1588" i="8"/>
  <c r="AM1588" i="8"/>
  <c r="AL1588" i="8"/>
  <c r="AJ1588" i="8"/>
  <c r="AI1588" i="8"/>
  <c r="AH1588" i="8"/>
  <c r="AG1588" i="8"/>
  <c r="AF1588" i="8"/>
  <c r="AE1588" i="8"/>
  <c r="AC1588" i="8"/>
  <c r="AB1588" i="8"/>
  <c r="AA1588" i="8"/>
  <c r="Z1588" i="8"/>
  <c r="Y1588" i="8"/>
  <c r="X1588" i="8"/>
  <c r="V1588" i="8"/>
  <c r="U1588" i="8"/>
  <c r="T1588" i="8"/>
  <c r="S1588" i="8"/>
  <c r="R1588" i="8"/>
  <c r="Q1588" i="8"/>
  <c r="O1588" i="8"/>
  <c r="N1588" i="8"/>
  <c r="F1588" i="8"/>
  <c r="AR1587" i="8"/>
  <c r="AK1587" i="8"/>
  <c r="AD1587" i="8"/>
  <c r="W1587" i="8"/>
  <c r="P1587" i="8"/>
  <c r="M1587" i="8"/>
  <c r="L1587" i="8"/>
  <c r="K1587" i="8"/>
  <c r="J1587" i="8"/>
  <c r="H1587" i="8"/>
  <c r="G1587" i="8"/>
  <c r="AR1586" i="8"/>
  <c r="AK1586" i="8"/>
  <c r="AD1586" i="8"/>
  <c r="W1586" i="8"/>
  <c r="P1586" i="8"/>
  <c r="M1586" i="8"/>
  <c r="L1586" i="8"/>
  <c r="K1586" i="8"/>
  <c r="J1586" i="8"/>
  <c r="H1586" i="8"/>
  <c r="G1586" i="8"/>
  <c r="AV1585" i="8"/>
  <c r="AU1585" i="8"/>
  <c r="AT1585" i="8"/>
  <c r="AS1585" i="8"/>
  <c r="AQ1585" i="8"/>
  <c r="AP1585" i="8"/>
  <c r="AO1585" i="8"/>
  <c r="AN1585" i="8"/>
  <c r="AM1585" i="8"/>
  <c r="AL1585" i="8"/>
  <c r="AJ1585" i="8"/>
  <c r="AI1585" i="8"/>
  <c r="AH1585" i="8"/>
  <c r="AG1585" i="8"/>
  <c r="AF1585" i="8"/>
  <c r="AE1585" i="8"/>
  <c r="AC1585" i="8"/>
  <c r="AB1585" i="8"/>
  <c r="AA1585" i="8"/>
  <c r="Z1585" i="8"/>
  <c r="Y1585" i="8"/>
  <c r="X1585" i="8"/>
  <c r="V1585" i="8"/>
  <c r="U1585" i="8"/>
  <c r="T1585" i="8"/>
  <c r="S1585" i="8"/>
  <c r="R1585" i="8"/>
  <c r="Q1585" i="8"/>
  <c r="O1585" i="8"/>
  <c r="N1585" i="8"/>
  <c r="F1585" i="8"/>
  <c r="AR1584" i="8"/>
  <c r="AK1584" i="8"/>
  <c r="AD1584" i="8"/>
  <c r="W1584" i="8"/>
  <c r="P1584" i="8"/>
  <c r="M1584" i="8"/>
  <c r="L1584" i="8"/>
  <c r="K1584" i="8"/>
  <c r="J1584" i="8"/>
  <c r="H1584" i="8"/>
  <c r="G1584" i="8"/>
  <c r="AR1583" i="8"/>
  <c r="AK1583" i="8"/>
  <c r="AD1583" i="8"/>
  <c r="W1583" i="8"/>
  <c r="P1583" i="8"/>
  <c r="M1583" i="8"/>
  <c r="L1583" i="8"/>
  <c r="K1583" i="8"/>
  <c r="J1583" i="8"/>
  <c r="H1583" i="8"/>
  <c r="G1583" i="8"/>
  <c r="AR1582" i="8"/>
  <c r="AK1582" i="8"/>
  <c r="AD1582" i="8"/>
  <c r="W1582" i="8"/>
  <c r="P1582" i="8"/>
  <c r="M1582" i="8"/>
  <c r="L1582" i="8"/>
  <c r="K1582" i="8"/>
  <c r="J1582" i="8"/>
  <c r="H1582" i="8"/>
  <c r="G1582" i="8"/>
  <c r="AR1581" i="8"/>
  <c r="AK1581" i="8"/>
  <c r="AD1581" i="8"/>
  <c r="W1581" i="8"/>
  <c r="P1581" i="8"/>
  <c r="M1581" i="8"/>
  <c r="L1581" i="8"/>
  <c r="K1581" i="8"/>
  <c r="J1581" i="8"/>
  <c r="H1581" i="8"/>
  <c r="G1581" i="8"/>
  <c r="AR1580" i="8"/>
  <c r="AK1580" i="8"/>
  <c r="AD1580" i="8"/>
  <c r="W1580" i="8"/>
  <c r="P1580" i="8"/>
  <c r="M1580" i="8"/>
  <c r="L1580" i="8"/>
  <c r="K1580" i="8"/>
  <c r="J1580" i="8"/>
  <c r="H1580" i="8"/>
  <c r="G1580" i="8"/>
  <c r="AR1579" i="8"/>
  <c r="AK1579" i="8"/>
  <c r="AD1579" i="8"/>
  <c r="W1579" i="8"/>
  <c r="P1579" i="8"/>
  <c r="M1579" i="8"/>
  <c r="L1579" i="8"/>
  <c r="K1579" i="8"/>
  <c r="J1579" i="8"/>
  <c r="H1579" i="8"/>
  <c r="G1579" i="8"/>
  <c r="AR1578" i="8"/>
  <c r="AK1578" i="8"/>
  <c r="AD1578" i="8"/>
  <c r="W1578" i="8"/>
  <c r="P1578" i="8"/>
  <c r="M1578" i="8"/>
  <c r="L1578" i="8"/>
  <c r="K1578" i="8"/>
  <c r="J1578" i="8"/>
  <c r="H1578" i="8"/>
  <c r="G1578" i="8"/>
  <c r="AR1577" i="8"/>
  <c r="AK1577" i="8"/>
  <c r="AD1577" i="8"/>
  <c r="W1577" i="8"/>
  <c r="P1577" i="8"/>
  <c r="M1577" i="8"/>
  <c r="L1577" i="8"/>
  <c r="K1577" i="8"/>
  <c r="J1577" i="8"/>
  <c r="H1577" i="8"/>
  <c r="G1577" i="8"/>
  <c r="AR1576" i="8"/>
  <c r="AK1576" i="8"/>
  <c r="AD1576" i="8"/>
  <c r="W1576" i="8"/>
  <c r="P1576" i="8"/>
  <c r="M1576" i="8"/>
  <c r="L1576" i="8"/>
  <c r="K1576" i="8"/>
  <c r="J1576" i="8"/>
  <c r="H1576" i="8"/>
  <c r="G1576" i="8"/>
  <c r="F1576" i="8"/>
  <c r="F1575" i="8" s="1"/>
  <c r="AV1575" i="8"/>
  <c r="AU1575" i="8"/>
  <c r="AT1575" i="8"/>
  <c r="AS1575" i="8"/>
  <c r="AQ1575" i="8"/>
  <c r="AP1575" i="8"/>
  <c r="AO1575" i="8"/>
  <c r="AN1575" i="8"/>
  <c r="AM1575" i="8"/>
  <c r="AL1575" i="8"/>
  <c r="AJ1575" i="8"/>
  <c r="AI1575" i="8"/>
  <c r="AH1575" i="8"/>
  <c r="AG1575" i="8"/>
  <c r="AF1575" i="8"/>
  <c r="AE1575" i="8"/>
  <c r="AC1575" i="8"/>
  <c r="AB1575" i="8"/>
  <c r="AA1575" i="8"/>
  <c r="Z1575" i="8"/>
  <c r="Y1575" i="8"/>
  <c r="X1575" i="8"/>
  <c r="V1575" i="8"/>
  <c r="U1575" i="8"/>
  <c r="T1575" i="8"/>
  <c r="S1575" i="8"/>
  <c r="R1575" i="8"/>
  <c r="Q1575" i="8"/>
  <c r="O1575" i="8"/>
  <c r="N1575" i="8"/>
  <c r="AR1574" i="8"/>
  <c r="AK1574" i="8"/>
  <c r="AD1574" i="8"/>
  <c r="W1574" i="8"/>
  <c r="P1574" i="8"/>
  <c r="M1574" i="8"/>
  <c r="L1574" i="8"/>
  <c r="K1574" i="8"/>
  <c r="J1574" i="8"/>
  <c r="H1574" i="8"/>
  <c r="G1574" i="8"/>
  <c r="AR1573" i="8"/>
  <c r="AK1573" i="8"/>
  <c r="AD1573" i="8"/>
  <c r="W1573" i="8"/>
  <c r="P1573" i="8"/>
  <c r="M1573" i="8"/>
  <c r="L1573" i="8"/>
  <c r="K1573" i="8"/>
  <c r="J1573" i="8"/>
  <c r="H1573" i="8"/>
  <c r="G1573" i="8"/>
  <c r="AV1572" i="8"/>
  <c r="AU1572" i="8"/>
  <c r="AT1572" i="8"/>
  <c r="AS1572" i="8"/>
  <c r="AQ1572" i="8"/>
  <c r="AP1572" i="8"/>
  <c r="AO1572" i="8"/>
  <c r="AN1572" i="8"/>
  <c r="AM1572" i="8"/>
  <c r="AL1572" i="8"/>
  <c r="AJ1572" i="8"/>
  <c r="AI1572" i="8"/>
  <c r="AH1572" i="8"/>
  <c r="AG1572" i="8"/>
  <c r="AF1572" i="8"/>
  <c r="AE1572" i="8"/>
  <c r="AC1572" i="8"/>
  <c r="AB1572" i="8"/>
  <c r="AA1572" i="8"/>
  <c r="Z1572" i="8"/>
  <c r="Y1572" i="8"/>
  <c r="X1572" i="8"/>
  <c r="V1572" i="8"/>
  <c r="U1572" i="8"/>
  <c r="T1572" i="8"/>
  <c r="S1572" i="8"/>
  <c r="R1572" i="8"/>
  <c r="Q1572" i="8"/>
  <c r="O1572" i="8"/>
  <c r="N1572" i="8"/>
  <c r="F1572" i="8"/>
  <c r="AR1571" i="8"/>
  <c r="AK1571" i="8"/>
  <c r="AD1571" i="8"/>
  <c r="W1571" i="8"/>
  <c r="P1571" i="8"/>
  <c r="M1571" i="8"/>
  <c r="L1571" i="8"/>
  <c r="K1571" i="8"/>
  <c r="J1571" i="8"/>
  <c r="H1571" i="8"/>
  <c r="G1571" i="8"/>
  <c r="AR1570" i="8"/>
  <c r="AK1570" i="8"/>
  <c r="AD1570" i="8"/>
  <c r="W1570" i="8"/>
  <c r="P1570" i="8"/>
  <c r="M1570" i="8"/>
  <c r="L1570" i="8"/>
  <c r="K1570" i="8"/>
  <c r="J1570" i="8"/>
  <c r="H1570" i="8"/>
  <c r="G1570" i="8"/>
  <c r="AR1569" i="8"/>
  <c r="AK1569" i="8"/>
  <c r="AD1569" i="8"/>
  <c r="W1569" i="8"/>
  <c r="P1569" i="8"/>
  <c r="M1569" i="8"/>
  <c r="L1569" i="8"/>
  <c r="K1569" i="8"/>
  <c r="J1569" i="8"/>
  <c r="H1569" i="8"/>
  <c r="G1569" i="8"/>
  <c r="AR1568" i="8"/>
  <c r="AK1568" i="8"/>
  <c r="AD1568" i="8"/>
  <c r="W1568" i="8"/>
  <c r="P1568" i="8"/>
  <c r="M1568" i="8"/>
  <c r="L1568" i="8"/>
  <c r="K1568" i="8"/>
  <c r="J1568" i="8"/>
  <c r="H1568" i="8"/>
  <c r="G1568" i="8"/>
  <c r="AR1567" i="8"/>
  <c r="AK1567" i="8"/>
  <c r="AD1567" i="8"/>
  <c r="W1567" i="8"/>
  <c r="P1567" i="8"/>
  <c r="M1567" i="8"/>
  <c r="L1567" i="8"/>
  <c r="K1567" i="8"/>
  <c r="J1567" i="8"/>
  <c r="H1567" i="8"/>
  <c r="G1567" i="8"/>
  <c r="AR1566" i="8"/>
  <c r="AK1566" i="8"/>
  <c r="AD1566" i="8"/>
  <c r="W1566" i="8"/>
  <c r="P1566" i="8"/>
  <c r="M1566" i="8"/>
  <c r="L1566" i="8"/>
  <c r="K1566" i="8"/>
  <c r="J1566" i="8"/>
  <c r="H1566" i="8"/>
  <c r="G1566" i="8"/>
  <c r="AR1565" i="8"/>
  <c r="AK1565" i="8"/>
  <c r="AD1565" i="8"/>
  <c r="W1565" i="8"/>
  <c r="P1565" i="8"/>
  <c r="M1565" i="8"/>
  <c r="L1565" i="8"/>
  <c r="K1565" i="8"/>
  <c r="J1565" i="8"/>
  <c r="H1565" i="8"/>
  <c r="G1565" i="8"/>
  <c r="AR1564" i="8"/>
  <c r="AK1564" i="8"/>
  <c r="AD1564" i="8"/>
  <c r="W1564" i="8"/>
  <c r="P1564" i="8"/>
  <c r="M1564" i="8"/>
  <c r="L1564" i="8"/>
  <c r="K1564" i="8"/>
  <c r="J1564" i="8"/>
  <c r="H1564" i="8"/>
  <c r="G1564" i="8"/>
  <c r="AV1563" i="8"/>
  <c r="AU1563" i="8"/>
  <c r="AT1563" i="8"/>
  <c r="AS1563" i="8"/>
  <c r="AQ1563" i="8"/>
  <c r="AP1563" i="8"/>
  <c r="AO1563" i="8"/>
  <c r="AN1563" i="8"/>
  <c r="AM1563" i="8"/>
  <c r="AL1563" i="8"/>
  <c r="AJ1563" i="8"/>
  <c r="AI1563" i="8"/>
  <c r="AH1563" i="8"/>
  <c r="AG1563" i="8"/>
  <c r="AF1563" i="8"/>
  <c r="AE1563" i="8"/>
  <c r="AC1563" i="8"/>
  <c r="AB1563" i="8"/>
  <c r="AA1563" i="8"/>
  <c r="Z1563" i="8"/>
  <c r="Y1563" i="8"/>
  <c r="X1563" i="8"/>
  <c r="V1563" i="8"/>
  <c r="U1563" i="8"/>
  <c r="T1563" i="8"/>
  <c r="S1563" i="8"/>
  <c r="R1563" i="8"/>
  <c r="Q1563" i="8"/>
  <c r="O1563" i="8"/>
  <c r="N1563" i="8"/>
  <c r="F1563" i="8"/>
  <c r="AR1562" i="8"/>
  <c r="AR1561" i="8" s="1"/>
  <c r="AK1562" i="8"/>
  <c r="AD1562" i="8"/>
  <c r="AD1561" i="8" s="1"/>
  <c r="W1562" i="8"/>
  <c r="W1561" i="8" s="1"/>
  <c r="P1562" i="8"/>
  <c r="M1562" i="8"/>
  <c r="M1561" i="8" s="1"/>
  <c r="L1562" i="8"/>
  <c r="L1561" i="8" s="1"/>
  <c r="K1562" i="8"/>
  <c r="K1561" i="8" s="1"/>
  <c r="J1562" i="8"/>
  <c r="H1562" i="8"/>
  <c r="G1562" i="8"/>
  <c r="AV1561" i="8"/>
  <c r="AU1561" i="8"/>
  <c r="AT1561" i="8"/>
  <c r="AS1561" i="8"/>
  <c r="AQ1561" i="8"/>
  <c r="AP1561" i="8"/>
  <c r="AO1561" i="8"/>
  <c r="AN1561" i="8"/>
  <c r="AM1561" i="8"/>
  <c r="AL1561" i="8"/>
  <c r="AK1561" i="8"/>
  <c r="AJ1561" i="8"/>
  <c r="AI1561" i="8"/>
  <c r="AH1561" i="8"/>
  <c r="AG1561" i="8"/>
  <c r="AF1561" i="8"/>
  <c r="AE1561" i="8"/>
  <c r="AC1561" i="8"/>
  <c r="AB1561" i="8"/>
  <c r="AA1561" i="8"/>
  <c r="Z1561" i="8"/>
  <c r="Y1561" i="8"/>
  <c r="X1561" i="8"/>
  <c r="V1561" i="8"/>
  <c r="U1561" i="8"/>
  <c r="T1561" i="8"/>
  <c r="S1561" i="8"/>
  <c r="R1561" i="8"/>
  <c r="Q1561" i="8"/>
  <c r="O1561" i="8"/>
  <c r="N1561" i="8"/>
  <c r="F1561" i="8"/>
  <c r="AR1560" i="8"/>
  <c r="AK1560" i="8"/>
  <c r="AD1560" i="8"/>
  <c r="W1560" i="8"/>
  <c r="P1560" i="8"/>
  <c r="M1560" i="8"/>
  <c r="L1560" i="8"/>
  <c r="K1560" i="8"/>
  <c r="J1560" i="8"/>
  <c r="H1560" i="8"/>
  <c r="G1560" i="8"/>
  <c r="AR1559" i="8"/>
  <c r="AK1559" i="8"/>
  <c r="AD1559" i="8"/>
  <c r="W1559" i="8"/>
  <c r="P1559" i="8"/>
  <c r="M1559" i="8"/>
  <c r="L1559" i="8"/>
  <c r="K1559" i="8"/>
  <c r="J1559" i="8"/>
  <c r="H1559" i="8"/>
  <c r="G1559" i="8"/>
  <c r="AR1558" i="8"/>
  <c r="AK1558" i="8"/>
  <c r="AD1558" i="8"/>
  <c r="W1558" i="8"/>
  <c r="P1558" i="8"/>
  <c r="M1558" i="8"/>
  <c r="L1558" i="8"/>
  <c r="K1558" i="8"/>
  <c r="J1558" i="8"/>
  <c r="H1558" i="8"/>
  <c r="G1558" i="8"/>
  <c r="AR1557" i="8"/>
  <c r="AK1557" i="8"/>
  <c r="AD1557" i="8"/>
  <c r="W1557" i="8"/>
  <c r="P1557" i="8"/>
  <c r="M1557" i="8"/>
  <c r="L1557" i="8"/>
  <c r="K1557" i="8"/>
  <c r="J1557" i="8"/>
  <c r="H1557" i="8"/>
  <c r="G1557" i="8"/>
  <c r="AR1556" i="8"/>
  <c r="AK1556" i="8"/>
  <c r="AD1556" i="8"/>
  <c r="W1556" i="8"/>
  <c r="P1556" i="8"/>
  <c r="M1556" i="8"/>
  <c r="L1556" i="8"/>
  <c r="K1556" i="8"/>
  <c r="J1556" i="8"/>
  <c r="H1556" i="8"/>
  <c r="G1556" i="8"/>
  <c r="AR1555" i="8"/>
  <c r="AK1555" i="8"/>
  <c r="AD1555" i="8"/>
  <c r="W1555" i="8"/>
  <c r="P1555" i="8"/>
  <c r="M1555" i="8"/>
  <c r="L1555" i="8"/>
  <c r="K1555" i="8"/>
  <c r="J1555" i="8"/>
  <c r="H1555" i="8"/>
  <c r="G1555" i="8"/>
  <c r="AR1554" i="8"/>
  <c r="AK1554" i="8"/>
  <c r="AD1554" i="8"/>
  <c r="W1554" i="8"/>
  <c r="P1554" i="8"/>
  <c r="M1554" i="8"/>
  <c r="L1554" i="8"/>
  <c r="K1554" i="8"/>
  <c r="J1554" i="8"/>
  <c r="H1554" i="8"/>
  <c r="G1554" i="8"/>
  <c r="AR1553" i="8"/>
  <c r="AK1553" i="8"/>
  <c r="AD1553" i="8"/>
  <c r="W1553" i="8"/>
  <c r="P1553" i="8"/>
  <c r="M1553" i="8"/>
  <c r="L1553" i="8"/>
  <c r="K1553" i="8"/>
  <c r="J1553" i="8"/>
  <c r="H1553" i="8"/>
  <c r="G1553" i="8"/>
  <c r="AR1552" i="8"/>
  <c r="AK1552" i="8"/>
  <c r="AD1552" i="8"/>
  <c r="W1552" i="8"/>
  <c r="P1552" i="8"/>
  <c r="M1552" i="8"/>
  <c r="L1552" i="8"/>
  <c r="K1552" i="8"/>
  <c r="J1552" i="8"/>
  <c r="H1552" i="8"/>
  <c r="G1552" i="8"/>
  <c r="AV1551" i="8"/>
  <c r="AU1551" i="8"/>
  <c r="AT1551" i="8"/>
  <c r="AS1551" i="8"/>
  <c r="AQ1551" i="8"/>
  <c r="AP1551" i="8"/>
  <c r="AO1551" i="8"/>
  <c r="AN1551" i="8"/>
  <c r="AM1551" i="8"/>
  <c r="AL1551" i="8"/>
  <c r="AJ1551" i="8"/>
  <c r="AI1551" i="8"/>
  <c r="AH1551" i="8"/>
  <c r="AG1551" i="8"/>
  <c r="AF1551" i="8"/>
  <c r="AE1551" i="8"/>
  <c r="AC1551" i="8"/>
  <c r="AB1551" i="8"/>
  <c r="AA1551" i="8"/>
  <c r="Z1551" i="8"/>
  <c r="Y1551" i="8"/>
  <c r="X1551" i="8"/>
  <c r="V1551" i="8"/>
  <c r="U1551" i="8"/>
  <c r="T1551" i="8"/>
  <c r="S1551" i="8"/>
  <c r="R1551" i="8"/>
  <c r="Q1551" i="8"/>
  <c r="O1551" i="8"/>
  <c r="N1551" i="8"/>
  <c r="F1551" i="8"/>
  <c r="AR1550" i="8"/>
  <c r="AR1549" i="8" s="1"/>
  <c r="AK1550" i="8"/>
  <c r="AK1549" i="8" s="1"/>
  <c r="AD1550" i="8"/>
  <c r="AD1549" i="8" s="1"/>
  <c r="W1550" i="8"/>
  <c r="W1549" i="8" s="1"/>
  <c r="P1550" i="8"/>
  <c r="P1549" i="8" s="1"/>
  <c r="M1550" i="8"/>
  <c r="M1549" i="8" s="1"/>
  <c r="L1550" i="8"/>
  <c r="L1549" i="8" s="1"/>
  <c r="K1550" i="8"/>
  <c r="K1549" i="8" s="1"/>
  <c r="J1550" i="8"/>
  <c r="J1549" i="8" s="1"/>
  <c r="H1550" i="8"/>
  <c r="G1550" i="8"/>
  <c r="AV1549" i="8"/>
  <c r="AU1549" i="8"/>
  <c r="AT1549" i="8"/>
  <c r="AS1549" i="8"/>
  <c r="AQ1549" i="8"/>
  <c r="AP1549" i="8"/>
  <c r="AO1549" i="8"/>
  <c r="AN1549" i="8"/>
  <c r="AM1549" i="8"/>
  <c r="AL1549" i="8"/>
  <c r="AJ1549" i="8"/>
  <c r="AI1549" i="8"/>
  <c r="AH1549" i="8"/>
  <c r="AG1549" i="8"/>
  <c r="AF1549" i="8"/>
  <c r="AE1549" i="8"/>
  <c r="AC1549" i="8"/>
  <c r="AB1549" i="8"/>
  <c r="AA1549" i="8"/>
  <c r="Z1549" i="8"/>
  <c r="Y1549" i="8"/>
  <c r="X1549" i="8"/>
  <c r="V1549" i="8"/>
  <c r="U1549" i="8"/>
  <c r="T1549" i="8"/>
  <c r="S1549" i="8"/>
  <c r="R1549" i="8"/>
  <c r="Q1549" i="8"/>
  <c r="O1549" i="8"/>
  <c r="N1549" i="8"/>
  <c r="F1549" i="8"/>
  <c r="AR1548" i="8"/>
  <c r="AK1548" i="8"/>
  <c r="AD1548" i="8"/>
  <c r="W1548" i="8"/>
  <c r="P1548" i="8"/>
  <c r="M1548" i="8"/>
  <c r="L1548" i="8"/>
  <c r="K1548" i="8"/>
  <c r="J1548" i="8"/>
  <c r="H1548" i="8"/>
  <c r="G1548" i="8"/>
  <c r="AR1547" i="8"/>
  <c r="AK1547" i="8"/>
  <c r="AD1547" i="8"/>
  <c r="W1547" i="8"/>
  <c r="P1547" i="8"/>
  <c r="M1547" i="8"/>
  <c r="L1547" i="8"/>
  <c r="K1547" i="8"/>
  <c r="J1547" i="8"/>
  <c r="H1547" i="8"/>
  <c r="G1547" i="8"/>
  <c r="AR1546" i="8"/>
  <c r="AK1546" i="8"/>
  <c r="AD1546" i="8"/>
  <c r="W1546" i="8"/>
  <c r="P1546" i="8"/>
  <c r="M1546" i="8"/>
  <c r="L1546" i="8"/>
  <c r="K1546" i="8"/>
  <c r="J1546" i="8"/>
  <c r="H1546" i="8"/>
  <c r="G1546" i="8"/>
  <c r="AV1545" i="8"/>
  <c r="AU1545" i="8"/>
  <c r="AT1545" i="8"/>
  <c r="AS1545" i="8"/>
  <c r="AQ1545" i="8"/>
  <c r="AP1545" i="8"/>
  <c r="AO1545" i="8"/>
  <c r="AN1545" i="8"/>
  <c r="AM1545" i="8"/>
  <c r="AL1545" i="8"/>
  <c r="AJ1545" i="8"/>
  <c r="AI1545" i="8"/>
  <c r="AH1545" i="8"/>
  <c r="AG1545" i="8"/>
  <c r="AF1545" i="8"/>
  <c r="AE1545" i="8"/>
  <c r="AC1545" i="8"/>
  <c r="AB1545" i="8"/>
  <c r="AA1545" i="8"/>
  <c r="Z1545" i="8"/>
  <c r="Y1545" i="8"/>
  <c r="X1545" i="8"/>
  <c r="V1545" i="8"/>
  <c r="U1545" i="8"/>
  <c r="T1545" i="8"/>
  <c r="S1545" i="8"/>
  <c r="R1545" i="8"/>
  <c r="Q1545" i="8"/>
  <c r="O1545" i="8"/>
  <c r="N1545" i="8"/>
  <c r="F1545" i="8"/>
  <c r="AR1544" i="8"/>
  <c r="AK1544" i="8"/>
  <c r="AD1544" i="8"/>
  <c r="W1544" i="8"/>
  <c r="P1544" i="8"/>
  <c r="M1544" i="8"/>
  <c r="L1544" i="8"/>
  <c r="K1544" i="8"/>
  <c r="J1544" i="8"/>
  <c r="H1544" i="8"/>
  <c r="G1544" i="8"/>
  <c r="AR1543" i="8"/>
  <c r="AK1543" i="8"/>
  <c r="AD1543" i="8"/>
  <c r="W1543" i="8"/>
  <c r="P1543" i="8"/>
  <c r="M1543" i="8"/>
  <c r="L1543" i="8"/>
  <c r="K1543" i="8"/>
  <c r="J1543" i="8"/>
  <c r="H1543" i="8"/>
  <c r="G1543" i="8"/>
  <c r="F1543" i="8"/>
  <c r="F1542" i="8" s="1"/>
  <c r="AV1542" i="8"/>
  <c r="AU1542" i="8"/>
  <c r="AT1542" i="8"/>
  <c r="AS1542" i="8"/>
  <c r="AQ1542" i="8"/>
  <c r="AP1542" i="8"/>
  <c r="AO1542" i="8"/>
  <c r="AN1542" i="8"/>
  <c r="AM1542" i="8"/>
  <c r="AL1542" i="8"/>
  <c r="AJ1542" i="8"/>
  <c r="AI1542" i="8"/>
  <c r="AH1542" i="8"/>
  <c r="AG1542" i="8"/>
  <c r="AF1542" i="8"/>
  <c r="AE1542" i="8"/>
  <c r="AC1542" i="8"/>
  <c r="AB1542" i="8"/>
  <c r="AA1542" i="8"/>
  <c r="Z1542" i="8"/>
  <c r="Y1542" i="8"/>
  <c r="X1542" i="8"/>
  <c r="V1542" i="8"/>
  <c r="U1542" i="8"/>
  <c r="T1542" i="8"/>
  <c r="S1542" i="8"/>
  <c r="R1542" i="8"/>
  <c r="Q1542" i="8"/>
  <c r="O1542" i="8"/>
  <c r="N1542" i="8"/>
  <c r="AR1541" i="8"/>
  <c r="AK1541" i="8"/>
  <c r="AD1541" i="8"/>
  <c r="W1541" i="8"/>
  <c r="P1541" i="8"/>
  <c r="M1541" i="8"/>
  <c r="L1541" i="8"/>
  <c r="K1541" i="8"/>
  <c r="J1541" i="8"/>
  <c r="H1541" i="8"/>
  <c r="G1541" i="8"/>
  <c r="AR1540" i="8"/>
  <c r="AK1540" i="8"/>
  <c r="AD1540" i="8"/>
  <c r="W1540" i="8"/>
  <c r="P1540" i="8"/>
  <c r="M1540" i="8"/>
  <c r="L1540" i="8"/>
  <c r="K1540" i="8"/>
  <c r="J1540" i="8"/>
  <c r="H1540" i="8"/>
  <c r="G1540" i="8"/>
  <c r="AR1539" i="8"/>
  <c r="AK1539" i="8"/>
  <c r="AD1539" i="8"/>
  <c r="W1539" i="8"/>
  <c r="P1539" i="8"/>
  <c r="M1539" i="8"/>
  <c r="L1539" i="8"/>
  <c r="K1539" i="8"/>
  <c r="J1539" i="8"/>
  <c r="H1539" i="8"/>
  <c r="G1539" i="8"/>
  <c r="AV1538" i="8"/>
  <c r="AU1538" i="8"/>
  <c r="AT1538" i="8"/>
  <c r="AS1538" i="8"/>
  <c r="AQ1538" i="8"/>
  <c r="AP1538" i="8"/>
  <c r="AO1538" i="8"/>
  <c r="AN1538" i="8"/>
  <c r="AM1538" i="8"/>
  <c r="AL1538" i="8"/>
  <c r="AJ1538" i="8"/>
  <c r="AI1538" i="8"/>
  <c r="AH1538" i="8"/>
  <c r="AG1538" i="8"/>
  <c r="AF1538" i="8"/>
  <c r="AE1538" i="8"/>
  <c r="AC1538" i="8"/>
  <c r="AB1538" i="8"/>
  <c r="AA1538" i="8"/>
  <c r="Z1538" i="8"/>
  <c r="Y1538" i="8"/>
  <c r="X1538" i="8"/>
  <c r="V1538" i="8"/>
  <c r="U1538" i="8"/>
  <c r="T1538" i="8"/>
  <c r="S1538" i="8"/>
  <c r="R1538" i="8"/>
  <c r="Q1538" i="8"/>
  <c r="O1538" i="8"/>
  <c r="N1538" i="8"/>
  <c r="F1538" i="8"/>
  <c r="AR1537" i="8"/>
  <c r="AK1537" i="8"/>
  <c r="AD1537" i="8"/>
  <c r="W1537" i="8"/>
  <c r="P1537" i="8"/>
  <c r="M1537" i="8"/>
  <c r="L1537" i="8"/>
  <c r="K1537" i="8"/>
  <c r="J1537" i="8"/>
  <c r="H1537" i="8"/>
  <c r="G1537" i="8"/>
  <c r="AR1536" i="8"/>
  <c r="AK1536" i="8"/>
  <c r="AD1536" i="8"/>
  <c r="W1536" i="8"/>
  <c r="P1536" i="8"/>
  <c r="M1536" i="8"/>
  <c r="L1536" i="8"/>
  <c r="K1536" i="8"/>
  <c r="J1536" i="8"/>
  <c r="H1536" i="8"/>
  <c r="G1536" i="8"/>
  <c r="AR1535" i="8"/>
  <c r="AK1535" i="8"/>
  <c r="AD1535" i="8"/>
  <c r="W1535" i="8"/>
  <c r="P1535" i="8"/>
  <c r="M1535" i="8"/>
  <c r="L1535" i="8"/>
  <c r="K1535" i="8"/>
  <c r="J1535" i="8"/>
  <c r="H1535" i="8"/>
  <c r="G1535" i="8"/>
  <c r="AR1534" i="8"/>
  <c r="AK1534" i="8"/>
  <c r="AD1534" i="8"/>
  <c r="W1534" i="8"/>
  <c r="P1534" i="8"/>
  <c r="M1534" i="8"/>
  <c r="L1534" i="8"/>
  <c r="K1534" i="8"/>
  <c r="J1534" i="8"/>
  <c r="H1534" i="8"/>
  <c r="G1534" i="8"/>
  <c r="AR1533" i="8"/>
  <c r="AK1533" i="8"/>
  <c r="AD1533" i="8"/>
  <c r="W1533" i="8"/>
  <c r="P1533" i="8"/>
  <c r="M1533" i="8"/>
  <c r="L1533" i="8"/>
  <c r="K1533" i="8"/>
  <c r="J1533" i="8"/>
  <c r="H1533" i="8"/>
  <c r="G1533" i="8"/>
  <c r="AR1532" i="8"/>
  <c r="AK1532" i="8"/>
  <c r="AD1532" i="8"/>
  <c r="W1532" i="8"/>
  <c r="P1532" i="8"/>
  <c r="M1532" i="8"/>
  <c r="L1532" i="8"/>
  <c r="K1532" i="8"/>
  <c r="J1532" i="8"/>
  <c r="H1532" i="8"/>
  <c r="G1532" i="8"/>
  <c r="AR1531" i="8"/>
  <c r="AK1531" i="8"/>
  <c r="AD1531" i="8"/>
  <c r="W1531" i="8"/>
  <c r="P1531" i="8"/>
  <c r="M1531" i="8"/>
  <c r="L1531" i="8"/>
  <c r="K1531" i="8"/>
  <c r="J1531" i="8"/>
  <c r="H1531" i="8"/>
  <c r="G1531" i="8"/>
  <c r="AR1530" i="8"/>
  <c r="AK1530" i="8"/>
  <c r="AD1530" i="8"/>
  <c r="W1530" i="8"/>
  <c r="P1530" i="8"/>
  <c r="M1530" i="8"/>
  <c r="L1530" i="8"/>
  <c r="K1530" i="8"/>
  <c r="J1530" i="8"/>
  <c r="H1530" i="8"/>
  <c r="G1530" i="8"/>
  <c r="AR1529" i="8"/>
  <c r="AK1529" i="8"/>
  <c r="AD1529" i="8"/>
  <c r="W1529" i="8"/>
  <c r="P1529" i="8"/>
  <c r="M1529" i="8"/>
  <c r="L1529" i="8"/>
  <c r="K1529" i="8"/>
  <c r="J1529" i="8"/>
  <c r="H1529" i="8"/>
  <c r="G1529" i="8"/>
  <c r="AR1528" i="8"/>
  <c r="AK1528" i="8"/>
  <c r="AD1528" i="8"/>
  <c r="W1528" i="8"/>
  <c r="P1528" i="8"/>
  <c r="M1528" i="8"/>
  <c r="L1528" i="8"/>
  <c r="K1528" i="8"/>
  <c r="J1528" i="8"/>
  <c r="H1528" i="8"/>
  <c r="G1528" i="8"/>
  <c r="AV1527" i="8"/>
  <c r="AU1527" i="8"/>
  <c r="AT1527" i="8"/>
  <c r="AS1527" i="8"/>
  <c r="AQ1527" i="8"/>
  <c r="AP1527" i="8"/>
  <c r="AO1527" i="8"/>
  <c r="AN1527" i="8"/>
  <c r="AM1527" i="8"/>
  <c r="AL1527" i="8"/>
  <c r="AJ1527" i="8"/>
  <c r="AI1527" i="8"/>
  <c r="AH1527" i="8"/>
  <c r="AG1527" i="8"/>
  <c r="AF1527" i="8"/>
  <c r="AE1527" i="8"/>
  <c r="AC1527" i="8"/>
  <c r="AB1527" i="8"/>
  <c r="AA1527" i="8"/>
  <c r="Z1527" i="8"/>
  <c r="Y1527" i="8"/>
  <c r="X1527" i="8"/>
  <c r="V1527" i="8"/>
  <c r="U1527" i="8"/>
  <c r="T1527" i="8"/>
  <c r="S1527" i="8"/>
  <c r="R1527" i="8"/>
  <c r="Q1527" i="8"/>
  <c r="O1527" i="8"/>
  <c r="N1527" i="8"/>
  <c r="F1527" i="8"/>
  <c r="AR1526" i="8"/>
  <c r="AK1526" i="8"/>
  <c r="AD1526" i="8"/>
  <c r="W1526" i="8"/>
  <c r="P1526" i="8"/>
  <c r="M1526" i="8"/>
  <c r="L1526" i="8"/>
  <c r="K1526" i="8"/>
  <c r="J1526" i="8"/>
  <c r="H1526" i="8"/>
  <c r="G1526" i="8"/>
  <c r="AR1525" i="8"/>
  <c r="AK1525" i="8"/>
  <c r="AD1525" i="8"/>
  <c r="W1525" i="8"/>
  <c r="P1525" i="8"/>
  <c r="M1525" i="8"/>
  <c r="L1525" i="8"/>
  <c r="K1525" i="8"/>
  <c r="J1525" i="8"/>
  <c r="H1525" i="8"/>
  <c r="G1525" i="8"/>
  <c r="AR1524" i="8"/>
  <c r="AK1524" i="8"/>
  <c r="AD1524" i="8"/>
  <c r="W1524" i="8"/>
  <c r="P1524" i="8"/>
  <c r="M1524" i="8"/>
  <c r="L1524" i="8"/>
  <c r="K1524" i="8"/>
  <c r="J1524" i="8"/>
  <c r="H1524" i="8"/>
  <c r="G1524" i="8"/>
  <c r="AR1523" i="8"/>
  <c r="AK1523" i="8"/>
  <c r="AD1523" i="8"/>
  <c r="W1523" i="8"/>
  <c r="P1523" i="8"/>
  <c r="M1523" i="8"/>
  <c r="L1523" i="8"/>
  <c r="K1523" i="8"/>
  <c r="J1523" i="8"/>
  <c r="H1523" i="8"/>
  <c r="G1523" i="8"/>
  <c r="AV1522" i="8"/>
  <c r="AU1522" i="8"/>
  <c r="AT1522" i="8"/>
  <c r="AS1522" i="8"/>
  <c r="AQ1522" i="8"/>
  <c r="AP1522" i="8"/>
  <c r="AO1522" i="8"/>
  <c r="AN1522" i="8"/>
  <c r="AM1522" i="8"/>
  <c r="AL1522" i="8"/>
  <c r="AJ1522" i="8"/>
  <c r="AI1522" i="8"/>
  <c r="AH1522" i="8"/>
  <c r="AG1522" i="8"/>
  <c r="AF1522" i="8"/>
  <c r="AE1522" i="8"/>
  <c r="AC1522" i="8"/>
  <c r="AB1522" i="8"/>
  <c r="AA1522" i="8"/>
  <c r="Z1522" i="8"/>
  <c r="Y1522" i="8"/>
  <c r="X1522" i="8"/>
  <c r="V1522" i="8"/>
  <c r="U1522" i="8"/>
  <c r="T1522" i="8"/>
  <c r="S1522" i="8"/>
  <c r="R1522" i="8"/>
  <c r="Q1522" i="8"/>
  <c r="O1522" i="8"/>
  <c r="N1522" i="8"/>
  <c r="F1522" i="8"/>
  <c r="AR1521" i="8"/>
  <c r="AR1520" i="8" s="1"/>
  <c r="AK1521" i="8"/>
  <c r="AK1520" i="8" s="1"/>
  <c r="AD1521" i="8"/>
  <c r="AD1520" i="8" s="1"/>
  <c r="W1521" i="8"/>
  <c r="W1520" i="8" s="1"/>
  <c r="P1521" i="8"/>
  <c r="P1520" i="8" s="1"/>
  <c r="M1521" i="8"/>
  <c r="M1520" i="8" s="1"/>
  <c r="L1521" i="8"/>
  <c r="L1520" i="8" s="1"/>
  <c r="K1521" i="8"/>
  <c r="K1520" i="8" s="1"/>
  <c r="J1521" i="8"/>
  <c r="J1520" i="8" s="1"/>
  <c r="H1521" i="8"/>
  <c r="G1521" i="8"/>
  <c r="AV1520" i="8"/>
  <c r="AU1520" i="8"/>
  <c r="AT1520" i="8"/>
  <c r="AS1520" i="8"/>
  <c r="AQ1520" i="8"/>
  <c r="AP1520" i="8"/>
  <c r="AO1520" i="8"/>
  <c r="AN1520" i="8"/>
  <c r="AM1520" i="8"/>
  <c r="AL1520" i="8"/>
  <c r="AJ1520" i="8"/>
  <c r="AI1520" i="8"/>
  <c r="AH1520" i="8"/>
  <c r="AG1520" i="8"/>
  <c r="AF1520" i="8"/>
  <c r="AE1520" i="8"/>
  <c r="AC1520" i="8"/>
  <c r="AB1520" i="8"/>
  <c r="AA1520" i="8"/>
  <c r="Z1520" i="8"/>
  <c r="Y1520" i="8"/>
  <c r="X1520" i="8"/>
  <c r="V1520" i="8"/>
  <c r="U1520" i="8"/>
  <c r="T1520" i="8"/>
  <c r="S1520" i="8"/>
  <c r="R1520" i="8"/>
  <c r="Q1520" i="8"/>
  <c r="O1520" i="8"/>
  <c r="N1520" i="8"/>
  <c r="F1520" i="8"/>
  <c r="AR1519" i="8"/>
  <c r="AR1518" i="8" s="1"/>
  <c r="AK1519" i="8"/>
  <c r="AK1518" i="8" s="1"/>
  <c r="AD1519" i="8"/>
  <c r="AD1518" i="8" s="1"/>
  <c r="W1519" i="8"/>
  <c r="W1518" i="8" s="1"/>
  <c r="P1519" i="8"/>
  <c r="M1519" i="8"/>
  <c r="M1518" i="8" s="1"/>
  <c r="L1519" i="8"/>
  <c r="L1518" i="8" s="1"/>
  <c r="K1519" i="8"/>
  <c r="K1518" i="8" s="1"/>
  <c r="J1519" i="8"/>
  <c r="H1519" i="8"/>
  <c r="H1518" i="8" s="1"/>
  <c r="G1519" i="8"/>
  <c r="AV1518" i="8"/>
  <c r="AU1518" i="8"/>
  <c r="AT1518" i="8"/>
  <c r="AS1518" i="8"/>
  <c r="AQ1518" i="8"/>
  <c r="AP1518" i="8"/>
  <c r="AO1518" i="8"/>
  <c r="AN1518" i="8"/>
  <c r="AM1518" i="8"/>
  <c r="AL1518" i="8"/>
  <c r="AJ1518" i="8"/>
  <c r="AI1518" i="8"/>
  <c r="AH1518" i="8"/>
  <c r="AG1518" i="8"/>
  <c r="AF1518" i="8"/>
  <c r="AE1518" i="8"/>
  <c r="AC1518" i="8"/>
  <c r="AB1518" i="8"/>
  <c r="AA1518" i="8"/>
  <c r="Z1518" i="8"/>
  <c r="Y1518" i="8"/>
  <c r="X1518" i="8"/>
  <c r="V1518" i="8"/>
  <c r="U1518" i="8"/>
  <c r="T1518" i="8"/>
  <c r="S1518" i="8"/>
  <c r="R1518" i="8"/>
  <c r="Q1518" i="8"/>
  <c r="O1518" i="8"/>
  <c r="N1518" i="8"/>
  <c r="F1518" i="8"/>
  <c r="AR1517" i="8"/>
  <c r="AK1517" i="8"/>
  <c r="AD1517" i="8"/>
  <c r="W1517" i="8"/>
  <c r="P1517" i="8"/>
  <c r="M1517" i="8"/>
  <c r="L1517" i="8"/>
  <c r="K1517" i="8"/>
  <c r="J1517" i="8"/>
  <c r="H1517" i="8"/>
  <c r="G1517" i="8"/>
  <c r="AR1516" i="8"/>
  <c r="AK1516" i="8"/>
  <c r="AD1516" i="8"/>
  <c r="W1516" i="8"/>
  <c r="P1516" i="8"/>
  <c r="M1516" i="8"/>
  <c r="L1516" i="8"/>
  <c r="K1516" i="8"/>
  <c r="J1516" i="8"/>
  <c r="H1516" i="8"/>
  <c r="G1516" i="8"/>
  <c r="AV1515" i="8"/>
  <c r="AU1515" i="8"/>
  <c r="AT1515" i="8"/>
  <c r="AS1515" i="8"/>
  <c r="AQ1515" i="8"/>
  <c r="AP1515" i="8"/>
  <c r="AO1515" i="8"/>
  <c r="AN1515" i="8"/>
  <c r="AM1515" i="8"/>
  <c r="AL1515" i="8"/>
  <c r="AJ1515" i="8"/>
  <c r="AI1515" i="8"/>
  <c r="AH1515" i="8"/>
  <c r="AG1515" i="8"/>
  <c r="AF1515" i="8"/>
  <c r="AE1515" i="8"/>
  <c r="AC1515" i="8"/>
  <c r="AB1515" i="8"/>
  <c r="AA1515" i="8"/>
  <c r="Z1515" i="8"/>
  <c r="Y1515" i="8"/>
  <c r="X1515" i="8"/>
  <c r="V1515" i="8"/>
  <c r="U1515" i="8"/>
  <c r="T1515" i="8"/>
  <c r="S1515" i="8"/>
  <c r="R1515" i="8"/>
  <c r="Q1515" i="8"/>
  <c r="O1515" i="8"/>
  <c r="N1515" i="8"/>
  <c r="F1515" i="8"/>
  <c r="AR1514" i="8"/>
  <c r="AK1514" i="8"/>
  <c r="AD1514" i="8"/>
  <c r="W1514" i="8"/>
  <c r="P1514" i="8"/>
  <c r="M1514" i="8"/>
  <c r="L1514" i="8"/>
  <c r="K1514" i="8"/>
  <c r="J1514" i="8"/>
  <c r="H1514" i="8"/>
  <c r="G1514" i="8"/>
  <c r="AR1513" i="8"/>
  <c r="AK1513" i="8"/>
  <c r="AD1513" i="8"/>
  <c r="W1513" i="8"/>
  <c r="P1513" i="8"/>
  <c r="M1513" i="8"/>
  <c r="L1513" i="8"/>
  <c r="K1513" i="8"/>
  <c r="J1513" i="8"/>
  <c r="H1513" i="8"/>
  <c r="G1513" i="8"/>
  <c r="AV1512" i="8"/>
  <c r="AU1512" i="8"/>
  <c r="AT1512" i="8"/>
  <c r="AS1512" i="8"/>
  <c r="AQ1512" i="8"/>
  <c r="AP1512" i="8"/>
  <c r="AO1512" i="8"/>
  <c r="AN1512" i="8"/>
  <c r="AM1512" i="8"/>
  <c r="AL1512" i="8"/>
  <c r="AJ1512" i="8"/>
  <c r="AI1512" i="8"/>
  <c r="AH1512" i="8"/>
  <c r="AG1512" i="8"/>
  <c r="AF1512" i="8"/>
  <c r="AE1512" i="8"/>
  <c r="AC1512" i="8"/>
  <c r="AB1512" i="8"/>
  <c r="AA1512" i="8"/>
  <c r="Z1512" i="8"/>
  <c r="Y1512" i="8"/>
  <c r="X1512" i="8"/>
  <c r="V1512" i="8"/>
  <c r="U1512" i="8"/>
  <c r="T1512" i="8"/>
  <c r="S1512" i="8"/>
  <c r="R1512" i="8"/>
  <c r="Q1512" i="8"/>
  <c r="O1512" i="8"/>
  <c r="N1512" i="8"/>
  <c r="F1512" i="8"/>
  <c r="AR1511" i="8"/>
  <c r="AK1511" i="8"/>
  <c r="AD1511" i="8"/>
  <c r="W1511" i="8"/>
  <c r="P1511" i="8"/>
  <c r="M1511" i="8"/>
  <c r="L1511" i="8"/>
  <c r="K1511" i="8"/>
  <c r="J1511" i="8"/>
  <c r="H1511" i="8"/>
  <c r="G1511" i="8"/>
  <c r="AR1510" i="8"/>
  <c r="AK1510" i="8"/>
  <c r="AD1510" i="8"/>
  <c r="W1510" i="8"/>
  <c r="P1510" i="8"/>
  <c r="M1510" i="8"/>
  <c r="L1510" i="8"/>
  <c r="K1510" i="8"/>
  <c r="J1510" i="8"/>
  <c r="H1510" i="8"/>
  <c r="G1510" i="8"/>
  <c r="AR1509" i="8"/>
  <c r="AK1509" i="8"/>
  <c r="AD1509" i="8"/>
  <c r="W1509" i="8"/>
  <c r="P1509" i="8"/>
  <c r="M1509" i="8"/>
  <c r="L1509" i="8"/>
  <c r="K1509" i="8"/>
  <c r="J1509" i="8"/>
  <c r="H1509" i="8"/>
  <c r="G1509" i="8"/>
  <c r="AR1508" i="8"/>
  <c r="AK1508" i="8"/>
  <c r="AD1508" i="8"/>
  <c r="W1508" i="8"/>
  <c r="P1508" i="8"/>
  <c r="M1508" i="8"/>
  <c r="L1508" i="8"/>
  <c r="K1508" i="8"/>
  <c r="J1508" i="8"/>
  <c r="H1508" i="8"/>
  <c r="G1508" i="8"/>
  <c r="AV1507" i="8"/>
  <c r="AU1507" i="8"/>
  <c r="AT1507" i="8"/>
  <c r="AS1507" i="8"/>
  <c r="AQ1507" i="8"/>
  <c r="AP1507" i="8"/>
  <c r="AO1507" i="8"/>
  <c r="AN1507" i="8"/>
  <c r="AM1507" i="8"/>
  <c r="AL1507" i="8"/>
  <c r="AJ1507" i="8"/>
  <c r="AI1507" i="8"/>
  <c r="AH1507" i="8"/>
  <c r="AG1507" i="8"/>
  <c r="AF1507" i="8"/>
  <c r="AE1507" i="8"/>
  <c r="AC1507" i="8"/>
  <c r="AB1507" i="8"/>
  <c r="AA1507" i="8"/>
  <c r="Z1507" i="8"/>
  <c r="Y1507" i="8"/>
  <c r="X1507" i="8"/>
  <c r="V1507" i="8"/>
  <c r="U1507" i="8"/>
  <c r="T1507" i="8"/>
  <c r="S1507" i="8"/>
  <c r="R1507" i="8"/>
  <c r="Q1507" i="8"/>
  <c r="O1507" i="8"/>
  <c r="N1507" i="8"/>
  <c r="F1507" i="8"/>
  <c r="AR1506" i="8"/>
  <c r="AK1506" i="8"/>
  <c r="AD1506" i="8"/>
  <c r="W1506" i="8"/>
  <c r="P1506" i="8"/>
  <c r="M1506" i="8"/>
  <c r="L1506" i="8"/>
  <c r="K1506" i="8"/>
  <c r="J1506" i="8"/>
  <c r="H1506" i="8"/>
  <c r="G1506" i="8"/>
  <c r="AR1505" i="8"/>
  <c r="AK1505" i="8"/>
  <c r="AD1505" i="8"/>
  <c r="W1505" i="8"/>
  <c r="P1505" i="8"/>
  <c r="M1505" i="8"/>
  <c r="L1505" i="8"/>
  <c r="K1505" i="8"/>
  <c r="J1505" i="8"/>
  <c r="H1505" i="8"/>
  <c r="G1505" i="8"/>
  <c r="AR1504" i="8"/>
  <c r="AK1504" i="8"/>
  <c r="AD1504" i="8"/>
  <c r="W1504" i="8"/>
  <c r="P1504" i="8"/>
  <c r="M1504" i="8"/>
  <c r="L1504" i="8"/>
  <c r="K1504" i="8"/>
  <c r="J1504" i="8"/>
  <c r="H1504" i="8"/>
  <c r="G1504" i="8"/>
  <c r="AR1503" i="8"/>
  <c r="AK1503" i="8"/>
  <c r="AD1503" i="8"/>
  <c r="W1503" i="8"/>
  <c r="P1503" i="8"/>
  <c r="M1503" i="8"/>
  <c r="L1503" i="8"/>
  <c r="K1503" i="8"/>
  <c r="J1503" i="8"/>
  <c r="H1503" i="8"/>
  <c r="G1503" i="8"/>
  <c r="AR1502" i="8"/>
  <c r="AK1502" i="8"/>
  <c r="AD1502" i="8"/>
  <c r="W1502" i="8"/>
  <c r="P1502" i="8"/>
  <c r="M1502" i="8"/>
  <c r="L1502" i="8"/>
  <c r="K1502" i="8"/>
  <c r="J1502" i="8"/>
  <c r="H1502" i="8"/>
  <c r="G1502" i="8"/>
  <c r="AR1501" i="8"/>
  <c r="AK1501" i="8"/>
  <c r="AD1501" i="8"/>
  <c r="W1501" i="8"/>
  <c r="P1501" i="8"/>
  <c r="M1501" i="8"/>
  <c r="L1501" i="8"/>
  <c r="K1501" i="8"/>
  <c r="J1501" i="8"/>
  <c r="H1501" i="8"/>
  <c r="G1501" i="8"/>
  <c r="AV1500" i="8"/>
  <c r="AU1500" i="8"/>
  <c r="AT1500" i="8"/>
  <c r="AS1500" i="8"/>
  <c r="AQ1500" i="8"/>
  <c r="AP1500" i="8"/>
  <c r="AO1500" i="8"/>
  <c r="AN1500" i="8"/>
  <c r="AM1500" i="8"/>
  <c r="AL1500" i="8"/>
  <c r="AJ1500" i="8"/>
  <c r="AI1500" i="8"/>
  <c r="AH1500" i="8"/>
  <c r="AG1500" i="8"/>
  <c r="AF1500" i="8"/>
  <c r="AE1500" i="8"/>
  <c r="AC1500" i="8"/>
  <c r="AB1500" i="8"/>
  <c r="AA1500" i="8"/>
  <c r="Z1500" i="8"/>
  <c r="Y1500" i="8"/>
  <c r="X1500" i="8"/>
  <c r="V1500" i="8"/>
  <c r="U1500" i="8"/>
  <c r="T1500" i="8"/>
  <c r="S1500" i="8"/>
  <c r="R1500" i="8"/>
  <c r="Q1500" i="8"/>
  <c r="O1500" i="8"/>
  <c r="N1500" i="8"/>
  <c r="F1500" i="8"/>
  <c r="AR1498" i="8"/>
  <c r="AR1497" i="8" s="1"/>
  <c r="AK1498" i="8"/>
  <c r="AK1497" i="8" s="1"/>
  <c r="AD1498" i="8"/>
  <c r="AD1497" i="8" s="1"/>
  <c r="W1498" i="8"/>
  <c r="W1497" i="8" s="1"/>
  <c r="P1498" i="8"/>
  <c r="P1497" i="8" s="1"/>
  <c r="M1498" i="8"/>
  <c r="M1497" i="8" s="1"/>
  <c r="L1498" i="8"/>
  <c r="L1497" i="8" s="1"/>
  <c r="K1498" i="8"/>
  <c r="K1497" i="8" s="1"/>
  <c r="J1498" i="8"/>
  <c r="J1497" i="8" s="1"/>
  <c r="H1498" i="8"/>
  <c r="G1498" i="8"/>
  <c r="AV1497" i="8"/>
  <c r="AU1497" i="8"/>
  <c r="AT1497" i="8"/>
  <c r="AS1497" i="8"/>
  <c r="AQ1497" i="8"/>
  <c r="AP1497" i="8"/>
  <c r="AO1497" i="8"/>
  <c r="AN1497" i="8"/>
  <c r="AM1497" i="8"/>
  <c r="AL1497" i="8"/>
  <c r="AJ1497" i="8"/>
  <c r="AI1497" i="8"/>
  <c r="AH1497" i="8"/>
  <c r="AG1497" i="8"/>
  <c r="AF1497" i="8"/>
  <c r="AE1497" i="8"/>
  <c r="AC1497" i="8"/>
  <c r="AB1497" i="8"/>
  <c r="AA1497" i="8"/>
  <c r="Z1497" i="8"/>
  <c r="Y1497" i="8"/>
  <c r="X1497" i="8"/>
  <c r="V1497" i="8"/>
  <c r="U1497" i="8"/>
  <c r="T1497" i="8"/>
  <c r="S1497" i="8"/>
  <c r="R1497" i="8"/>
  <c r="Q1497" i="8"/>
  <c r="O1497" i="8"/>
  <c r="N1497" i="8"/>
  <c r="F1497" i="8"/>
  <c r="AR1496" i="8"/>
  <c r="AR1495" i="8" s="1"/>
  <c r="AK1496" i="8"/>
  <c r="AK1495" i="8" s="1"/>
  <c r="AD1496" i="8"/>
  <c r="AD1495" i="8" s="1"/>
  <c r="W1496" i="8"/>
  <c r="W1495" i="8" s="1"/>
  <c r="P1496" i="8"/>
  <c r="P1495" i="8" s="1"/>
  <c r="M1496" i="8"/>
  <c r="M1495" i="8" s="1"/>
  <c r="L1496" i="8"/>
  <c r="L1495" i="8" s="1"/>
  <c r="K1496" i="8"/>
  <c r="K1495" i="8" s="1"/>
  <c r="J1496" i="8"/>
  <c r="H1496" i="8"/>
  <c r="G1496" i="8"/>
  <c r="AV1495" i="8"/>
  <c r="AU1495" i="8"/>
  <c r="AT1495" i="8"/>
  <c r="AS1495" i="8"/>
  <c r="AQ1495" i="8"/>
  <c r="AP1495" i="8"/>
  <c r="AO1495" i="8"/>
  <c r="AN1495" i="8"/>
  <c r="AM1495" i="8"/>
  <c r="AL1495" i="8"/>
  <c r="AJ1495" i="8"/>
  <c r="AI1495" i="8"/>
  <c r="AH1495" i="8"/>
  <c r="AG1495" i="8"/>
  <c r="AF1495" i="8"/>
  <c r="AE1495" i="8"/>
  <c r="AC1495" i="8"/>
  <c r="AB1495" i="8"/>
  <c r="AA1495" i="8"/>
  <c r="Z1495" i="8"/>
  <c r="Y1495" i="8"/>
  <c r="X1495" i="8"/>
  <c r="V1495" i="8"/>
  <c r="U1495" i="8"/>
  <c r="T1495" i="8"/>
  <c r="S1495" i="8"/>
  <c r="R1495" i="8"/>
  <c r="Q1495" i="8"/>
  <c r="O1495" i="8"/>
  <c r="N1495" i="8"/>
  <c r="F1495" i="8"/>
  <c r="AR1494" i="8"/>
  <c r="AR1493" i="8" s="1"/>
  <c r="AK1494" i="8"/>
  <c r="AK1493" i="8" s="1"/>
  <c r="AD1494" i="8"/>
  <c r="AD1493" i="8" s="1"/>
  <c r="W1494" i="8"/>
  <c r="W1493" i="8" s="1"/>
  <c r="P1494" i="8"/>
  <c r="P1493" i="8" s="1"/>
  <c r="M1494" i="8"/>
  <c r="M1493" i="8" s="1"/>
  <c r="L1494" i="8"/>
  <c r="L1493" i="8" s="1"/>
  <c r="K1494" i="8"/>
  <c r="K1493" i="8" s="1"/>
  <c r="J1494" i="8"/>
  <c r="J1493" i="8" s="1"/>
  <c r="H1494" i="8"/>
  <c r="G1494" i="8"/>
  <c r="AV1493" i="8"/>
  <c r="AU1493" i="8"/>
  <c r="AT1493" i="8"/>
  <c r="AS1493" i="8"/>
  <c r="AQ1493" i="8"/>
  <c r="AP1493" i="8"/>
  <c r="AO1493" i="8"/>
  <c r="AN1493" i="8"/>
  <c r="AM1493" i="8"/>
  <c r="AL1493" i="8"/>
  <c r="AJ1493" i="8"/>
  <c r="AI1493" i="8"/>
  <c r="AH1493" i="8"/>
  <c r="AG1493" i="8"/>
  <c r="AF1493" i="8"/>
  <c r="AE1493" i="8"/>
  <c r="AC1493" i="8"/>
  <c r="AB1493" i="8"/>
  <c r="AA1493" i="8"/>
  <c r="Z1493" i="8"/>
  <c r="Y1493" i="8"/>
  <c r="X1493" i="8"/>
  <c r="V1493" i="8"/>
  <c r="U1493" i="8"/>
  <c r="T1493" i="8"/>
  <c r="S1493" i="8"/>
  <c r="R1493" i="8"/>
  <c r="Q1493" i="8"/>
  <c r="O1493" i="8"/>
  <c r="N1493" i="8"/>
  <c r="F1493" i="8"/>
  <c r="AR1492" i="8"/>
  <c r="AK1492" i="8"/>
  <c r="AD1492" i="8"/>
  <c r="W1492" i="8"/>
  <c r="P1492" i="8"/>
  <c r="M1492" i="8"/>
  <c r="L1492" i="8"/>
  <c r="K1492" i="8"/>
  <c r="J1492" i="8"/>
  <c r="H1492" i="8"/>
  <c r="G1492" i="8"/>
  <c r="AR1491" i="8"/>
  <c r="AK1491" i="8"/>
  <c r="AD1491" i="8"/>
  <c r="X1491" i="8"/>
  <c r="W1491" i="8" s="1"/>
  <c r="P1491" i="8"/>
  <c r="M1491" i="8"/>
  <c r="L1491" i="8"/>
  <c r="K1491" i="8"/>
  <c r="H1491" i="8"/>
  <c r="G1491" i="8"/>
  <c r="AR1490" i="8"/>
  <c r="AK1490" i="8"/>
  <c r="AD1490" i="8"/>
  <c r="W1490" i="8"/>
  <c r="P1490" i="8"/>
  <c r="M1490" i="8"/>
  <c r="L1490" i="8"/>
  <c r="K1490" i="8"/>
  <c r="J1490" i="8"/>
  <c r="H1490" i="8"/>
  <c r="G1490" i="8"/>
  <c r="AV1489" i="8"/>
  <c r="AU1489" i="8"/>
  <c r="AT1489" i="8"/>
  <c r="AS1489" i="8"/>
  <c r="AQ1489" i="8"/>
  <c r="AP1489" i="8"/>
  <c r="AO1489" i="8"/>
  <c r="AN1489" i="8"/>
  <c r="AM1489" i="8"/>
  <c r="AL1489" i="8"/>
  <c r="AJ1489" i="8"/>
  <c r="AI1489" i="8"/>
  <c r="AH1489" i="8"/>
  <c r="AG1489" i="8"/>
  <c r="AF1489" i="8"/>
  <c r="AE1489" i="8"/>
  <c r="AC1489" i="8"/>
  <c r="AB1489" i="8"/>
  <c r="AA1489" i="8"/>
  <c r="Z1489" i="8"/>
  <c r="Y1489" i="8"/>
  <c r="V1489" i="8"/>
  <c r="U1489" i="8"/>
  <c r="T1489" i="8"/>
  <c r="S1489" i="8"/>
  <c r="R1489" i="8"/>
  <c r="Q1489" i="8"/>
  <c r="O1489" i="8"/>
  <c r="N1489" i="8"/>
  <c r="F1489" i="8"/>
  <c r="AR1488" i="8"/>
  <c r="AK1488" i="8"/>
  <c r="AD1488" i="8"/>
  <c r="W1488" i="8"/>
  <c r="P1488" i="8"/>
  <c r="M1488" i="8"/>
  <c r="L1488" i="8"/>
  <c r="K1488" i="8"/>
  <c r="J1488" i="8"/>
  <c r="H1488" i="8"/>
  <c r="G1488" i="8"/>
  <c r="AR1487" i="8"/>
  <c r="AK1487" i="8"/>
  <c r="AD1487" i="8"/>
  <c r="W1487" i="8"/>
  <c r="P1487" i="8"/>
  <c r="M1487" i="8"/>
  <c r="L1487" i="8"/>
  <c r="K1487" i="8"/>
  <c r="J1487" i="8"/>
  <c r="H1487" i="8"/>
  <c r="G1487" i="8"/>
  <c r="AR1486" i="8"/>
  <c r="AK1486" i="8"/>
  <c r="AD1486" i="8"/>
  <c r="W1486" i="8"/>
  <c r="P1486" i="8"/>
  <c r="M1486" i="8"/>
  <c r="L1486" i="8"/>
  <c r="K1486" i="8"/>
  <c r="J1486" i="8"/>
  <c r="H1486" i="8"/>
  <c r="G1486" i="8"/>
  <c r="AR1485" i="8"/>
  <c r="AK1485" i="8"/>
  <c r="AD1485" i="8"/>
  <c r="W1485" i="8"/>
  <c r="P1485" i="8"/>
  <c r="M1485" i="8"/>
  <c r="L1485" i="8"/>
  <c r="K1485" i="8"/>
  <c r="J1485" i="8"/>
  <c r="H1485" i="8"/>
  <c r="G1485" i="8"/>
  <c r="AR1484" i="8"/>
  <c r="AK1484" i="8"/>
  <c r="AD1484" i="8"/>
  <c r="W1484" i="8"/>
  <c r="P1484" i="8"/>
  <c r="M1484" i="8"/>
  <c r="L1484" i="8"/>
  <c r="K1484" i="8"/>
  <c r="J1484" i="8"/>
  <c r="H1484" i="8"/>
  <c r="G1484" i="8"/>
  <c r="AR1483" i="8"/>
  <c r="AK1483" i="8"/>
  <c r="AD1483" i="8"/>
  <c r="W1483" i="8"/>
  <c r="P1483" i="8"/>
  <c r="M1483" i="8"/>
  <c r="L1483" i="8"/>
  <c r="K1483" i="8"/>
  <c r="J1483" i="8"/>
  <c r="H1483" i="8"/>
  <c r="G1483" i="8"/>
  <c r="AR1482" i="8"/>
  <c r="AK1482" i="8"/>
  <c r="AD1482" i="8"/>
  <c r="W1482" i="8"/>
  <c r="P1482" i="8"/>
  <c r="M1482" i="8"/>
  <c r="L1482" i="8"/>
  <c r="K1482" i="8"/>
  <c r="J1482" i="8"/>
  <c r="H1482" i="8"/>
  <c r="G1482" i="8"/>
  <c r="AR1481" i="8"/>
  <c r="AK1481" i="8"/>
  <c r="AD1481" i="8"/>
  <c r="W1481" i="8"/>
  <c r="P1481" i="8"/>
  <c r="M1481" i="8"/>
  <c r="L1481" i="8"/>
  <c r="K1481" i="8"/>
  <c r="J1481" i="8"/>
  <c r="H1481" i="8"/>
  <c r="G1481" i="8"/>
  <c r="AR1480" i="8"/>
  <c r="AK1480" i="8"/>
  <c r="AD1480" i="8"/>
  <c r="W1480" i="8"/>
  <c r="P1480" i="8"/>
  <c r="M1480" i="8"/>
  <c r="L1480" i="8"/>
  <c r="K1480" i="8"/>
  <c r="J1480" i="8"/>
  <c r="H1480" i="8"/>
  <c r="G1480" i="8"/>
  <c r="AR1479" i="8"/>
  <c r="AK1479" i="8"/>
  <c r="AD1479" i="8"/>
  <c r="W1479" i="8"/>
  <c r="P1479" i="8"/>
  <c r="M1479" i="8"/>
  <c r="L1479" i="8"/>
  <c r="K1479" i="8"/>
  <c r="J1479" i="8"/>
  <c r="H1479" i="8"/>
  <c r="G1479" i="8"/>
  <c r="AR1478" i="8"/>
  <c r="AK1478" i="8"/>
  <c r="AD1478" i="8"/>
  <c r="W1478" i="8"/>
  <c r="P1478" i="8"/>
  <c r="M1478" i="8"/>
  <c r="L1478" i="8"/>
  <c r="K1478" i="8"/>
  <c r="J1478" i="8"/>
  <c r="H1478" i="8"/>
  <c r="G1478" i="8"/>
  <c r="AR1477" i="8"/>
  <c r="AK1477" i="8"/>
  <c r="AD1477" i="8"/>
  <c r="W1477" i="8"/>
  <c r="P1477" i="8"/>
  <c r="M1477" i="8"/>
  <c r="L1477" i="8"/>
  <c r="K1477" i="8"/>
  <c r="J1477" i="8"/>
  <c r="H1477" i="8"/>
  <c r="G1477" i="8"/>
  <c r="AR1476" i="8"/>
  <c r="AK1476" i="8"/>
  <c r="AD1476" i="8"/>
  <c r="W1476" i="8"/>
  <c r="P1476" i="8"/>
  <c r="M1476" i="8"/>
  <c r="L1476" i="8"/>
  <c r="K1476" i="8"/>
  <c r="J1476" i="8"/>
  <c r="H1476" i="8"/>
  <c r="G1476" i="8"/>
  <c r="AR1475" i="8"/>
  <c r="AK1475" i="8"/>
  <c r="AD1475" i="8"/>
  <c r="W1475" i="8"/>
  <c r="P1475" i="8"/>
  <c r="M1475" i="8"/>
  <c r="L1475" i="8"/>
  <c r="K1475" i="8"/>
  <c r="J1475" i="8"/>
  <c r="H1475" i="8"/>
  <c r="G1475" i="8"/>
  <c r="AR1474" i="8"/>
  <c r="AK1474" i="8"/>
  <c r="AD1474" i="8"/>
  <c r="W1474" i="8"/>
  <c r="P1474" i="8"/>
  <c r="M1474" i="8"/>
  <c r="L1474" i="8"/>
  <c r="K1474" i="8"/>
  <c r="J1474" i="8"/>
  <c r="H1474" i="8"/>
  <c r="G1474" i="8"/>
  <c r="AR1473" i="8"/>
  <c r="AK1473" i="8"/>
  <c r="AD1473" i="8"/>
  <c r="W1473" i="8"/>
  <c r="P1473" i="8"/>
  <c r="M1473" i="8"/>
  <c r="L1473" i="8"/>
  <c r="K1473" i="8"/>
  <c r="J1473" i="8"/>
  <c r="H1473" i="8"/>
  <c r="G1473" i="8"/>
  <c r="AR1472" i="8"/>
  <c r="AK1472" i="8"/>
  <c r="AD1472" i="8"/>
  <c r="W1472" i="8"/>
  <c r="P1472" i="8"/>
  <c r="M1472" i="8"/>
  <c r="L1472" i="8"/>
  <c r="K1472" i="8"/>
  <c r="J1472" i="8"/>
  <c r="H1472" i="8"/>
  <c r="G1472" i="8"/>
  <c r="AR1471" i="8"/>
  <c r="AK1471" i="8"/>
  <c r="AD1471" i="8"/>
  <c r="W1471" i="8"/>
  <c r="P1471" i="8"/>
  <c r="M1471" i="8"/>
  <c r="L1471" i="8"/>
  <c r="K1471" i="8"/>
  <c r="J1471" i="8"/>
  <c r="H1471" i="8"/>
  <c r="G1471" i="8"/>
  <c r="AR1470" i="8"/>
  <c r="AK1470" i="8"/>
  <c r="AD1470" i="8"/>
  <c r="W1470" i="8"/>
  <c r="P1470" i="8"/>
  <c r="M1470" i="8"/>
  <c r="L1470" i="8"/>
  <c r="K1470" i="8"/>
  <c r="J1470" i="8"/>
  <c r="H1470" i="8"/>
  <c r="G1470" i="8"/>
  <c r="AR1469" i="8"/>
  <c r="AK1469" i="8"/>
  <c r="AD1469" i="8"/>
  <c r="W1469" i="8"/>
  <c r="P1469" i="8"/>
  <c r="M1469" i="8"/>
  <c r="L1469" i="8"/>
  <c r="K1469" i="8"/>
  <c r="J1469" i="8"/>
  <c r="H1469" i="8"/>
  <c r="G1469" i="8"/>
  <c r="AR1468" i="8"/>
  <c r="AK1468" i="8"/>
  <c r="AD1468" i="8"/>
  <c r="W1468" i="8"/>
  <c r="P1468" i="8"/>
  <c r="M1468" i="8"/>
  <c r="L1468" i="8"/>
  <c r="K1468" i="8"/>
  <c r="J1468" i="8"/>
  <c r="H1468" i="8"/>
  <c r="G1468" i="8"/>
  <c r="AR1467" i="8"/>
  <c r="AK1467" i="8"/>
  <c r="AD1467" i="8"/>
  <c r="W1467" i="8"/>
  <c r="P1467" i="8"/>
  <c r="M1467" i="8"/>
  <c r="L1467" i="8"/>
  <c r="K1467" i="8"/>
  <c r="J1467" i="8"/>
  <c r="H1467" i="8"/>
  <c r="G1467" i="8"/>
  <c r="AR1466" i="8"/>
  <c r="AK1466" i="8"/>
  <c r="AD1466" i="8"/>
  <c r="W1466" i="8"/>
  <c r="P1466" i="8"/>
  <c r="M1466" i="8"/>
  <c r="L1466" i="8"/>
  <c r="K1466" i="8"/>
  <c r="J1466" i="8"/>
  <c r="H1466" i="8"/>
  <c r="G1466" i="8"/>
  <c r="AR1465" i="8"/>
  <c r="AK1465" i="8"/>
  <c r="AD1465" i="8"/>
  <c r="W1465" i="8"/>
  <c r="P1465" i="8"/>
  <c r="M1465" i="8"/>
  <c r="L1465" i="8"/>
  <c r="K1465" i="8"/>
  <c r="J1465" i="8"/>
  <c r="H1465" i="8"/>
  <c r="G1465" i="8"/>
  <c r="AV1464" i="8"/>
  <c r="AU1464" i="8"/>
  <c r="AT1464" i="8"/>
  <c r="AS1464" i="8"/>
  <c r="AQ1464" i="8"/>
  <c r="AP1464" i="8"/>
  <c r="AO1464" i="8"/>
  <c r="AN1464" i="8"/>
  <c r="AM1464" i="8"/>
  <c r="AL1464" i="8"/>
  <c r="AJ1464" i="8"/>
  <c r="AI1464" i="8"/>
  <c r="AH1464" i="8"/>
  <c r="AG1464" i="8"/>
  <c r="AF1464" i="8"/>
  <c r="AE1464" i="8"/>
  <c r="AC1464" i="8"/>
  <c r="AB1464" i="8"/>
  <c r="AA1464" i="8"/>
  <c r="Z1464" i="8"/>
  <c r="Y1464" i="8"/>
  <c r="X1464" i="8"/>
  <c r="V1464" i="8"/>
  <c r="U1464" i="8"/>
  <c r="T1464" i="8"/>
  <c r="S1464" i="8"/>
  <c r="R1464" i="8"/>
  <c r="Q1464" i="8"/>
  <c r="O1464" i="8"/>
  <c r="N1464" i="8"/>
  <c r="F1464" i="8"/>
  <c r="AR1463" i="8"/>
  <c r="AR1462" i="8" s="1"/>
  <c r="AK1463" i="8"/>
  <c r="AK1462" i="8" s="1"/>
  <c r="AD1463" i="8"/>
  <c r="AD1462" i="8" s="1"/>
  <c r="W1463" i="8"/>
  <c r="W1462" i="8" s="1"/>
  <c r="P1463" i="8"/>
  <c r="M1463" i="8"/>
  <c r="M1462" i="8" s="1"/>
  <c r="L1463" i="8"/>
  <c r="L1462" i="8" s="1"/>
  <c r="K1463" i="8"/>
  <c r="K1462" i="8" s="1"/>
  <c r="J1463" i="8"/>
  <c r="H1463" i="8"/>
  <c r="G1463" i="8"/>
  <c r="AV1462" i="8"/>
  <c r="AU1462" i="8"/>
  <c r="AT1462" i="8"/>
  <c r="AS1462" i="8"/>
  <c r="AQ1462" i="8"/>
  <c r="AP1462" i="8"/>
  <c r="AO1462" i="8"/>
  <c r="AN1462" i="8"/>
  <c r="AM1462" i="8"/>
  <c r="AL1462" i="8"/>
  <c r="AJ1462" i="8"/>
  <c r="AI1462" i="8"/>
  <c r="AH1462" i="8"/>
  <c r="AG1462" i="8"/>
  <c r="AF1462" i="8"/>
  <c r="AE1462" i="8"/>
  <c r="AC1462" i="8"/>
  <c r="AB1462" i="8"/>
  <c r="AA1462" i="8"/>
  <c r="Z1462" i="8"/>
  <c r="Y1462" i="8"/>
  <c r="X1462" i="8"/>
  <c r="V1462" i="8"/>
  <c r="U1462" i="8"/>
  <c r="T1462" i="8"/>
  <c r="S1462" i="8"/>
  <c r="R1462" i="8"/>
  <c r="Q1462" i="8"/>
  <c r="O1462" i="8"/>
  <c r="N1462" i="8"/>
  <c r="F1462" i="8"/>
  <c r="AR1461" i="8"/>
  <c r="AK1461" i="8"/>
  <c r="AD1461" i="8"/>
  <c r="W1461" i="8"/>
  <c r="P1461" i="8"/>
  <c r="M1461" i="8"/>
  <c r="L1461" i="8"/>
  <c r="K1461" i="8"/>
  <c r="J1461" i="8"/>
  <c r="H1461" i="8"/>
  <c r="G1461" i="8"/>
  <c r="AR1460" i="8"/>
  <c r="AK1460" i="8"/>
  <c r="AD1460" i="8"/>
  <c r="W1460" i="8"/>
  <c r="P1460" i="8"/>
  <c r="M1460" i="8"/>
  <c r="L1460" i="8"/>
  <c r="K1460" i="8"/>
  <c r="J1460" i="8"/>
  <c r="H1460" i="8"/>
  <c r="G1460" i="8"/>
  <c r="AR1459" i="8"/>
  <c r="AK1459" i="8"/>
  <c r="AD1459" i="8"/>
  <c r="W1459" i="8"/>
  <c r="P1459" i="8"/>
  <c r="M1459" i="8"/>
  <c r="L1459" i="8"/>
  <c r="K1459" i="8"/>
  <c r="J1459" i="8"/>
  <c r="H1459" i="8"/>
  <c r="G1459" i="8"/>
  <c r="AR1458" i="8"/>
  <c r="AK1458" i="8"/>
  <c r="AD1458" i="8"/>
  <c r="W1458" i="8"/>
  <c r="P1458" i="8"/>
  <c r="M1458" i="8"/>
  <c r="L1458" i="8"/>
  <c r="K1458" i="8"/>
  <c r="J1458" i="8"/>
  <c r="H1458" i="8"/>
  <c r="G1458" i="8"/>
  <c r="AV1457" i="8"/>
  <c r="AU1457" i="8"/>
  <c r="AT1457" i="8"/>
  <c r="AS1457" i="8"/>
  <c r="AQ1457" i="8"/>
  <c r="AP1457" i="8"/>
  <c r="AO1457" i="8"/>
  <c r="AN1457" i="8"/>
  <c r="AM1457" i="8"/>
  <c r="AL1457" i="8"/>
  <c r="AJ1457" i="8"/>
  <c r="AI1457" i="8"/>
  <c r="AH1457" i="8"/>
  <c r="AG1457" i="8"/>
  <c r="AF1457" i="8"/>
  <c r="AE1457" i="8"/>
  <c r="AC1457" i="8"/>
  <c r="AB1457" i="8"/>
  <c r="AA1457" i="8"/>
  <c r="Z1457" i="8"/>
  <c r="Y1457" i="8"/>
  <c r="X1457" i="8"/>
  <c r="V1457" i="8"/>
  <c r="U1457" i="8"/>
  <c r="T1457" i="8"/>
  <c r="S1457" i="8"/>
  <c r="R1457" i="8"/>
  <c r="Q1457" i="8"/>
  <c r="O1457" i="8"/>
  <c r="N1457" i="8"/>
  <c r="F1457" i="8"/>
  <c r="AR1456" i="8"/>
  <c r="AK1456" i="8"/>
  <c r="AD1456" i="8"/>
  <c r="W1456" i="8"/>
  <c r="P1456" i="8"/>
  <c r="M1456" i="8"/>
  <c r="L1456" i="8"/>
  <c r="K1456" i="8"/>
  <c r="J1456" i="8"/>
  <c r="H1456" i="8"/>
  <c r="G1456" i="8"/>
  <c r="AR1455" i="8"/>
  <c r="AK1455" i="8"/>
  <c r="AD1455" i="8"/>
  <c r="W1455" i="8"/>
  <c r="P1455" i="8"/>
  <c r="M1455" i="8"/>
  <c r="L1455" i="8"/>
  <c r="K1455" i="8"/>
  <c r="J1455" i="8"/>
  <c r="H1455" i="8"/>
  <c r="G1455" i="8"/>
  <c r="F1455" i="8"/>
  <c r="AR1454" i="8"/>
  <c r="AK1454" i="8"/>
  <c r="AD1454" i="8"/>
  <c r="W1454" i="8"/>
  <c r="P1454" i="8"/>
  <c r="M1454" i="8"/>
  <c r="L1454" i="8"/>
  <c r="K1454" i="8"/>
  <c r="J1454" i="8"/>
  <c r="H1454" i="8"/>
  <c r="G1454" i="8"/>
  <c r="AR1453" i="8"/>
  <c r="AK1453" i="8"/>
  <c r="AD1453" i="8"/>
  <c r="W1453" i="8"/>
  <c r="P1453" i="8"/>
  <c r="M1453" i="8"/>
  <c r="L1453" i="8"/>
  <c r="K1453" i="8"/>
  <c r="J1453" i="8"/>
  <c r="H1453" i="8"/>
  <c r="G1453" i="8"/>
  <c r="AR1452" i="8"/>
  <c r="AK1452" i="8"/>
  <c r="AD1452" i="8"/>
  <c r="W1452" i="8"/>
  <c r="P1452" i="8"/>
  <c r="M1452" i="8"/>
  <c r="L1452" i="8"/>
  <c r="K1452" i="8"/>
  <c r="J1452" i="8"/>
  <c r="H1452" i="8"/>
  <c r="G1452" i="8"/>
  <c r="AV1451" i="8"/>
  <c r="AU1451" i="8"/>
  <c r="AT1451" i="8"/>
  <c r="AS1451" i="8"/>
  <c r="AQ1451" i="8"/>
  <c r="AP1451" i="8"/>
  <c r="AO1451" i="8"/>
  <c r="AN1451" i="8"/>
  <c r="AM1451" i="8"/>
  <c r="AL1451" i="8"/>
  <c r="AJ1451" i="8"/>
  <c r="AI1451" i="8"/>
  <c r="AH1451" i="8"/>
  <c r="AG1451" i="8"/>
  <c r="AF1451" i="8"/>
  <c r="AE1451" i="8"/>
  <c r="AC1451" i="8"/>
  <c r="AB1451" i="8"/>
  <c r="AA1451" i="8"/>
  <c r="Z1451" i="8"/>
  <c r="Y1451" i="8"/>
  <c r="X1451" i="8"/>
  <c r="V1451" i="8"/>
  <c r="U1451" i="8"/>
  <c r="T1451" i="8"/>
  <c r="S1451" i="8"/>
  <c r="R1451" i="8"/>
  <c r="Q1451" i="8"/>
  <c r="O1451" i="8"/>
  <c r="N1451" i="8"/>
  <c r="AR1450" i="8"/>
  <c r="AK1450" i="8"/>
  <c r="AD1450" i="8"/>
  <c r="W1450" i="8"/>
  <c r="P1450" i="8"/>
  <c r="M1450" i="8"/>
  <c r="L1450" i="8"/>
  <c r="K1450" i="8"/>
  <c r="J1450" i="8"/>
  <c r="H1450" i="8"/>
  <c r="G1450" i="8"/>
  <c r="AR1449" i="8"/>
  <c r="AK1449" i="8"/>
  <c r="AD1449" i="8"/>
  <c r="W1449" i="8"/>
  <c r="P1449" i="8"/>
  <c r="M1449" i="8"/>
  <c r="L1449" i="8"/>
  <c r="K1449" i="8"/>
  <c r="J1449" i="8"/>
  <c r="H1449" i="8"/>
  <c r="G1449" i="8"/>
  <c r="AR1448" i="8"/>
  <c r="AK1448" i="8"/>
  <c r="AD1448" i="8"/>
  <c r="W1448" i="8"/>
  <c r="P1448" i="8"/>
  <c r="M1448" i="8"/>
  <c r="L1448" i="8"/>
  <c r="K1448" i="8"/>
  <c r="J1448" i="8"/>
  <c r="H1448" i="8"/>
  <c r="G1448" i="8"/>
  <c r="AR1447" i="8"/>
  <c r="AK1447" i="8"/>
  <c r="AD1447" i="8"/>
  <c r="W1447" i="8"/>
  <c r="P1447" i="8"/>
  <c r="M1447" i="8"/>
  <c r="L1447" i="8"/>
  <c r="K1447" i="8"/>
  <c r="J1447" i="8"/>
  <c r="H1447" i="8"/>
  <c r="G1447" i="8"/>
  <c r="AR1446" i="8"/>
  <c r="AK1446" i="8"/>
  <c r="AD1446" i="8"/>
  <c r="W1446" i="8"/>
  <c r="P1446" i="8"/>
  <c r="M1446" i="8"/>
  <c r="L1446" i="8"/>
  <c r="K1446" i="8"/>
  <c r="J1446" i="8"/>
  <c r="H1446" i="8"/>
  <c r="G1446" i="8"/>
  <c r="AR1445" i="8"/>
  <c r="AK1445" i="8"/>
  <c r="AD1445" i="8"/>
  <c r="W1445" i="8"/>
  <c r="P1445" i="8"/>
  <c r="M1445" i="8"/>
  <c r="L1445" i="8"/>
  <c r="K1445" i="8"/>
  <c r="J1445" i="8"/>
  <c r="H1445" i="8"/>
  <c r="G1445" i="8"/>
  <c r="AR1444" i="8"/>
  <c r="AK1444" i="8"/>
  <c r="AD1444" i="8"/>
  <c r="W1444" i="8"/>
  <c r="P1444" i="8"/>
  <c r="M1444" i="8"/>
  <c r="L1444" i="8"/>
  <c r="K1444" i="8"/>
  <c r="J1444" i="8"/>
  <c r="H1444" i="8"/>
  <c r="G1444" i="8"/>
  <c r="AR1443" i="8"/>
  <c r="AK1443" i="8"/>
  <c r="AD1443" i="8"/>
  <c r="W1443" i="8"/>
  <c r="P1443" i="8"/>
  <c r="M1443" i="8"/>
  <c r="L1443" i="8"/>
  <c r="K1443" i="8"/>
  <c r="J1443" i="8"/>
  <c r="H1443" i="8"/>
  <c r="G1443" i="8"/>
  <c r="AR1442" i="8"/>
  <c r="AK1442" i="8"/>
  <c r="AD1442" i="8"/>
  <c r="W1442" i="8"/>
  <c r="P1442" i="8"/>
  <c r="M1442" i="8"/>
  <c r="L1442" i="8"/>
  <c r="K1442" i="8"/>
  <c r="J1442" i="8"/>
  <c r="H1442" i="8"/>
  <c r="G1442" i="8"/>
  <c r="AR1441" i="8"/>
  <c r="AK1441" i="8"/>
  <c r="AD1441" i="8"/>
  <c r="W1441" i="8"/>
  <c r="P1441" i="8"/>
  <c r="M1441" i="8"/>
  <c r="L1441" i="8"/>
  <c r="K1441" i="8"/>
  <c r="J1441" i="8"/>
  <c r="H1441" i="8"/>
  <c r="G1441" i="8"/>
  <c r="AR1440" i="8"/>
  <c r="AK1440" i="8"/>
  <c r="AD1440" i="8"/>
  <c r="W1440" i="8"/>
  <c r="P1440" i="8"/>
  <c r="M1440" i="8"/>
  <c r="L1440" i="8"/>
  <c r="K1440" i="8"/>
  <c r="J1440" i="8"/>
  <c r="H1440" i="8"/>
  <c r="G1440" i="8"/>
  <c r="AR1439" i="8"/>
  <c r="AK1439" i="8"/>
  <c r="AD1439" i="8"/>
  <c r="W1439" i="8"/>
  <c r="P1439" i="8"/>
  <c r="M1439" i="8"/>
  <c r="L1439" i="8"/>
  <c r="K1439" i="8"/>
  <c r="J1439" i="8"/>
  <c r="H1439" i="8"/>
  <c r="G1439" i="8"/>
  <c r="AV1438" i="8"/>
  <c r="AU1438" i="8"/>
  <c r="AT1438" i="8"/>
  <c r="AS1438" i="8"/>
  <c r="AQ1438" i="8"/>
  <c r="AP1438" i="8"/>
  <c r="AO1438" i="8"/>
  <c r="AN1438" i="8"/>
  <c r="AM1438" i="8"/>
  <c r="AL1438" i="8"/>
  <c r="AJ1438" i="8"/>
  <c r="AI1438" i="8"/>
  <c r="AH1438" i="8"/>
  <c r="AG1438" i="8"/>
  <c r="AF1438" i="8"/>
  <c r="AE1438" i="8"/>
  <c r="AC1438" i="8"/>
  <c r="AB1438" i="8"/>
  <c r="AA1438" i="8"/>
  <c r="Z1438" i="8"/>
  <c r="Y1438" i="8"/>
  <c r="X1438" i="8"/>
  <c r="V1438" i="8"/>
  <c r="U1438" i="8"/>
  <c r="T1438" i="8"/>
  <c r="S1438" i="8"/>
  <c r="R1438" i="8"/>
  <c r="Q1438" i="8"/>
  <c r="O1438" i="8"/>
  <c r="N1438" i="8"/>
  <c r="F1438" i="8"/>
  <c r="AR1437" i="8"/>
  <c r="AK1437" i="8"/>
  <c r="AD1437" i="8"/>
  <c r="W1437" i="8"/>
  <c r="P1437" i="8"/>
  <c r="M1437" i="8"/>
  <c r="L1437" i="8"/>
  <c r="K1437" i="8"/>
  <c r="J1437" i="8"/>
  <c r="H1437" i="8"/>
  <c r="G1437" i="8"/>
  <c r="AR1436" i="8"/>
  <c r="AK1436" i="8"/>
  <c r="AD1436" i="8"/>
  <c r="W1436" i="8"/>
  <c r="P1436" i="8"/>
  <c r="M1436" i="8"/>
  <c r="L1436" i="8"/>
  <c r="K1436" i="8"/>
  <c r="J1436" i="8"/>
  <c r="H1436" i="8"/>
  <c r="G1436" i="8"/>
  <c r="AR1435" i="8"/>
  <c r="AK1435" i="8"/>
  <c r="AD1435" i="8"/>
  <c r="W1435" i="8"/>
  <c r="P1435" i="8"/>
  <c r="M1435" i="8"/>
  <c r="L1435" i="8"/>
  <c r="K1435" i="8"/>
  <c r="J1435" i="8"/>
  <c r="H1435" i="8"/>
  <c r="G1435" i="8"/>
  <c r="AR1434" i="8"/>
  <c r="AK1434" i="8"/>
  <c r="AD1434" i="8"/>
  <c r="W1434" i="8"/>
  <c r="P1434" i="8"/>
  <c r="M1434" i="8"/>
  <c r="L1434" i="8"/>
  <c r="K1434" i="8"/>
  <c r="J1434" i="8"/>
  <c r="H1434" i="8"/>
  <c r="G1434" i="8"/>
  <c r="AV1433" i="8"/>
  <c r="AU1433" i="8"/>
  <c r="AT1433" i="8"/>
  <c r="AS1433" i="8"/>
  <c r="AQ1433" i="8"/>
  <c r="AP1433" i="8"/>
  <c r="AO1433" i="8"/>
  <c r="AN1433" i="8"/>
  <c r="AM1433" i="8"/>
  <c r="AL1433" i="8"/>
  <c r="AJ1433" i="8"/>
  <c r="AI1433" i="8"/>
  <c r="AH1433" i="8"/>
  <c r="AG1433" i="8"/>
  <c r="AF1433" i="8"/>
  <c r="AE1433" i="8"/>
  <c r="AC1433" i="8"/>
  <c r="AB1433" i="8"/>
  <c r="AA1433" i="8"/>
  <c r="Z1433" i="8"/>
  <c r="Y1433" i="8"/>
  <c r="X1433" i="8"/>
  <c r="V1433" i="8"/>
  <c r="U1433" i="8"/>
  <c r="T1433" i="8"/>
  <c r="S1433" i="8"/>
  <c r="R1433" i="8"/>
  <c r="Q1433" i="8"/>
  <c r="O1433" i="8"/>
  <c r="N1433" i="8"/>
  <c r="F1433" i="8"/>
  <c r="AR1432" i="8"/>
  <c r="AK1432" i="8"/>
  <c r="AD1432" i="8"/>
  <c r="W1432" i="8"/>
  <c r="P1432" i="8"/>
  <c r="M1432" i="8"/>
  <c r="L1432" i="8"/>
  <c r="K1432" i="8"/>
  <c r="J1432" i="8"/>
  <c r="H1432" i="8"/>
  <c r="G1432" i="8"/>
  <c r="AR1431" i="8"/>
  <c r="AK1431" i="8"/>
  <c r="AD1431" i="8"/>
  <c r="W1431" i="8"/>
  <c r="P1431" i="8"/>
  <c r="M1431" i="8"/>
  <c r="L1431" i="8"/>
  <c r="K1431" i="8"/>
  <c r="J1431" i="8"/>
  <c r="H1431" i="8"/>
  <c r="G1431" i="8"/>
  <c r="AR1430" i="8"/>
  <c r="AK1430" i="8"/>
  <c r="AD1430" i="8"/>
  <c r="W1430" i="8"/>
  <c r="P1430" i="8"/>
  <c r="M1430" i="8"/>
  <c r="L1430" i="8"/>
  <c r="K1430" i="8"/>
  <c r="J1430" i="8"/>
  <c r="H1430" i="8"/>
  <c r="G1430" i="8"/>
  <c r="AR1429" i="8"/>
  <c r="AK1429" i="8"/>
  <c r="AD1429" i="8"/>
  <c r="W1429" i="8"/>
  <c r="P1429" i="8"/>
  <c r="M1429" i="8"/>
  <c r="L1429" i="8"/>
  <c r="K1429" i="8"/>
  <c r="J1429" i="8"/>
  <c r="H1429" i="8"/>
  <c r="G1429" i="8"/>
  <c r="AR1428" i="8"/>
  <c r="AK1428" i="8"/>
  <c r="AD1428" i="8"/>
  <c r="W1428" i="8"/>
  <c r="P1428" i="8"/>
  <c r="M1428" i="8"/>
  <c r="L1428" i="8"/>
  <c r="K1428" i="8"/>
  <c r="J1428" i="8"/>
  <c r="H1428" i="8"/>
  <c r="G1428" i="8"/>
  <c r="AR1427" i="8"/>
  <c r="AK1427" i="8"/>
  <c r="AD1427" i="8"/>
  <c r="W1427" i="8"/>
  <c r="P1427" i="8"/>
  <c r="M1427" i="8"/>
  <c r="L1427" i="8"/>
  <c r="K1427" i="8"/>
  <c r="J1427" i="8"/>
  <c r="H1427" i="8"/>
  <c r="G1427" i="8"/>
  <c r="AR1426" i="8"/>
  <c r="AK1426" i="8"/>
  <c r="AD1426" i="8"/>
  <c r="W1426" i="8"/>
  <c r="P1426" i="8"/>
  <c r="M1426" i="8"/>
  <c r="L1426" i="8"/>
  <c r="K1426" i="8"/>
  <c r="J1426" i="8"/>
  <c r="H1426" i="8"/>
  <c r="G1426" i="8"/>
  <c r="AR1425" i="8"/>
  <c r="AK1425" i="8"/>
  <c r="AD1425" i="8"/>
  <c r="W1425" i="8"/>
  <c r="P1425" i="8"/>
  <c r="M1425" i="8"/>
  <c r="L1425" i="8"/>
  <c r="K1425" i="8"/>
  <c r="J1425" i="8"/>
  <c r="H1425" i="8"/>
  <c r="G1425" i="8"/>
  <c r="AR1424" i="8"/>
  <c r="AL1424" i="8"/>
  <c r="AD1424" i="8"/>
  <c r="W1424" i="8"/>
  <c r="P1424" i="8"/>
  <c r="M1424" i="8"/>
  <c r="L1424" i="8"/>
  <c r="K1424" i="8"/>
  <c r="H1424" i="8"/>
  <c r="G1424" i="8"/>
  <c r="AV1423" i="8"/>
  <c r="AU1423" i="8"/>
  <c r="AT1423" i="8"/>
  <c r="AS1423" i="8"/>
  <c r="AQ1423" i="8"/>
  <c r="AP1423" i="8"/>
  <c r="AO1423" i="8"/>
  <c r="AN1423" i="8"/>
  <c r="AM1423" i="8"/>
  <c r="AJ1423" i="8"/>
  <c r="AI1423" i="8"/>
  <c r="AH1423" i="8"/>
  <c r="AG1423" i="8"/>
  <c r="AF1423" i="8"/>
  <c r="AE1423" i="8"/>
  <c r="AC1423" i="8"/>
  <c r="AB1423" i="8"/>
  <c r="AA1423" i="8"/>
  <c r="Z1423" i="8"/>
  <c r="Y1423" i="8"/>
  <c r="X1423" i="8"/>
  <c r="V1423" i="8"/>
  <c r="U1423" i="8"/>
  <c r="T1423" i="8"/>
  <c r="S1423" i="8"/>
  <c r="R1423" i="8"/>
  <c r="Q1423" i="8"/>
  <c r="O1423" i="8"/>
  <c r="N1423" i="8"/>
  <c r="F1423" i="8"/>
  <c r="AR1422" i="8"/>
  <c r="AK1422" i="8"/>
  <c r="AD1422" i="8"/>
  <c r="W1422" i="8"/>
  <c r="P1422" i="8"/>
  <c r="M1422" i="8"/>
  <c r="L1422" i="8"/>
  <c r="K1422" i="8"/>
  <c r="J1422" i="8"/>
  <c r="H1422" i="8"/>
  <c r="G1422" i="8"/>
  <c r="AR1421" i="8"/>
  <c r="AK1421" i="8"/>
  <c r="AD1421" i="8"/>
  <c r="W1421" i="8"/>
  <c r="P1421" i="8"/>
  <c r="M1421" i="8"/>
  <c r="L1421" i="8"/>
  <c r="K1421" i="8"/>
  <c r="J1421" i="8"/>
  <c r="H1421" i="8"/>
  <c r="G1421" i="8"/>
  <c r="AR1420" i="8"/>
  <c r="AK1420" i="8"/>
  <c r="AD1420" i="8"/>
  <c r="W1420" i="8"/>
  <c r="P1420" i="8"/>
  <c r="M1420" i="8"/>
  <c r="L1420" i="8"/>
  <c r="K1420" i="8"/>
  <c r="J1420" i="8"/>
  <c r="H1420" i="8"/>
  <c r="G1420" i="8"/>
  <c r="AR1419" i="8"/>
  <c r="AK1419" i="8"/>
  <c r="AD1419" i="8"/>
  <c r="W1419" i="8"/>
  <c r="P1419" i="8"/>
  <c r="M1419" i="8"/>
  <c r="L1419" i="8"/>
  <c r="K1419" i="8"/>
  <c r="J1419" i="8"/>
  <c r="H1419" i="8"/>
  <c r="G1419" i="8"/>
  <c r="AR1418" i="8"/>
  <c r="AK1418" i="8"/>
  <c r="AD1418" i="8"/>
  <c r="W1418" i="8"/>
  <c r="P1418" i="8"/>
  <c r="M1418" i="8"/>
  <c r="L1418" i="8"/>
  <c r="K1418" i="8"/>
  <c r="J1418" i="8"/>
  <c r="H1418" i="8"/>
  <c r="G1418" i="8"/>
  <c r="AR1417" i="8"/>
  <c r="AK1417" i="8"/>
  <c r="AD1417" i="8"/>
  <c r="W1417" i="8"/>
  <c r="P1417" i="8"/>
  <c r="M1417" i="8"/>
  <c r="L1417" i="8"/>
  <c r="K1417" i="8"/>
  <c r="J1417" i="8"/>
  <c r="H1417" i="8"/>
  <c r="G1417" i="8"/>
  <c r="AR1416" i="8"/>
  <c r="AK1416" i="8"/>
  <c r="AD1416" i="8"/>
  <c r="W1416" i="8"/>
  <c r="P1416" i="8"/>
  <c r="M1416" i="8"/>
  <c r="L1416" i="8"/>
  <c r="K1416" i="8"/>
  <c r="J1416" i="8"/>
  <c r="H1416" i="8"/>
  <c r="G1416" i="8"/>
  <c r="AR1415" i="8"/>
  <c r="AK1415" i="8"/>
  <c r="AD1415" i="8"/>
  <c r="W1415" i="8"/>
  <c r="P1415" i="8"/>
  <c r="M1415" i="8"/>
  <c r="L1415" i="8"/>
  <c r="K1415" i="8"/>
  <c r="J1415" i="8"/>
  <c r="H1415" i="8"/>
  <c r="G1415" i="8"/>
  <c r="AR1414" i="8"/>
  <c r="AK1414" i="8"/>
  <c r="AD1414" i="8"/>
  <c r="W1414" i="8"/>
  <c r="P1414" i="8"/>
  <c r="M1414" i="8"/>
  <c r="L1414" i="8"/>
  <c r="K1414" i="8"/>
  <c r="J1414" i="8"/>
  <c r="H1414" i="8"/>
  <c r="G1414" i="8"/>
  <c r="AR1413" i="8"/>
  <c r="AK1413" i="8"/>
  <c r="AD1413" i="8"/>
  <c r="W1413" i="8"/>
  <c r="P1413" i="8"/>
  <c r="M1413" i="8"/>
  <c r="L1413" i="8"/>
  <c r="K1413" i="8"/>
  <c r="J1413" i="8"/>
  <c r="H1413" i="8"/>
  <c r="G1413" i="8"/>
  <c r="AR1412" i="8"/>
  <c r="AK1412" i="8"/>
  <c r="AD1412" i="8"/>
  <c r="W1412" i="8"/>
  <c r="P1412" i="8"/>
  <c r="M1412" i="8"/>
  <c r="L1412" i="8"/>
  <c r="K1412" i="8"/>
  <c r="J1412" i="8"/>
  <c r="H1412" i="8"/>
  <c r="G1412" i="8"/>
  <c r="AR1411" i="8"/>
  <c r="AK1411" i="8"/>
  <c r="AD1411" i="8"/>
  <c r="W1411" i="8"/>
  <c r="P1411" i="8"/>
  <c r="M1411" i="8"/>
  <c r="L1411" i="8"/>
  <c r="K1411" i="8"/>
  <c r="J1411" i="8"/>
  <c r="H1411" i="8"/>
  <c r="G1411" i="8"/>
  <c r="AR1410" i="8"/>
  <c r="AK1410" i="8"/>
  <c r="AD1410" i="8"/>
  <c r="W1410" i="8"/>
  <c r="P1410" i="8"/>
  <c r="M1410" i="8"/>
  <c r="L1410" i="8"/>
  <c r="K1410" i="8"/>
  <c r="J1410" i="8"/>
  <c r="H1410" i="8"/>
  <c r="G1410" i="8"/>
  <c r="AR1409" i="8"/>
  <c r="AK1409" i="8"/>
  <c r="AD1409" i="8"/>
  <c r="W1409" i="8"/>
  <c r="P1409" i="8"/>
  <c r="M1409" i="8"/>
  <c r="L1409" i="8"/>
  <c r="K1409" i="8"/>
  <c r="J1409" i="8"/>
  <c r="H1409" i="8"/>
  <c r="G1409" i="8"/>
  <c r="AR1408" i="8"/>
  <c r="AK1408" i="8"/>
  <c r="AD1408" i="8"/>
  <c r="W1408" i="8"/>
  <c r="P1408" i="8"/>
  <c r="M1408" i="8"/>
  <c r="L1408" i="8"/>
  <c r="K1408" i="8"/>
  <c r="J1408" i="8"/>
  <c r="H1408" i="8"/>
  <c r="G1408" i="8"/>
  <c r="AR1407" i="8"/>
  <c r="AK1407" i="8"/>
  <c r="AD1407" i="8"/>
  <c r="W1407" i="8"/>
  <c r="P1407" i="8"/>
  <c r="M1407" i="8"/>
  <c r="L1407" i="8"/>
  <c r="K1407" i="8"/>
  <c r="J1407" i="8"/>
  <c r="H1407" i="8"/>
  <c r="G1407" i="8"/>
  <c r="AR1406" i="8"/>
  <c r="AK1406" i="8"/>
  <c r="AD1406" i="8"/>
  <c r="W1406" i="8"/>
  <c r="P1406" i="8"/>
  <c r="M1406" i="8"/>
  <c r="L1406" i="8"/>
  <c r="K1406" i="8"/>
  <c r="J1406" i="8"/>
  <c r="H1406" i="8"/>
  <c r="G1406" i="8"/>
  <c r="AR1405" i="8"/>
  <c r="AK1405" i="8"/>
  <c r="AD1405" i="8"/>
  <c r="W1405" i="8"/>
  <c r="P1405" i="8"/>
  <c r="M1405" i="8"/>
  <c r="L1405" i="8"/>
  <c r="K1405" i="8"/>
  <c r="J1405" i="8"/>
  <c r="H1405" i="8"/>
  <c r="G1405" i="8"/>
  <c r="AR1404" i="8"/>
  <c r="AK1404" i="8"/>
  <c r="AD1404" i="8"/>
  <c r="W1404" i="8"/>
  <c r="P1404" i="8"/>
  <c r="M1404" i="8"/>
  <c r="L1404" i="8"/>
  <c r="K1404" i="8"/>
  <c r="J1404" i="8"/>
  <c r="H1404" i="8"/>
  <c r="G1404" i="8"/>
  <c r="AR1403" i="8"/>
  <c r="AK1403" i="8"/>
  <c r="AD1403" i="8"/>
  <c r="W1403" i="8"/>
  <c r="P1403" i="8"/>
  <c r="M1403" i="8"/>
  <c r="L1403" i="8"/>
  <c r="K1403" i="8"/>
  <c r="J1403" i="8"/>
  <c r="H1403" i="8"/>
  <c r="G1403" i="8"/>
  <c r="AR1402" i="8"/>
  <c r="AK1402" i="8"/>
  <c r="AD1402" i="8"/>
  <c r="W1402" i="8"/>
  <c r="P1402" i="8"/>
  <c r="M1402" i="8"/>
  <c r="L1402" i="8"/>
  <c r="K1402" i="8"/>
  <c r="J1402" i="8"/>
  <c r="H1402" i="8"/>
  <c r="G1402" i="8"/>
  <c r="AR1401" i="8"/>
  <c r="AK1401" i="8"/>
  <c r="AD1401" i="8"/>
  <c r="W1401" i="8"/>
  <c r="P1401" i="8"/>
  <c r="M1401" i="8"/>
  <c r="L1401" i="8"/>
  <c r="K1401" i="8"/>
  <c r="J1401" i="8"/>
  <c r="H1401" i="8"/>
  <c r="G1401" i="8"/>
  <c r="AR1400" i="8"/>
  <c r="AK1400" i="8"/>
  <c r="AD1400" i="8"/>
  <c r="W1400" i="8"/>
  <c r="P1400" i="8"/>
  <c r="M1400" i="8"/>
  <c r="L1400" i="8"/>
  <c r="K1400" i="8"/>
  <c r="J1400" i="8"/>
  <c r="H1400" i="8"/>
  <c r="G1400" i="8"/>
  <c r="AR1399" i="8"/>
  <c r="AK1399" i="8"/>
  <c r="AD1399" i="8"/>
  <c r="W1399" i="8"/>
  <c r="P1399" i="8"/>
  <c r="M1399" i="8"/>
  <c r="L1399" i="8"/>
  <c r="K1399" i="8"/>
  <c r="J1399" i="8"/>
  <c r="H1399" i="8"/>
  <c r="G1399" i="8"/>
  <c r="AR1398" i="8"/>
  <c r="AK1398" i="8"/>
  <c r="AD1398" i="8"/>
  <c r="W1398" i="8"/>
  <c r="P1398" i="8"/>
  <c r="M1398" i="8"/>
  <c r="L1398" i="8"/>
  <c r="K1398" i="8"/>
  <c r="J1398" i="8"/>
  <c r="H1398" i="8"/>
  <c r="G1398" i="8"/>
  <c r="AR1397" i="8"/>
  <c r="AK1397" i="8"/>
  <c r="AD1397" i="8"/>
  <c r="W1397" i="8"/>
  <c r="P1397" i="8"/>
  <c r="M1397" i="8"/>
  <c r="L1397" i="8"/>
  <c r="K1397" i="8"/>
  <c r="J1397" i="8"/>
  <c r="H1397" i="8"/>
  <c r="G1397" i="8"/>
  <c r="AR1396" i="8"/>
  <c r="AK1396" i="8"/>
  <c r="AD1396" i="8"/>
  <c r="W1396" i="8"/>
  <c r="P1396" i="8"/>
  <c r="M1396" i="8"/>
  <c r="L1396" i="8"/>
  <c r="K1396" i="8"/>
  <c r="J1396" i="8"/>
  <c r="H1396" i="8"/>
  <c r="G1396" i="8"/>
  <c r="AR1395" i="8"/>
  <c r="AK1395" i="8"/>
  <c r="AD1395" i="8"/>
  <c r="W1395" i="8"/>
  <c r="P1395" i="8"/>
  <c r="M1395" i="8"/>
  <c r="L1395" i="8"/>
  <c r="K1395" i="8"/>
  <c r="J1395" i="8"/>
  <c r="H1395" i="8"/>
  <c r="G1395" i="8"/>
  <c r="AR1394" i="8"/>
  <c r="AK1394" i="8"/>
  <c r="AD1394" i="8"/>
  <c r="W1394" i="8"/>
  <c r="P1394" i="8"/>
  <c r="M1394" i="8"/>
  <c r="L1394" i="8"/>
  <c r="K1394" i="8"/>
  <c r="J1394" i="8"/>
  <c r="H1394" i="8"/>
  <c r="G1394" i="8"/>
  <c r="AR1393" i="8"/>
  <c r="AK1393" i="8"/>
  <c r="AD1393" i="8"/>
  <c r="W1393" i="8"/>
  <c r="P1393" i="8"/>
  <c r="M1393" i="8"/>
  <c r="L1393" i="8"/>
  <c r="K1393" i="8"/>
  <c r="J1393" i="8"/>
  <c r="H1393" i="8"/>
  <c r="G1393" i="8"/>
  <c r="AR1392" i="8"/>
  <c r="AK1392" i="8"/>
  <c r="AD1392" i="8"/>
  <c r="W1392" i="8"/>
  <c r="P1392" i="8"/>
  <c r="M1392" i="8"/>
  <c r="L1392" i="8"/>
  <c r="K1392" i="8"/>
  <c r="J1392" i="8"/>
  <c r="H1392" i="8"/>
  <c r="G1392" i="8"/>
  <c r="AR1391" i="8"/>
  <c r="AK1391" i="8"/>
  <c r="AD1391" i="8"/>
  <c r="W1391" i="8"/>
  <c r="P1391" i="8"/>
  <c r="M1391" i="8"/>
  <c r="L1391" i="8"/>
  <c r="K1391" i="8"/>
  <c r="J1391" i="8"/>
  <c r="H1391" i="8"/>
  <c r="G1391" i="8"/>
  <c r="AR1390" i="8"/>
  <c r="AK1390" i="8"/>
  <c r="AD1390" i="8"/>
  <c r="W1390" i="8"/>
  <c r="P1390" i="8"/>
  <c r="M1390" i="8"/>
  <c r="L1390" i="8"/>
  <c r="K1390" i="8"/>
  <c r="J1390" i="8"/>
  <c r="H1390" i="8"/>
  <c r="G1390" i="8"/>
  <c r="AR1389" i="8"/>
  <c r="AK1389" i="8"/>
  <c r="AD1389" i="8"/>
  <c r="W1389" i="8"/>
  <c r="P1389" i="8"/>
  <c r="M1389" i="8"/>
  <c r="L1389" i="8"/>
  <c r="K1389" i="8"/>
  <c r="J1389" i="8"/>
  <c r="H1389" i="8"/>
  <c r="G1389" i="8"/>
  <c r="AR1388" i="8"/>
  <c r="AK1388" i="8"/>
  <c r="AD1388" i="8"/>
  <c r="W1388" i="8"/>
  <c r="P1388" i="8"/>
  <c r="M1388" i="8"/>
  <c r="L1388" i="8"/>
  <c r="K1388" i="8"/>
  <c r="J1388" i="8"/>
  <c r="H1388" i="8"/>
  <c r="G1388" i="8"/>
  <c r="AR1387" i="8"/>
  <c r="AK1387" i="8"/>
  <c r="AD1387" i="8"/>
  <c r="W1387" i="8"/>
  <c r="P1387" i="8"/>
  <c r="M1387" i="8"/>
  <c r="L1387" i="8"/>
  <c r="K1387" i="8"/>
  <c r="J1387" i="8"/>
  <c r="H1387" i="8"/>
  <c r="G1387" i="8"/>
  <c r="AR1386" i="8"/>
  <c r="AK1386" i="8"/>
  <c r="AD1386" i="8"/>
  <c r="W1386" i="8"/>
  <c r="P1386" i="8"/>
  <c r="M1386" i="8"/>
  <c r="L1386" i="8"/>
  <c r="K1386" i="8"/>
  <c r="J1386" i="8"/>
  <c r="H1386" i="8"/>
  <c r="G1386" i="8"/>
  <c r="AR1385" i="8"/>
  <c r="AK1385" i="8"/>
  <c r="AD1385" i="8"/>
  <c r="W1385" i="8"/>
  <c r="P1385" i="8"/>
  <c r="M1385" i="8"/>
  <c r="L1385" i="8"/>
  <c r="K1385" i="8"/>
  <c r="J1385" i="8"/>
  <c r="H1385" i="8"/>
  <c r="G1385" i="8"/>
  <c r="AR1384" i="8"/>
  <c r="AK1384" i="8"/>
  <c r="AD1384" i="8"/>
  <c r="W1384" i="8"/>
  <c r="P1384" i="8"/>
  <c r="M1384" i="8"/>
  <c r="L1384" i="8"/>
  <c r="K1384" i="8"/>
  <c r="J1384" i="8"/>
  <c r="H1384" i="8"/>
  <c r="G1384" i="8"/>
  <c r="AR1383" i="8"/>
  <c r="AK1383" i="8"/>
  <c r="AD1383" i="8"/>
  <c r="W1383" i="8"/>
  <c r="P1383" i="8"/>
  <c r="M1383" i="8"/>
  <c r="L1383" i="8"/>
  <c r="K1383" i="8"/>
  <c r="J1383" i="8"/>
  <c r="H1383" i="8"/>
  <c r="G1383" i="8"/>
  <c r="AR1382" i="8"/>
  <c r="AK1382" i="8"/>
  <c r="AD1382" i="8"/>
  <c r="W1382" i="8"/>
  <c r="P1382" i="8"/>
  <c r="M1382" i="8"/>
  <c r="L1382" i="8"/>
  <c r="K1382" i="8"/>
  <c r="J1382" i="8"/>
  <c r="H1382" i="8"/>
  <c r="G1382" i="8"/>
  <c r="AR1381" i="8"/>
  <c r="AK1381" i="8"/>
  <c r="AD1381" i="8"/>
  <c r="W1381" i="8"/>
  <c r="P1381" i="8"/>
  <c r="M1381" i="8"/>
  <c r="L1381" i="8"/>
  <c r="K1381" i="8"/>
  <c r="J1381" i="8"/>
  <c r="H1381" i="8"/>
  <c r="G1381" i="8"/>
  <c r="AV1380" i="8"/>
  <c r="AU1380" i="8"/>
  <c r="AT1380" i="8"/>
  <c r="AS1380" i="8"/>
  <c r="AQ1380" i="8"/>
  <c r="AP1380" i="8"/>
  <c r="AO1380" i="8"/>
  <c r="AN1380" i="8"/>
  <c r="AM1380" i="8"/>
  <c r="AL1380" i="8"/>
  <c r="AJ1380" i="8"/>
  <c r="AI1380" i="8"/>
  <c r="AH1380" i="8"/>
  <c r="AG1380" i="8"/>
  <c r="AF1380" i="8"/>
  <c r="AE1380" i="8"/>
  <c r="AC1380" i="8"/>
  <c r="AB1380" i="8"/>
  <c r="AA1380" i="8"/>
  <c r="Z1380" i="8"/>
  <c r="Y1380" i="8"/>
  <c r="X1380" i="8"/>
  <c r="V1380" i="8"/>
  <c r="U1380" i="8"/>
  <c r="T1380" i="8"/>
  <c r="S1380" i="8"/>
  <c r="R1380" i="8"/>
  <c r="Q1380" i="8"/>
  <c r="O1380" i="8"/>
  <c r="N1380" i="8"/>
  <c r="F1380" i="8"/>
  <c r="AR1379" i="8"/>
  <c r="AK1379" i="8"/>
  <c r="AD1379" i="8"/>
  <c r="W1379" i="8"/>
  <c r="P1379" i="8"/>
  <c r="M1379" i="8"/>
  <c r="L1379" i="8"/>
  <c r="K1379" i="8"/>
  <c r="J1379" i="8"/>
  <c r="H1379" i="8"/>
  <c r="G1379" i="8"/>
  <c r="AR1377" i="8"/>
  <c r="AK1377" i="8"/>
  <c r="AD1377" i="8"/>
  <c r="P1377" i="8"/>
  <c r="X1377" i="8" s="1"/>
  <c r="J1377" i="8" s="1"/>
  <c r="M1377" i="8"/>
  <c r="L1377" i="8"/>
  <c r="K1377" i="8"/>
  <c r="H1377" i="8"/>
  <c r="G1377" i="8"/>
  <c r="AR1376" i="8"/>
  <c r="AK1376" i="8"/>
  <c r="AD1376" i="8"/>
  <c r="P1376" i="8"/>
  <c r="X1376" i="8" s="1"/>
  <c r="M1376" i="8"/>
  <c r="L1376" i="8"/>
  <c r="K1376" i="8"/>
  <c r="H1376" i="8"/>
  <c r="G1376" i="8"/>
  <c r="AR1375" i="8"/>
  <c r="AK1375" i="8"/>
  <c r="AD1375" i="8"/>
  <c r="P1375" i="8"/>
  <c r="X1375" i="8" s="1"/>
  <c r="J1375" i="8" s="1"/>
  <c r="M1375" i="8"/>
  <c r="L1375" i="8"/>
  <c r="K1375" i="8"/>
  <c r="H1375" i="8"/>
  <c r="G1375" i="8"/>
  <c r="AR1374" i="8"/>
  <c r="AK1374" i="8"/>
  <c r="AD1374" i="8"/>
  <c r="W1374" i="8"/>
  <c r="P1374" i="8"/>
  <c r="M1374" i="8"/>
  <c r="L1374" i="8"/>
  <c r="K1374" i="8"/>
  <c r="J1374" i="8"/>
  <c r="H1374" i="8"/>
  <c r="G1374" i="8"/>
  <c r="AR1373" i="8"/>
  <c r="AK1373" i="8"/>
  <c r="AD1373" i="8"/>
  <c r="W1373" i="8"/>
  <c r="P1373" i="8"/>
  <c r="M1373" i="8"/>
  <c r="L1373" i="8"/>
  <c r="K1373" i="8"/>
  <c r="J1373" i="8"/>
  <c r="H1373" i="8"/>
  <c r="G1373" i="8"/>
  <c r="AR1372" i="8"/>
  <c r="AK1372" i="8"/>
  <c r="AD1372" i="8"/>
  <c r="W1372" i="8"/>
  <c r="P1372" i="8"/>
  <c r="M1372" i="8"/>
  <c r="L1372" i="8"/>
  <c r="K1372" i="8"/>
  <c r="J1372" i="8"/>
  <c r="H1372" i="8"/>
  <c r="G1372" i="8"/>
  <c r="AR1371" i="8"/>
  <c r="AK1371" i="8"/>
  <c r="AD1371" i="8"/>
  <c r="W1371" i="8"/>
  <c r="P1371" i="8"/>
  <c r="M1371" i="8"/>
  <c r="L1371" i="8"/>
  <c r="K1371" i="8"/>
  <c r="J1371" i="8"/>
  <c r="H1371" i="8"/>
  <c r="G1371" i="8"/>
  <c r="AR1370" i="8"/>
  <c r="AK1370" i="8"/>
  <c r="AD1370" i="8"/>
  <c r="W1370" i="8"/>
  <c r="P1370" i="8"/>
  <c r="M1370" i="8"/>
  <c r="L1370" i="8"/>
  <c r="K1370" i="8"/>
  <c r="J1370" i="8"/>
  <c r="H1370" i="8"/>
  <c r="G1370" i="8"/>
  <c r="AR1369" i="8"/>
  <c r="AK1369" i="8"/>
  <c r="AD1369" i="8"/>
  <c r="W1369" i="8"/>
  <c r="P1369" i="8"/>
  <c r="M1369" i="8"/>
  <c r="L1369" i="8"/>
  <c r="K1369" i="8"/>
  <c r="J1369" i="8"/>
  <c r="H1369" i="8"/>
  <c r="G1369" i="8"/>
  <c r="AR1368" i="8"/>
  <c r="AK1368" i="8"/>
  <c r="AD1368" i="8"/>
  <c r="W1368" i="8"/>
  <c r="P1368" i="8"/>
  <c r="M1368" i="8"/>
  <c r="L1368" i="8"/>
  <c r="K1368" i="8"/>
  <c r="J1368" i="8"/>
  <c r="H1368" i="8"/>
  <c r="G1368" i="8"/>
  <c r="AR1367" i="8"/>
  <c r="AK1367" i="8"/>
  <c r="AD1367" i="8"/>
  <c r="W1367" i="8"/>
  <c r="P1367" i="8"/>
  <c r="M1367" i="8"/>
  <c r="L1367" i="8"/>
  <c r="K1367" i="8"/>
  <c r="J1367" i="8"/>
  <c r="H1367" i="8"/>
  <c r="G1367" i="8"/>
  <c r="AR1366" i="8"/>
  <c r="AK1366" i="8"/>
  <c r="AD1366" i="8"/>
  <c r="W1366" i="8"/>
  <c r="P1366" i="8"/>
  <c r="M1366" i="8"/>
  <c r="L1366" i="8"/>
  <c r="K1366" i="8"/>
  <c r="J1366" i="8"/>
  <c r="H1366" i="8"/>
  <c r="G1366" i="8"/>
  <c r="AR1365" i="8"/>
  <c r="AK1365" i="8"/>
  <c r="AD1365" i="8"/>
  <c r="W1365" i="8"/>
  <c r="P1365" i="8"/>
  <c r="M1365" i="8"/>
  <c r="L1365" i="8"/>
  <c r="K1365" i="8"/>
  <c r="J1365" i="8"/>
  <c r="H1365" i="8"/>
  <c r="G1365" i="8"/>
  <c r="AR1364" i="8"/>
  <c r="AK1364" i="8"/>
  <c r="AD1364" i="8"/>
  <c r="W1364" i="8"/>
  <c r="P1364" i="8"/>
  <c r="M1364" i="8"/>
  <c r="L1364" i="8"/>
  <c r="K1364" i="8"/>
  <c r="J1364" i="8"/>
  <c r="H1364" i="8"/>
  <c r="G1364" i="8"/>
  <c r="AR1363" i="8"/>
  <c r="AK1363" i="8"/>
  <c r="AD1363" i="8"/>
  <c r="W1363" i="8"/>
  <c r="P1363" i="8"/>
  <c r="M1363" i="8"/>
  <c r="L1363" i="8"/>
  <c r="K1363" i="8"/>
  <c r="J1363" i="8"/>
  <c r="H1363" i="8"/>
  <c r="G1363" i="8"/>
  <c r="AR1362" i="8"/>
  <c r="AK1362" i="8"/>
  <c r="AD1362" i="8"/>
  <c r="W1362" i="8"/>
  <c r="P1362" i="8"/>
  <c r="M1362" i="8"/>
  <c r="L1362" i="8"/>
  <c r="K1362" i="8"/>
  <c r="J1362" i="8"/>
  <c r="H1362" i="8"/>
  <c r="G1362" i="8"/>
  <c r="AR1361" i="8"/>
  <c r="AK1361" i="8"/>
  <c r="AD1361" i="8"/>
  <c r="W1361" i="8"/>
  <c r="P1361" i="8"/>
  <c r="M1361" i="8"/>
  <c r="L1361" i="8"/>
  <c r="K1361" i="8"/>
  <c r="J1361" i="8"/>
  <c r="H1361" i="8"/>
  <c r="G1361" i="8"/>
  <c r="AR1360" i="8"/>
  <c r="AK1360" i="8"/>
  <c r="AD1360" i="8"/>
  <c r="W1360" i="8"/>
  <c r="P1360" i="8"/>
  <c r="M1360" i="8"/>
  <c r="L1360" i="8"/>
  <c r="K1360" i="8"/>
  <c r="J1360" i="8"/>
  <c r="H1360" i="8"/>
  <c r="G1360" i="8"/>
  <c r="AR1359" i="8"/>
  <c r="AK1359" i="8"/>
  <c r="AD1359" i="8"/>
  <c r="W1359" i="8"/>
  <c r="P1359" i="8"/>
  <c r="M1359" i="8"/>
  <c r="L1359" i="8"/>
  <c r="K1359" i="8"/>
  <c r="J1359" i="8"/>
  <c r="H1359" i="8"/>
  <c r="G1359" i="8"/>
  <c r="AR1358" i="8"/>
  <c r="AK1358" i="8"/>
  <c r="AD1358" i="8"/>
  <c r="W1358" i="8"/>
  <c r="P1358" i="8"/>
  <c r="M1358" i="8"/>
  <c r="L1358" i="8"/>
  <c r="K1358" i="8"/>
  <c r="J1358" i="8"/>
  <c r="H1358" i="8"/>
  <c r="G1358" i="8"/>
  <c r="AR1357" i="8"/>
  <c r="AK1357" i="8"/>
  <c r="AD1357" i="8"/>
  <c r="W1357" i="8"/>
  <c r="P1357" i="8"/>
  <c r="M1357" i="8"/>
  <c r="L1357" i="8"/>
  <c r="K1357" i="8"/>
  <c r="J1357" i="8"/>
  <c r="H1357" i="8"/>
  <c r="G1357" i="8"/>
  <c r="AR1356" i="8"/>
  <c r="AK1356" i="8"/>
  <c r="AD1356" i="8"/>
  <c r="W1356" i="8"/>
  <c r="P1356" i="8"/>
  <c r="M1356" i="8"/>
  <c r="L1356" i="8"/>
  <c r="K1356" i="8"/>
  <c r="J1356" i="8"/>
  <c r="H1356" i="8"/>
  <c r="G1356" i="8"/>
  <c r="AR1355" i="8"/>
  <c r="AK1355" i="8"/>
  <c r="AD1355" i="8"/>
  <c r="W1355" i="8"/>
  <c r="P1355" i="8"/>
  <c r="M1355" i="8"/>
  <c r="L1355" i="8"/>
  <c r="K1355" i="8"/>
  <c r="J1355" i="8"/>
  <c r="H1355" i="8"/>
  <c r="G1355" i="8"/>
  <c r="AR1354" i="8"/>
  <c r="AK1354" i="8"/>
  <c r="AD1354" i="8"/>
  <c r="W1354" i="8"/>
  <c r="P1354" i="8"/>
  <c r="M1354" i="8"/>
  <c r="L1354" i="8"/>
  <c r="K1354" i="8"/>
  <c r="J1354" i="8"/>
  <c r="H1354" i="8"/>
  <c r="G1354" i="8"/>
  <c r="AR1353" i="8"/>
  <c r="AK1353" i="8"/>
  <c r="AD1353" i="8"/>
  <c r="W1353" i="8"/>
  <c r="P1353" i="8"/>
  <c r="M1353" i="8"/>
  <c r="L1353" i="8"/>
  <c r="K1353" i="8"/>
  <c r="J1353" i="8"/>
  <c r="H1353" i="8"/>
  <c r="G1353" i="8"/>
  <c r="AR1352" i="8"/>
  <c r="AK1352" i="8"/>
  <c r="AD1352" i="8"/>
  <c r="W1352" i="8"/>
  <c r="P1352" i="8"/>
  <c r="M1352" i="8"/>
  <c r="L1352" i="8"/>
  <c r="K1352" i="8"/>
  <c r="J1352" i="8"/>
  <c r="H1352" i="8"/>
  <c r="G1352" i="8"/>
  <c r="AR1351" i="8"/>
  <c r="AK1351" i="8"/>
  <c r="AD1351" i="8"/>
  <c r="W1351" i="8"/>
  <c r="P1351" i="8"/>
  <c r="M1351" i="8"/>
  <c r="L1351" i="8"/>
  <c r="K1351" i="8"/>
  <c r="J1351" i="8"/>
  <c r="H1351" i="8"/>
  <c r="G1351" i="8"/>
  <c r="AR1350" i="8"/>
  <c r="AK1350" i="8"/>
  <c r="AD1350" i="8"/>
  <c r="W1350" i="8"/>
  <c r="P1350" i="8"/>
  <c r="M1350" i="8"/>
  <c r="L1350" i="8"/>
  <c r="K1350" i="8"/>
  <c r="J1350" i="8"/>
  <c r="H1350" i="8"/>
  <c r="G1350" i="8"/>
  <c r="AR1349" i="8"/>
  <c r="AK1349" i="8"/>
  <c r="AD1349" i="8"/>
  <c r="W1349" i="8"/>
  <c r="P1349" i="8"/>
  <c r="M1349" i="8"/>
  <c r="L1349" i="8"/>
  <c r="K1349" i="8"/>
  <c r="J1349" i="8"/>
  <c r="H1349" i="8"/>
  <c r="G1349" i="8"/>
  <c r="AR1348" i="8"/>
  <c r="AK1348" i="8"/>
  <c r="AD1348" i="8"/>
  <c r="W1348" i="8"/>
  <c r="P1348" i="8"/>
  <c r="M1348" i="8"/>
  <c r="L1348" i="8"/>
  <c r="K1348" i="8"/>
  <c r="J1348" i="8"/>
  <c r="H1348" i="8"/>
  <c r="G1348" i="8"/>
  <c r="AR1347" i="8"/>
  <c r="AK1347" i="8"/>
  <c r="AD1347" i="8"/>
  <c r="W1347" i="8"/>
  <c r="P1347" i="8"/>
  <c r="M1347" i="8"/>
  <c r="L1347" i="8"/>
  <c r="K1347" i="8"/>
  <c r="J1347" i="8"/>
  <c r="H1347" i="8"/>
  <c r="G1347" i="8"/>
  <c r="AR1346" i="8"/>
  <c r="AK1346" i="8"/>
  <c r="AD1346" i="8"/>
  <c r="W1346" i="8"/>
  <c r="P1346" i="8"/>
  <c r="M1346" i="8"/>
  <c r="L1346" i="8"/>
  <c r="K1346" i="8"/>
  <c r="J1346" i="8"/>
  <c r="H1346" i="8"/>
  <c r="G1346" i="8"/>
  <c r="AR1345" i="8"/>
  <c r="AK1345" i="8"/>
  <c r="AD1345" i="8"/>
  <c r="W1345" i="8"/>
  <c r="P1345" i="8"/>
  <c r="M1345" i="8"/>
  <c r="L1345" i="8"/>
  <c r="K1345" i="8"/>
  <c r="J1345" i="8"/>
  <c r="H1345" i="8"/>
  <c r="G1345" i="8"/>
  <c r="AR1344" i="8"/>
  <c r="AK1344" i="8"/>
  <c r="AD1344" i="8"/>
  <c r="W1344" i="8"/>
  <c r="P1344" i="8"/>
  <c r="M1344" i="8"/>
  <c r="L1344" i="8"/>
  <c r="K1344" i="8"/>
  <c r="J1344" i="8"/>
  <c r="H1344" i="8"/>
  <c r="G1344" i="8"/>
  <c r="AR1343" i="8"/>
  <c r="AK1343" i="8"/>
  <c r="AD1343" i="8"/>
  <c r="W1343" i="8"/>
  <c r="P1343" i="8"/>
  <c r="M1343" i="8"/>
  <c r="L1343" i="8"/>
  <c r="K1343" i="8"/>
  <c r="J1343" i="8"/>
  <c r="H1343" i="8"/>
  <c r="G1343" i="8"/>
  <c r="AR1342" i="8"/>
  <c r="AK1342" i="8"/>
  <c r="AD1342" i="8"/>
  <c r="W1342" i="8"/>
  <c r="P1342" i="8"/>
  <c r="M1342" i="8"/>
  <c r="L1342" i="8"/>
  <c r="K1342" i="8"/>
  <c r="J1342" i="8"/>
  <c r="H1342" i="8"/>
  <c r="G1342" i="8"/>
  <c r="AR1341" i="8"/>
  <c r="AK1341" i="8"/>
  <c r="AD1341" i="8"/>
  <c r="W1341" i="8"/>
  <c r="P1341" i="8"/>
  <c r="M1341" i="8"/>
  <c r="L1341" i="8"/>
  <c r="K1341" i="8"/>
  <c r="J1341" i="8"/>
  <c r="H1341" i="8"/>
  <c r="G1341" i="8"/>
  <c r="AR1340" i="8"/>
  <c r="AK1340" i="8"/>
  <c r="AD1340" i="8"/>
  <c r="W1340" i="8"/>
  <c r="P1340" i="8"/>
  <c r="M1340" i="8"/>
  <c r="L1340" i="8"/>
  <c r="K1340" i="8"/>
  <c r="J1340" i="8"/>
  <c r="H1340" i="8"/>
  <c r="G1340" i="8"/>
  <c r="AR1339" i="8"/>
  <c r="AK1339" i="8"/>
  <c r="AD1339" i="8"/>
  <c r="W1339" i="8"/>
  <c r="P1339" i="8"/>
  <c r="M1339" i="8"/>
  <c r="L1339" i="8"/>
  <c r="K1339" i="8"/>
  <c r="J1339" i="8"/>
  <c r="H1339" i="8"/>
  <c r="G1339" i="8"/>
  <c r="AR1338" i="8"/>
  <c r="AK1338" i="8"/>
  <c r="AD1338" i="8"/>
  <c r="W1338" i="8"/>
  <c r="P1338" i="8"/>
  <c r="M1338" i="8"/>
  <c r="L1338" i="8"/>
  <c r="K1338" i="8"/>
  <c r="J1338" i="8"/>
  <c r="H1338" i="8"/>
  <c r="G1338" i="8"/>
  <c r="AR1337" i="8"/>
  <c r="AK1337" i="8"/>
  <c r="AD1337" i="8"/>
  <c r="W1337" i="8"/>
  <c r="P1337" i="8"/>
  <c r="M1337" i="8"/>
  <c r="L1337" i="8"/>
  <c r="K1337" i="8"/>
  <c r="J1337" i="8"/>
  <c r="H1337" i="8"/>
  <c r="G1337" i="8"/>
  <c r="AR1336" i="8"/>
  <c r="AK1336" i="8"/>
  <c r="AD1336" i="8"/>
  <c r="W1336" i="8"/>
  <c r="P1336" i="8"/>
  <c r="M1336" i="8"/>
  <c r="L1336" i="8"/>
  <c r="K1336" i="8"/>
  <c r="J1336" i="8"/>
  <c r="H1336" i="8"/>
  <c r="G1336" i="8"/>
  <c r="AR1335" i="8"/>
  <c r="AK1335" i="8"/>
  <c r="AD1335" i="8"/>
  <c r="W1335" i="8"/>
  <c r="P1335" i="8"/>
  <c r="M1335" i="8"/>
  <c r="L1335" i="8"/>
  <c r="K1335" i="8"/>
  <c r="J1335" i="8"/>
  <c r="H1335" i="8"/>
  <c r="G1335" i="8"/>
  <c r="AR1334" i="8"/>
  <c r="AK1334" i="8"/>
  <c r="AD1334" i="8"/>
  <c r="W1334" i="8"/>
  <c r="P1334" i="8"/>
  <c r="M1334" i="8"/>
  <c r="L1334" i="8"/>
  <c r="K1334" i="8"/>
  <c r="J1334" i="8"/>
  <c r="H1334" i="8"/>
  <c r="G1334" i="8"/>
  <c r="AR1333" i="8"/>
  <c r="AK1333" i="8"/>
  <c r="AD1333" i="8"/>
  <c r="W1333" i="8"/>
  <c r="P1333" i="8"/>
  <c r="M1333" i="8"/>
  <c r="L1333" i="8"/>
  <c r="K1333" i="8"/>
  <c r="J1333" i="8"/>
  <c r="H1333" i="8"/>
  <c r="G1333" i="8"/>
  <c r="AR1332" i="8"/>
  <c r="AK1332" i="8"/>
  <c r="AD1332" i="8"/>
  <c r="W1332" i="8"/>
  <c r="P1332" i="8"/>
  <c r="M1332" i="8"/>
  <c r="L1332" i="8"/>
  <c r="K1332" i="8"/>
  <c r="J1332" i="8"/>
  <c r="H1332" i="8"/>
  <c r="G1332" i="8"/>
  <c r="AR1331" i="8"/>
  <c r="AK1331" i="8"/>
  <c r="AD1331" i="8"/>
  <c r="W1331" i="8"/>
  <c r="P1331" i="8"/>
  <c r="M1331" i="8"/>
  <c r="L1331" i="8"/>
  <c r="K1331" i="8"/>
  <c r="J1331" i="8"/>
  <c r="H1331" i="8"/>
  <c r="G1331" i="8"/>
  <c r="AR1330" i="8"/>
  <c r="AK1330" i="8"/>
  <c r="AD1330" i="8"/>
  <c r="W1330" i="8"/>
  <c r="P1330" i="8"/>
  <c r="M1330" i="8"/>
  <c r="L1330" i="8"/>
  <c r="K1330" i="8"/>
  <c r="J1330" i="8"/>
  <c r="H1330" i="8"/>
  <c r="G1330" i="8"/>
  <c r="AR1329" i="8"/>
  <c r="AK1329" i="8"/>
  <c r="AD1329" i="8"/>
  <c r="W1329" i="8"/>
  <c r="P1329" i="8"/>
  <c r="M1329" i="8"/>
  <c r="L1329" i="8"/>
  <c r="K1329" i="8"/>
  <c r="J1329" i="8"/>
  <c r="H1329" i="8"/>
  <c r="G1329" i="8"/>
  <c r="AR1328" i="8"/>
  <c r="AK1328" i="8"/>
  <c r="AD1328" i="8"/>
  <c r="W1328" i="8"/>
  <c r="P1328" i="8"/>
  <c r="M1328" i="8"/>
  <c r="L1328" i="8"/>
  <c r="K1328" i="8"/>
  <c r="J1328" i="8"/>
  <c r="H1328" i="8"/>
  <c r="G1328" i="8"/>
  <c r="AR1327" i="8"/>
  <c r="AK1327" i="8"/>
  <c r="AD1327" i="8"/>
  <c r="W1327" i="8"/>
  <c r="P1327" i="8"/>
  <c r="M1327" i="8"/>
  <c r="L1327" i="8"/>
  <c r="K1327" i="8"/>
  <c r="J1327" i="8"/>
  <c r="H1327" i="8"/>
  <c r="G1327" i="8"/>
  <c r="AR1326" i="8"/>
  <c r="AK1326" i="8"/>
  <c r="AD1326" i="8"/>
  <c r="W1326" i="8"/>
  <c r="P1326" i="8"/>
  <c r="M1326" i="8"/>
  <c r="L1326" i="8"/>
  <c r="K1326" i="8"/>
  <c r="J1326" i="8"/>
  <c r="H1326" i="8"/>
  <c r="G1326" i="8"/>
  <c r="AR1325" i="8"/>
  <c r="AK1325" i="8"/>
  <c r="AD1325" i="8"/>
  <c r="W1325" i="8"/>
  <c r="P1325" i="8"/>
  <c r="M1325" i="8"/>
  <c r="L1325" i="8"/>
  <c r="K1325" i="8"/>
  <c r="J1325" i="8"/>
  <c r="H1325" i="8"/>
  <c r="G1325" i="8"/>
  <c r="AR1324" i="8"/>
  <c r="AK1324" i="8"/>
  <c r="AD1324" i="8"/>
  <c r="W1324" i="8"/>
  <c r="P1324" i="8"/>
  <c r="M1324" i="8"/>
  <c r="L1324" i="8"/>
  <c r="K1324" i="8"/>
  <c r="J1324" i="8"/>
  <c r="H1324" i="8"/>
  <c r="G1324" i="8"/>
  <c r="AR1323" i="8"/>
  <c r="AK1323" i="8"/>
  <c r="AD1323" i="8"/>
  <c r="W1323" i="8"/>
  <c r="P1323" i="8"/>
  <c r="M1323" i="8"/>
  <c r="L1323" i="8"/>
  <c r="K1323" i="8"/>
  <c r="J1323" i="8"/>
  <c r="H1323" i="8"/>
  <c r="G1323" i="8"/>
  <c r="AR1322" i="8"/>
  <c r="AK1322" i="8"/>
  <c r="AD1322" i="8"/>
  <c r="W1322" i="8"/>
  <c r="P1322" i="8"/>
  <c r="M1322" i="8"/>
  <c r="L1322" i="8"/>
  <c r="K1322" i="8"/>
  <c r="J1322" i="8"/>
  <c r="H1322" i="8"/>
  <c r="G1322" i="8"/>
  <c r="AR1321" i="8"/>
  <c r="AK1321" i="8"/>
  <c r="AD1321" i="8"/>
  <c r="W1321" i="8"/>
  <c r="P1321" i="8"/>
  <c r="M1321" i="8"/>
  <c r="L1321" i="8"/>
  <c r="K1321" i="8"/>
  <c r="J1321" i="8"/>
  <c r="H1321" i="8"/>
  <c r="G1321" i="8"/>
  <c r="AR1320" i="8"/>
  <c r="AK1320" i="8"/>
  <c r="AD1320" i="8"/>
  <c r="W1320" i="8"/>
  <c r="P1320" i="8"/>
  <c r="M1320" i="8"/>
  <c r="L1320" i="8"/>
  <c r="K1320" i="8"/>
  <c r="J1320" i="8"/>
  <c r="H1320" i="8"/>
  <c r="G1320" i="8"/>
  <c r="AV1319" i="8"/>
  <c r="AU1319" i="8"/>
  <c r="AT1319" i="8"/>
  <c r="AS1319" i="8"/>
  <c r="AQ1319" i="8"/>
  <c r="AP1319" i="8"/>
  <c r="AO1319" i="8"/>
  <c r="AN1319" i="8"/>
  <c r="AM1319" i="8"/>
  <c r="AL1319" i="8"/>
  <c r="AJ1319" i="8"/>
  <c r="AI1319" i="8"/>
  <c r="AH1319" i="8"/>
  <c r="AG1319" i="8"/>
  <c r="AF1319" i="8"/>
  <c r="AE1319" i="8"/>
  <c r="AC1319" i="8"/>
  <c r="AB1319" i="8"/>
  <c r="AA1319" i="8"/>
  <c r="Z1319" i="8"/>
  <c r="Y1319" i="8"/>
  <c r="V1319" i="8"/>
  <c r="U1319" i="8"/>
  <c r="T1319" i="8"/>
  <c r="S1319" i="8"/>
  <c r="R1319" i="8"/>
  <c r="Q1319" i="8"/>
  <c r="O1319" i="8"/>
  <c r="N1319" i="8"/>
  <c r="F1319" i="8"/>
  <c r="AR1318" i="8"/>
  <c r="AK1318" i="8"/>
  <c r="AD1318" i="8"/>
  <c r="W1318" i="8"/>
  <c r="P1318" i="8"/>
  <c r="M1318" i="8"/>
  <c r="L1318" i="8"/>
  <c r="K1318" i="8"/>
  <c r="J1318" i="8"/>
  <c r="H1318" i="8"/>
  <c r="G1318" i="8"/>
  <c r="AR1317" i="8"/>
  <c r="AK1317" i="8"/>
  <c r="AD1317" i="8"/>
  <c r="W1317" i="8"/>
  <c r="P1317" i="8"/>
  <c r="M1317" i="8"/>
  <c r="L1317" i="8"/>
  <c r="K1317" i="8"/>
  <c r="J1317" i="8"/>
  <c r="H1317" i="8"/>
  <c r="G1317" i="8"/>
  <c r="AR1316" i="8"/>
  <c r="AK1316" i="8"/>
  <c r="AD1316" i="8"/>
  <c r="W1316" i="8"/>
  <c r="P1316" i="8"/>
  <c r="M1316" i="8"/>
  <c r="L1316" i="8"/>
  <c r="K1316" i="8"/>
  <c r="J1316" i="8"/>
  <c r="H1316" i="8"/>
  <c r="G1316" i="8"/>
  <c r="AR1315" i="8"/>
  <c r="AK1315" i="8"/>
  <c r="AD1315" i="8"/>
  <c r="W1315" i="8"/>
  <c r="Q1315" i="8"/>
  <c r="P1315" i="8" s="1"/>
  <c r="M1315" i="8"/>
  <c r="L1315" i="8"/>
  <c r="K1315" i="8"/>
  <c r="H1315" i="8"/>
  <c r="G1315" i="8"/>
  <c r="AR1314" i="8"/>
  <c r="AK1314" i="8"/>
  <c r="AD1314" i="8"/>
  <c r="W1314" i="8"/>
  <c r="P1314" i="8"/>
  <c r="M1314" i="8"/>
  <c r="L1314" i="8"/>
  <c r="K1314" i="8"/>
  <c r="J1314" i="8"/>
  <c r="H1314" i="8"/>
  <c r="G1314" i="8"/>
  <c r="AR1313" i="8"/>
  <c r="AK1313" i="8"/>
  <c r="AD1313" i="8"/>
  <c r="W1313" i="8"/>
  <c r="P1313" i="8"/>
  <c r="M1313" i="8"/>
  <c r="L1313" i="8"/>
  <c r="K1313" i="8"/>
  <c r="J1313" i="8"/>
  <c r="H1313" i="8"/>
  <c r="G1313" i="8"/>
  <c r="AR1312" i="8"/>
  <c r="AK1312" i="8"/>
  <c r="AD1312" i="8"/>
  <c r="W1312" i="8"/>
  <c r="P1312" i="8"/>
  <c r="M1312" i="8"/>
  <c r="L1312" i="8"/>
  <c r="K1312" i="8"/>
  <c r="J1312" i="8"/>
  <c r="H1312" i="8"/>
  <c r="G1312" i="8"/>
  <c r="AR1311" i="8"/>
  <c r="AK1311" i="8"/>
  <c r="AD1311" i="8"/>
  <c r="W1311" i="8"/>
  <c r="P1311" i="8"/>
  <c r="M1311" i="8"/>
  <c r="L1311" i="8"/>
  <c r="K1311" i="8"/>
  <c r="J1311" i="8"/>
  <c r="H1311" i="8"/>
  <c r="G1311" i="8"/>
  <c r="AR1310" i="8"/>
  <c r="AK1310" i="8"/>
  <c r="AD1310" i="8"/>
  <c r="W1310" i="8"/>
  <c r="P1310" i="8"/>
  <c r="M1310" i="8"/>
  <c r="L1310" i="8"/>
  <c r="K1310" i="8"/>
  <c r="J1310" i="8"/>
  <c r="H1310" i="8"/>
  <c r="G1310" i="8"/>
  <c r="AR1309" i="8"/>
  <c r="AK1309" i="8"/>
  <c r="AD1309" i="8"/>
  <c r="W1309" i="8"/>
  <c r="P1309" i="8"/>
  <c r="M1309" i="8"/>
  <c r="L1309" i="8"/>
  <c r="K1309" i="8"/>
  <c r="J1309" i="8"/>
  <c r="H1309" i="8"/>
  <c r="G1309" i="8"/>
  <c r="AR1308" i="8"/>
  <c r="AK1308" i="8"/>
  <c r="AD1308" i="8"/>
  <c r="W1308" i="8"/>
  <c r="P1308" i="8"/>
  <c r="M1308" i="8"/>
  <c r="L1308" i="8"/>
  <c r="K1308" i="8"/>
  <c r="J1308" i="8"/>
  <c r="H1308" i="8"/>
  <c r="G1308" i="8"/>
  <c r="AR1307" i="8"/>
  <c r="AK1307" i="8"/>
  <c r="AD1307" i="8"/>
  <c r="W1307" i="8"/>
  <c r="P1307" i="8"/>
  <c r="M1307" i="8"/>
  <c r="L1307" i="8"/>
  <c r="K1307" i="8"/>
  <c r="J1307" i="8"/>
  <c r="H1307" i="8"/>
  <c r="G1307" i="8"/>
  <c r="AR1306" i="8"/>
  <c r="AK1306" i="8"/>
  <c r="AD1306" i="8"/>
  <c r="W1306" i="8"/>
  <c r="P1306" i="8"/>
  <c r="M1306" i="8"/>
  <c r="L1306" i="8"/>
  <c r="K1306" i="8"/>
  <c r="J1306" i="8"/>
  <c r="H1306" i="8"/>
  <c r="G1306" i="8"/>
  <c r="AV1305" i="8"/>
  <c r="AU1305" i="8"/>
  <c r="AT1305" i="8"/>
  <c r="AS1305" i="8"/>
  <c r="AQ1305" i="8"/>
  <c r="AP1305" i="8"/>
  <c r="AO1305" i="8"/>
  <c r="AN1305" i="8"/>
  <c r="AM1305" i="8"/>
  <c r="AL1305" i="8"/>
  <c r="AJ1305" i="8"/>
  <c r="AI1305" i="8"/>
  <c r="AH1305" i="8"/>
  <c r="AG1305" i="8"/>
  <c r="AF1305" i="8"/>
  <c r="AE1305" i="8"/>
  <c r="AC1305" i="8"/>
  <c r="AB1305" i="8"/>
  <c r="AA1305" i="8"/>
  <c r="Z1305" i="8"/>
  <c r="Y1305" i="8"/>
  <c r="X1305" i="8"/>
  <c r="V1305" i="8"/>
  <c r="U1305" i="8"/>
  <c r="T1305" i="8"/>
  <c r="S1305" i="8"/>
  <c r="R1305" i="8"/>
  <c r="O1305" i="8"/>
  <c r="N1305" i="8"/>
  <c r="F1305" i="8"/>
  <c r="AR1304" i="8"/>
  <c r="AK1304" i="8"/>
  <c r="AD1304" i="8"/>
  <c r="W1304" i="8"/>
  <c r="P1304" i="8"/>
  <c r="M1304" i="8"/>
  <c r="L1304" i="8"/>
  <c r="K1304" i="8"/>
  <c r="J1304" i="8"/>
  <c r="H1304" i="8"/>
  <c r="G1304" i="8"/>
  <c r="AR1303" i="8"/>
  <c r="AK1303" i="8"/>
  <c r="AD1303" i="8"/>
  <c r="W1303" i="8"/>
  <c r="P1303" i="8"/>
  <c r="M1303" i="8"/>
  <c r="L1303" i="8"/>
  <c r="K1303" i="8"/>
  <c r="J1303" i="8"/>
  <c r="H1303" i="8"/>
  <c r="G1303" i="8"/>
  <c r="AV1302" i="8"/>
  <c r="AU1302" i="8"/>
  <c r="AT1302" i="8"/>
  <c r="AS1302" i="8"/>
  <c r="AQ1302" i="8"/>
  <c r="AP1302" i="8"/>
  <c r="AO1302" i="8"/>
  <c r="AN1302" i="8"/>
  <c r="AM1302" i="8"/>
  <c r="AL1302" i="8"/>
  <c r="AJ1302" i="8"/>
  <c r="AI1302" i="8"/>
  <c r="AH1302" i="8"/>
  <c r="AG1302" i="8"/>
  <c r="AF1302" i="8"/>
  <c r="AE1302" i="8"/>
  <c r="AC1302" i="8"/>
  <c r="AB1302" i="8"/>
  <c r="AA1302" i="8"/>
  <c r="Z1302" i="8"/>
  <c r="Y1302" i="8"/>
  <c r="X1302" i="8"/>
  <c r="V1302" i="8"/>
  <c r="U1302" i="8"/>
  <c r="T1302" i="8"/>
  <c r="S1302" i="8"/>
  <c r="R1302" i="8"/>
  <c r="Q1302" i="8"/>
  <c r="O1302" i="8"/>
  <c r="N1302" i="8"/>
  <c r="F1302" i="8"/>
  <c r="AR1301" i="8"/>
  <c r="AK1301" i="8"/>
  <c r="AD1301" i="8"/>
  <c r="W1301" i="8"/>
  <c r="P1301" i="8"/>
  <c r="M1301" i="8"/>
  <c r="L1301" i="8"/>
  <c r="K1301" i="8"/>
  <c r="J1301" i="8"/>
  <c r="H1301" i="8"/>
  <c r="G1301" i="8"/>
  <c r="AR1300" i="8"/>
  <c r="AK1300" i="8"/>
  <c r="AD1300" i="8"/>
  <c r="W1300" i="8"/>
  <c r="P1300" i="8"/>
  <c r="M1300" i="8"/>
  <c r="L1300" i="8"/>
  <c r="K1300" i="8"/>
  <c r="J1300" i="8"/>
  <c r="H1300" i="8"/>
  <c r="G1300" i="8"/>
  <c r="AR1299" i="8"/>
  <c r="AK1299" i="8"/>
  <c r="AD1299" i="8"/>
  <c r="W1299" i="8"/>
  <c r="P1299" i="8"/>
  <c r="M1299" i="8"/>
  <c r="L1299" i="8"/>
  <c r="K1299" i="8"/>
  <c r="J1299" i="8"/>
  <c r="H1299" i="8"/>
  <c r="G1299" i="8"/>
  <c r="AR1298" i="8"/>
  <c r="AK1298" i="8"/>
  <c r="AD1298" i="8"/>
  <c r="W1298" i="8"/>
  <c r="P1298" i="8"/>
  <c r="M1298" i="8"/>
  <c r="L1298" i="8"/>
  <c r="K1298" i="8"/>
  <c r="J1298" i="8"/>
  <c r="H1298" i="8"/>
  <c r="G1298" i="8"/>
  <c r="AR1297" i="8"/>
  <c r="AK1297" i="8"/>
  <c r="AD1297" i="8"/>
  <c r="W1297" i="8"/>
  <c r="P1297" i="8"/>
  <c r="M1297" i="8"/>
  <c r="L1297" i="8"/>
  <c r="K1297" i="8"/>
  <c r="J1297" i="8"/>
  <c r="H1297" i="8"/>
  <c r="G1297" i="8"/>
  <c r="AR1296" i="8"/>
  <c r="AK1296" i="8"/>
  <c r="AD1296" i="8"/>
  <c r="W1296" i="8"/>
  <c r="P1296" i="8"/>
  <c r="M1296" i="8"/>
  <c r="L1296" i="8"/>
  <c r="K1296" i="8"/>
  <c r="J1296" i="8"/>
  <c r="H1296" i="8"/>
  <c r="G1296" i="8"/>
  <c r="AR1295" i="8"/>
  <c r="AK1295" i="8"/>
  <c r="AD1295" i="8"/>
  <c r="W1295" i="8"/>
  <c r="P1295" i="8"/>
  <c r="M1295" i="8"/>
  <c r="L1295" i="8"/>
  <c r="K1295" i="8"/>
  <c r="J1295" i="8"/>
  <c r="H1295" i="8"/>
  <c r="G1295" i="8"/>
  <c r="AR1294" i="8"/>
  <c r="AK1294" i="8"/>
  <c r="AD1294" i="8"/>
  <c r="W1294" i="8"/>
  <c r="P1294" i="8"/>
  <c r="M1294" i="8"/>
  <c r="L1294" i="8"/>
  <c r="K1294" i="8"/>
  <c r="J1294" i="8"/>
  <c r="H1294" i="8"/>
  <c r="G1294" i="8"/>
  <c r="AR1293" i="8"/>
  <c r="AK1293" i="8"/>
  <c r="AD1293" i="8"/>
  <c r="W1293" i="8"/>
  <c r="P1293" i="8"/>
  <c r="M1293" i="8"/>
  <c r="L1293" i="8"/>
  <c r="K1293" i="8"/>
  <c r="J1293" i="8"/>
  <c r="H1293" i="8"/>
  <c r="G1293" i="8"/>
  <c r="AR1292" i="8"/>
  <c r="AK1292" i="8"/>
  <c r="AD1292" i="8"/>
  <c r="W1292" i="8"/>
  <c r="P1292" i="8"/>
  <c r="M1292" i="8"/>
  <c r="L1292" i="8"/>
  <c r="K1292" i="8"/>
  <c r="J1292" i="8"/>
  <c r="H1292" i="8"/>
  <c r="G1292" i="8"/>
  <c r="AR1291" i="8"/>
  <c r="AK1291" i="8"/>
  <c r="AD1291" i="8"/>
  <c r="W1291" i="8"/>
  <c r="P1291" i="8"/>
  <c r="M1291" i="8"/>
  <c r="L1291" i="8"/>
  <c r="K1291" i="8"/>
  <c r="J1291" i="8"/>
  <c r="H1291" i="8"/>
  <c r="G1291" i="8"/>
  <c r="AR1290" i="8"/>
  <c r="AK1290" i="8"/>
  <c r="AD1290" i="8"/>
  <c r="W1290" i="8"/>
  <c r="P1290" i="8"/>
  <c r="M1290" i="8"/>
  <c r="L1290" i="8"/>
  <c r="K1290" i="8"/>
  <c r="J1290" i="8"/>
  <c r="H1290" i="8"/>
  <c r="G1290" i="8"/>
  <c r="AR1289" i="8"/>
  <c r="AK1289" i="8"/>
  <c r="AD1289" i="8"/>
  <c r="W1289" i="8"/>
  <c r="P1289" i="8"/>
  <c r="M1289" i="8"/>
  <c r="L1289" i="8"/>
  <c r="K1289" i="8"/>
  <c r="J1289" i="8"/>
  <c r="H1289" i="8"/>
  <c r="G1289" i="8"/>
  <c r="AR1288" i="8"/>
  <c r="AK1288" i="8"/>
  <c r="AD1288" i="8"/>
  <c r="W1288" i="8"/>
  <c r="P1288" i="8"/>
  <c r="M1288" i="8"/>
  <c r="L1288" i="8"/>
  <c r="K1288" i="8"/>
  <c r="J1288" i="8"/>
  <c r="H1288" i="8"/>
  <c r="G1288" i="8"/>
  <c r="AV1287" i="8"/>
  <c r="AU1287" i="8"/>
  <c r="AT1287" i="8"/>
  <c r="AS1287" i="8"/>
  <c r="AQ1287" i="8"/>
  <c r="AP1287" i="8"/>
  <c r="AO1287" i="8"/>
  <c r="AN1287" i="8"/>
  <c r="AM1287" i="8"/>
  <c r="AL1287" i="8"/>
  <c r="AJ1287" i="8"/>
  <c r="AI1287" i="8"/>
  <c r="AH1287" i="8"/>
  <c r="AG1287" i="8"/>
  <c r="AF1287" i="8"/>
  <c r="AE1287" i="8"/>
  <c r="AC1287" i="8"/>
  <c r="AB1287" i="8"/>
  <c r="AA1287" i="8"/>
  <c r="Z1287" i="8"/>
  <c r="Y1287" i="8"/>
  <c r="X1287" i="8"/>
  <c r="V1287" i="8"/>
  <c r="U1287" i="8"/>
  <c r="T1287" i="8"/>
  <c r="S1287" i="8"/>
  <c r="R1287" i="8"/>
  <c r="Q1287" i="8"/>
  <c r="O1287" i="8"/>
  <c r="N1287" i="8"/>
  <c r="F1287" i="8"/>
  <c r="AR1286" i="8"/>
  <c r="AK1286" i="8"/>
  <c r="AD1286" i="8"/>
  <c r="W1286" i="8"/>
  <c r="P1286" i="8"/>
  <c r="M1286" i="8"/>
  <c r="L1286" i="8"/>
  <c r="K1286" i="8"/>
  <c r="J1286" i="8"/>
  <c r="H1286" i="8"/>
  <c r="G1286" i="8"/>
  <c r="AR1285" i="8"/>
  <c r="AK1285" i="8"/>
  <c r="AD1285" i="8"/>
  <c r="W1285" i="8"/>
  <c r="P1285" i="8"/>
  <c r="M1285" i="8"/>
  <c r="L1285" i="8"/>
  <c r="K1285" i="8"/>
  <c r="J1285" i="8"/>
  <c r="H1285" i="8"/>
  <c r="G1285" i="8"/>
  <c r="AR1284" i="8"/>
  <c r="AK1284" i="8"/>
  <c r="AD1284" i="8"/>
  <c r="W1284" i="8"/>
  <c r="P1284" i="8"/>
  <c r="M1284" i="8"/>
  <c r="L1284" i="8"/>
  <c r="K1284" i="8"/>
  <c r="J1284" i="8"/>
  <c r="H1284" i="8"/>
  <c r="G1284" i="8"/>
  <c r="AR1283" i="8"/>
  <c r="AK1283" i="8"/>
  <c r="AD1283" i="8"/>
  <c r="X1283" i="8"/>
  <c r="J1283" i="8" s="1"/>
  <c r="P1283" i="8"/>
  <c r="M1283" i="8"/>
  <c r="L1283" i="8"/>
  <c r="K1283" i="8"/>
  <c r="H1283" i="8"/>
  <c r="G1283" i="8"/>
  <c r="AR1282" i="8"/>
  <c r="AK1282" i="8"/>
  <c r="AD1282" i="8"/>
  <c r="W1282" i="8"/>
  <c r="P1282" i="8"/>
  <c r="M1282" i="8"/>
  <c r="L1282" i="8"/>
  <c r="K1282" i="8"/>
  <c r="J1282" i="8"/>
  <c r="H1282" i="8"/>
  <c r="G1282" i="8"/>
  <c r="AR1281" i="8"/>
  <c r="AK1281" i="8"/>
  <c r="AD1281" i="8"/>
  <c r="W1281" i="8"/>
  <c r="P1281" i="8"/>
  <c r="M1281" i="8"/>
  <c r="L1281" i="8"/>
  <c r="K1281" i="8"/>
  <c r="J1281" i="8"/>
  <c r="H1281" i="8"/>
  <c r="G1281" i="8"/>
  <c r="AR1280" i="8"/>
  <c r="AK1280" i="8"/>
  <c r="AD1280" i="8"/>
  <c r="W1280" i="8"/>
  <c r="P1280" i="8"/>
  <c r="M1280" i="8"/>
  <c r="L1280" i="8"/>
  <c r="K1280" i="8"/>
  <c r="J1280" i="8"/>
  <c r="H1280" i="8"/>
  <c r="G1280" i="8"/>
  <c r="AR1279" i="8"/>
  <c r="AK1279" i="8"/>
  <c r="AD1279" i="8"/>
  <c r="W1279" i="8"/>
  <c r="P1279" i="8"/>
  <c r="M1279" i="8"/>
  <c r="L1279" i="8"/>
  <c r="K1279" i="8"/>
  <c r="J1279" i="8"/>
  <c r="H1279" i="8"/>
  <c r="G1279" i="8"/>
  <c r="AR1278" i="8"/>
  <c r="AK1278" i="8"/>
  <c r="AD1278" i="8"/>
  <c r="W1278" i="8"/>
  <c r="P1278" i="8"/>
  <c r="M1278" i="8"/>
  <c r="L1278" i="8"/>
  <c r="K1278" i="8"/>
  <c r="J1278" i="8"/>
  <c r="H1278" i="8"/>
  <c r="G1278" i="8"/>
  <c r="AR1277" i="8"/>
  <c r="AK1277" i="8"/>
  <c r="AD1277" i="8"/>
  <c r="W1277" i="8"/>
  <c r="P1277" i="8"/>
  <c r="M1277" i="8"/>
  <c r="L1277" i="8"/>
  <c r="K1277" i="8"/>
  <c r="J1277" i="8"/>
  <c r="H1277" i="8"/>
  <c r="G1277" i="8"/>
  <c r="AR1276" i="8"/>
  <c r="AK1276" i="8"/>
  <c r="AD1276" i="8"/>
  <c r="W1276" i="8"/>
  <c r="P1276" i="8"/>
  <c r="M1276" i="8"/>
  <c r="L1276" i="8"/>
  <c r="K1276" i="8"/>
  <c r="J1276" i="8"/>
  <c r="H1276" i="8"/>
  <c r="G1276" i="8"/>
  <c r="AR1275" i="8"/>
  <c r="AK1275" i="8"/>
  <c r="AD1275" i="8"/>
  <c r="W1275" i="8"/>
  <c r="P1275" i="8"/>
  <c r="M1275" i="8"/>
  <c r="L1275" i="8"/>
  <c r="K1275" i="8"/>
  <c r="J1275" i="8"/>
  <c r="H1275" i="8"/>
  <c r="G1275" i="8"/>
  <c r="AR1274" i="8"/>
  <c r="AK1274" i="8"/>
  <c r="AD1274" i="8"/>
  <c r="W1274" i="8"/>
  <c r="P1274" i="8"/>
  <c r="M1274" i="8"/>
  <c r="L1274" i="8"/>
  <c r="K1274" i="8"/>
  <c r="J1274" i="8"/>
  <c r="H1274" i="8"/>
  <c r="G1274" i="8"/>
  <c r="AR1273" i="8"/>
  <c r="AK1273" i="8"/>
  <c r="AD1273" i="8"/>
  <c r="W1273" i="8"/>
  <c r="P1273" i="8"/>
  <c r="M1273" i="8"/>
  <c r="L1273" i="8"/>
  <c r="K1273" i="8"/>
  <c r="J1273" i="8"/>
  <c r="H1273" i="8"/>
  <c r="G1273" i="8"/>
  <c r="AR1272" i="8"/>
  <c r="AK1272" i="8"/>
  <c r="AD1272" i="8"/>
  <c r="W1272" i="8"/>
  <c r="P1272" i="8"/>
  <c r="M1272" i="8"/>
  <c r="L1272" i="8"/>
  <c r="K1272" i="8"/>
  <c r="J1272" i="8"/>
  <c r="H1272" i="8"/>
  <c r="G1272" i="8"/>
  <c r="AR1271" i="8"/>
  <c r="AK1271" i="8"/>
  <c r="AD1271" i="8"/>
  <c r="W1271" i="8"/>
  <c r="P1271" i="8"/>
  <c r="M1271" i="8"/>
  <c r="L1271" i="8"/>
  <c r="K1271" i="8"/>
  <c r="J1271" i="8"/>
  <c r="H1271" i="8"/>
  <c r="G1271" i="8"/>
  <c r="AR1270" i="8"/>
  <c r="AK1270" i="8"/>
  <c r="AD1270" i="8"/>
  <c r="W1270" i="8"/>
  <c r="P1270" i="8"/>
  <c r="M1270" i="8"/>
  <c r="L1270" i="8"/>
  <c r="K1270" i="8"/>
  <c r="J1270" i="8"/>
  <c r="H1270" i="8"/>
  <c r="G1270" i="8"/>
  <c r="AR1269" i="8"/>
  <c r="AK1269" i="8"/>
  <c r="AD1269" i="8"/>
  <c r="W1269" i="8"/>
  <c r="P1269" i="8"/>
  <c r="M1269" i="8"/>
  <c r="L1269" i="8"/>
  <c r="K1269" i="8"/>
  <c r="J1269" i="8"/>
  <c r="H1269" i="8"/>
  <c r="G1269" i="8"/>
  <c r="AR1268" i="8"/>
  <c r="AK1268" i="8"/>
  <c r="AD1268" i="8"/>
  <c r="W1268" i="8"/>
  <c r="P1268" i="8"/>
  <c r="M1268" i="8"/>
  <c r="L1268" i="8"/>
  <c r="K1268" i="8"/>
  <c r="J1268" i="8"/>
  <c r="H1268" i="8"/>
  <c r="G1268" i="8"/>
  <c r="AR1267" i="8"/>
  <c r="AK1267" i="8"/>
  <c r="AD1267" i="8"/>
  <c r="W1267" i="8"/>
  <c r="P1267" i="8"/>
  <c r="M1267" i="8"/>
  <c r="L1267" i="8"/>
  <c r="K1267" i="8"/>
  <c r="J1267" i="8"/>
  <c r="H1267" i="8"/>
  <c r="G1267" i="8"/>
  <c r="AR1266" i="8"/>
  <c r="AK1266" i="8"/>
  <c r="AD1266" i="8"/>
  <c r="W1266" i="8"/>
  <c r="P1266" i="8"/>
  <c r="M1266" i="8"/>
  <c r="L1266" i="8"/>
  <c r="K1266" i="8"/>
  <c r="J1266" i="8"/>
  <c r="H1266" i="8"/>
  <c r="G1266" i="8"/>
  <c r="F1266" i="8"/>
  <c r="AR1265" i="8"/>
  <c r="AK1265" i="8"/>
  <c r="AD1265" i="8"/>
  <c r="W1265" i="8"/>
  <c r="P1265" i="8"/>
  <c r="M1265" i="8"/>
  <c r="L1265" i="8"/>
  <c r="K1265" i="8"/>
  <c r="J1265" i="8"/>
  <c r="H1265" i="8"/>
  <c r="G1265" i="8"/>
  <c r="F1265" i="8"/>
  <c r="F1245" i="8" s="1"/>
  <c r="AR1264" i="8"/>
  <c r="AK1264" i="8"/>
  <c r="AD1264" i="8"/>
  <c r="W1264" i="8"/>
  <c r="P1264" i="8"/>
  <c r="M1264" i="8"/>
  <c r="L1264" i="8"/>
  <c r="K1264" i="8"/>
  <c r="J1264" i="8"/>
  <c r="H1264" i="8"/>
  <c r="G1264" i="8"/>
  <c r="AR1263" i="8"/>
  <c r="AK1263" i="8"/>
  <c r="AD1263" i="8"/>
  <c r="W1263" i="8"/>
  <c r="P1263" i="8"/>
  <c r="M1263" i="8"/>
  <c r="L1263" i="8"/>
  <c r="K1263" i="8"/>
  <c r="J1263" i="8"/>
  <c r="H1263" i="8"/>
  <c r="G1263" i="8"/>
  <c r="AR1262" i="8"/>
  <c r="AK1262" i="8"/>
  <c r="AD1262" i="8"/>
  <c r="W1262" i="8"/>
  <c r="P1262" i="8"/>
  <c r="M1262" i="8"/>
  <c r="L1262" i="8"/>
  <c r="K1262" i="8"/>
  <c r="J1262" i="8"/>
  <c r="H1262" i="8"/>
  <c r="G1262" i="8"/>
  <c r="AR1261" i="8"/>
  <c r="AK1261" i="8"/>
  <c r="AD1261" i="8"/>
  <c r="W1261" i="8"/>
  <c r="P1261" i="8"/>
  <c r="M1261" i="8"/>
  <c r="L1261" i="8"/>
  <c r="K1261" i="8"/>
  <c r="J1261" i="8"/>
  <c r="H1261" i="8"/>
  <c r="G1261" i="8"/>
  <c r="AR1260" i="8"/>
  <c r="AK1260" i="8"/>
  <c r="AD1260" i="8"/>
  <c r="W1260" i="8"/>
  <c r="P1260" i="8"/>
  <c r="M1260" i="8"/>
  <c r="L1260" i="8"/>
  <c r="K1260" i="8"/>
  <c r="J1260" i="8"/>
  <c r="H1260" i="8"/>
  <c r="G1260" i="8"/>
  <c r="AR1259" i="8"/>
  <c r="AK1259" i="8"/>
  <c r="AD1259" i="8"/>
  <c r="W1259" i="8"/>
  <c r="P1259" i="8"/>
  <c r="M1259" i="8"/>
  <c r="L1259" i="8"/>
  <c r="K1259" i="8"/>
  <c r="J1259" i="8"/>
  <c r="H1259" i="8"/>
  <c r="G1259" i="8"/>
  <c r="AR1258" i="8"/>
  <c r="AK1258" i="8"/>
  <c r="AD1258" i="8"/>
  <c r="W1258" i="8"/>
  <c r="P1258" i="8"/>
  <c r="M1258" i="8"/>
  <c r="L1258" i="8"/>
  <c r="K1258" i="8"/>
  <c r="J1258" i="8"/>
  <c r="H1258" i="8"/>
  <c r="G1258" i="8"/>
  <c r="AR1257" i="8"/>
  <c r="AK1257" i="8"/>
  <c r="AD1257" i="8"/>
  <c r="W1257" i="8"/>
  <c r="P1257" i="8"/>
  <c r="M1257" i="8"/>
  <c r="L1257" i="8"/>
  <c r="K1257" i="8"/>
  <c r="J1257" i="8"/>
  <c r="H1257" i="8"/>
  <c r="G1257" i="8"/>
  <c r="AR1256" i="8"/>
  <c r="AK1256" i="8"/>
  <c r="AD1256" i="8"/>
  <c r="W1256" i="8"/>
  <c r="P1256" i="8"/>
  <c r="M1256" i="8"/>
  <c r="L1256" i="8"/>
  <c r="K1256" i="8"/>
  <c r="J1256" i="8"/>
  <c r="H1256" i="8"/>
  <c r="G1256" i="8"/>
  <c r="AR1255" i="8"/>
  <c r="AK1255" i="8"/>
  <c r="AD1255" i="8"/>
  <c r="W1255" i="8"/>
  <c r="P1255" i="8"/>
  <c r="M1255" i="8"/>
  <c r="L1255" i="8"/>
  <c r="K1255" i="8"/>
  <c r="J1255" i="8"/>
  <c r="H1255" i="8"/>
  <c r="G1255" i="8"/>
  <c r="AR1254" i="8"/>
  <c r="AK1254" i="8"/>
  <c r="AD1254" i="8"/>
  <c r="W1254" i="8"/>
  <c r="P1254" i="8"/>
  <c r="M1254" i="8"/>
  <c r="L1254" i="8"/>
  <c r="K1254" i="8"/>
  <c r="J1254" i="8"/>
  <c r="H1254" i="8"/>
  <c r="G1254" i="8"/>
  <c r="AR1253" i="8"/>
  <c r="AK1253" i="8"/>
  <c r="AD1253" i="8"/>
  <c r="W1253" i="8"/>
  <c r="P1253" i="8"/>
  <c r="M1253" i="8"/>
  <c r="L1253" i="8"/>
  <c r="K1253" i="8"/>
  <c r="J1253" i="8"/>
  <c r="H1253" i="8"/>
  <c r="G1253" i="8"/>
  <c r="AR1252" i="8"/>
  <c r="AK1252" i="8"/>
  <c r="AD1252" i="8"/>
  <c r="W1252" i="8"/>
  <c r="P1252" i="8"/>
  <c r="M1252" i="8"/>
  <c r="L1252" i="8"/>
  <c r="K1252" i="8"/>
  <c r="J1252" i="8"/>
  <c r="H1252" i="8"/>
  <c r="G1252" i="8"/>
  <c r="AR1251" i="8"/>
  <c r="AK1251" i="8"/>
  <c r="AD1251" i="8"/>
  <c r="W1251" i="8"/>
  <c r="P1251" i="8"/>
  <c r="M1251" i="8"/>
  <c r="L1251" i="8"/>
  <c r="K1251" i="8"/>
  <c r="J1251" i="8"/>
  <c r="H1251" i="8"/>
  <c r="G1251" i="8"/>
  <c r="AR1250" i="8"/>
  <c r="AK1250" i="8"/>
  <c r="AD1250" i="8"/>
  <c r="W1250" i="8"/>
  <c r="P1250" i="8"/>
  <c r="M1250" i="8"/>
  <c r="L1250" i="8"/>
  <c r="K1250" i="8"/>
  <c r="J1250" i="8"/>
  <c r="H1250" i="8"/>
  <c r="G1250" i="8"/>
  <c r="AR1249" i="8"/>
  <c r="AK1249" i="8"/>
  <c r="AD1249" i="8"/>
  <c r="W1249" i="8"/>
  <c r="P1249" i="8"/>
  <c r="M1249" i="8"/>
  <c r="L1249" i="8"/>
  <c r="K1249" i="8"/>
  <c r="J1249" i="8"/>
  <c r="H1249" i="8"/>
  <c r="G1249" i="8"/>
  <c r="AR1248" i="8"/>
  <c r="AK1248" i="8"/>
  <c r="AD1248" i="8"/>
  <c r="W1248" i="8"/>
  <c r="P1248" i="8"/>
  <c r="M1248" i="8"/>
  <c r="L1248" i="8"/>
  <c r="K1248" i="8"/>
  <c r="J1248" i="8"/>
  <c r="H1248" i="8"/>
  <c r="G1248" i="8"/>
  <c r="AR1247" i="8"/>
  <c r="AK1247" i="8"/>
  <c r="AD1247" i="8"/>
  <c r="W1247" i="8"/>
  <c r="P1247" i="8"/>
  <c r="M1247" i="8"/>
  <c r="L1247" i="8"/>
  <c r="K1247" i="8"/>
  <c r="J1247" i="8"/>
  <c r="H1247" i="8"/>
  <c r="G1247" i="8"/>
  <c r="AR1246" i="8"/>
  <c r="AK1246" i="8"/>
  <c r="AD1246" i="8"/>
  <c r="W1246" i="8"/>
  <c r="P1246" i="8"/>
  <c r="M1246" i="8"/>
  <c r="L1246" i="8"/>
  <c r="K1246" i="8"/>
  <c r="J1246" i="8"/>
  <c r="H1246" i="8"/>
  <c r="G1246" i="8"/>
  <c r="AV1245" i="8"/>
  <c r="AU1245" i="8"/>
  <c r="AT1245" i="8"/>
  <c r="AS1245" i="8"/>
  <c r="AQ1245" i="8"/>
  <c r="AP1245" i="8"/>
  <c r="AO1245" i="8"/>
  <c r="AN1245" i="8"/>
  <c r="AM1245" i="8"/>
  <c r="AL1245" i="8"/>
  <c r="AJ1245" i="8"/>
  <c r="AI1245" i="8"/>
  <c r="AH1245" i="8"/>
  <c r="AG1245" i="8"/>
  <c r="AF1245" i="8"/>
  <c r="AE1245" i="8"/>
  <c r="AC1245" i="8"/>
  <c r="AB1245" i="8"/>
  <c r="AA1245" i="8"/>
  <c r="Z1245" i="8"/>
  <c r="Y1245" i="8"/>
  <c r="V1245" i="8"/>
  <c r="U1245" i="8"/>
  <c r="T1245" i="8"/>
  <c r="S1245" i="8"/>
  <c r="R1245" i="8"/>
  <c r="Q1245" i="8"/>
  <c r="O1245" i="8"/>
  <c r="N1245" i="8"/>
  <c r="AR1244" i="8"/>
  <c r="AK1244" i="8"/>
  <c r="AD1244" i="8"/>
  <c r="W1244" i="8"/>
  <c r="P1244" i="8"/>
  <c r="M1244" i="8"/>
  <c r="L1244" i="8"/>
  <c r="K1244" i="8"/>
  <c r="J1244" i="8"/>
  <c r="H1244" i="8"/>
  <c r="G1244" i="8"/>
  <c r="AR1243" i="8"/>
  <c r="AK1243" i="8"/>
  <c r="AD1243" i="8"/>
  <c r="W1243" i="8"/>
  <c r="P1243" i="8"/>
  <c r="M1243" i="8"/>
  <c r="L1243" i="8"/>
  <c r="K1243" i="8"/>
  <c r="J1243" i="8"/>
  <c r="H1243" i="8"/>
  <c r="G1243" i="8"/>
  <c r="AV1242" i="8"/>
  <c r="AU1242" i="8"/>
  <c r="AT1242" i="8"/>
  <c r="AS1242" i="8"/>
  <c r="AQ1242" i="8"/>
  <c r="AP1242" i="8"/>
  <c r="AO1242" i="8"/>
  <c r="AN1242" i="8"/>
  <c r="AM1242" i="8"/>
  <c r="AL1242" i="8"/>
  <c r="AJ1242" i="8"/>
  <c r="AI1242" i="8"/>
  <c r="AH1242" i="8"/>
  <c r="AG1242" i="8"/>
  <c r="AF1242" i="8"/>
  <c r="AE1242" i="8"/>
  <c r="AC1242" i="8"/>
  <c r="AB1242" i="8"/>
  <c r="AA1242" i="8"/>
  <c r="Z1242" i="8"/>
  <c r="Y1242" i="8"/>
  <c r="X1242" i="8"/>
  <c r="V1242" i="8"/>
  <c r="U1242" i="8"/>
  <c r="T1242" i="8"/>
  <c r="S1242" i="8"/>
  <c r="R1242" i="8"/>
  <c r="Q1242" i="8"/>
  <c r="O1242" i="8"/>
  <c r="N1242" i="8"/>
  <c r="F1242" i="8"/>
  <c r="AR1241" i="8"/>
  <c r="AK1241" i="8"/>
  <c r="AD1241" i="8"/>
  <c r="W1241" i="8"/>
  <c r="P1241" i="8"/>
  <c r="M1241" i="8"/>
  <c r="L1241" i="8"/>
  <c r="K1241" i="8"/>
  <c r="J1241" i="8"/>
  <c r="H1241" i="8"/>
  <c r="G1241" i="8"/>
  <c r="AR1240" i="8"/>
  <c r="AK1240" i="8"/>
  <c r="AD1240" i="8"/>
  <c r="W1240" i="8"/>
  <c r="P1240" i="8"/>
  <c r="M1240" i="8"/>
  <c r="L1240" i="8"/>
  <c r="K1240" i="8"/>
  <c r="J1240" i="8"/>
  <c r="H1240" i="8"/>
  <c r="G1240" i="8"/>
  <c r="AR1239" i="8"/>
  <c r="AK1239" i="8"/>
  <c r="AD1239" i="8"/>
  <c r="W1239" i="8"/>
  <c r="P1239" i="8"/>
  <c r="M1239" i="8"/>
  <c r="L1239" i="8"/>
  <c r="K1239" i="8"/>
  <c r="J1239" i="8"/>
  <c r="H1239" i="8"/>
  <c r="G1239" i="8"/>
  <c r="AR1238" i="8"/>
  <c r="AK1238" i="8"/>
  <c r="AD1238" i="8"/>
  <c r="W1238" i="8"/>
  <c r="P1238" i="8"/>
  <c r="M1238" i="8"/>
  <c r="L1238" i="8"/>
  <c r="K1238" i="8"/>
  <c r="J1238" i="8"/>
  <c r="H1238" i="8"/>
  <c r="G1238" i="8"/>
  <c r="AR1237" i="8"/>
  <c r="AK1237" i="8"/>
  <c r="AD1237" i="8"/>
  <c r="W1237" i="8"/>
  <c r="P1237" i="8"/>
  <c r="M1237" i="8"/>
  <c r="L1237" i="8"/>
  <c r="K1237" i="8"/>
  <c r="J1237" i="8"/>
  <c r="H1237" i="8"/>
  <c r="G1237" i="8"/>
  <c r="AR1236" i="8"/>
  <c r="AK1236" i="8"/>
  <c r="AD1236" i="8"/>
  <c r="W1236" i="8"/>
  <c r="P1236" i="8"/>
  <c r="M1236" i="8"/>
  <c r="L1236" i="8"/>
  <c r="K1236" i="8"/>
  <c r="J1236" i="8"/>
  <c r="H1236" i="8"/>
  <c r="G1236" i="8"/>
  <c r="AR1235" i="8"/>
  <c r="AK1235" i="8"/>
  <c r="AD1235" i="8"/>
  <c r="W1235" i="8"/>
  <c r="P1235" i="8"/>
  <c r="M1235" i="8"/>
  <c r="L1235" i="8"/>
  <c r="K1235" i="8"/>
  <c r="J1235" i="8"/>
  <c r="H1235" i="8"/>
  <c r="G1235" i="8"/>
  <c r="AR1234" i="8"/>
  <c r="AK1234" i="8"/>
  <c r="AD1234" i="8"/>
  <c r="W1234" i="8"/>
  <c r="P1234" i="8"/>
  <c r="M1234" i="8"/>
  <c r="L1234" i="8"/>
  <c r="K1234" i="8"/>
  <c r="J1234" i="8"/>
  <c r="H1234" i="8"/>
  <c r="G1234" i="8"/>
  <c r="AR1233" i="8"/>
  <c r="AK1233" i="8"/>
  <c r="AD1233" i="8"/>
  <c r="W1233" i="8"/>
  <c r="P1233" i="8"/>
  <c r="M1233" i="8"/>
  <c r="L1233" i="8"/>
  <c r="K1233" i="8"/>
  <c r="J1233" i="8"/>
  <c r="H1233" i="8"/>
  <c r="G1233" i="8"/>
  <c r="AR1232" i="8"/>
  <c r="AK1232" i="8"/>
  <c r="AD1232" i="8"/>
  <c r="W1232" i="8"/>
  <c r="P1232" i="8"/>
  <c r="M1232" i="8"/>
  <c r="L1232" i="8"/>
  <c r="K1232" i="8"/>
  <c r="J1232" i="8"/>
  <c r="H1232" i="8"/>
  <c r="G1232" i="8"/>
  <c r="AR1231" i="8"/>
  <c r="AK1231" i="8"/>
  <c r="AD1231" i="8"/>
  <c r="W1231" i="8"/>
  <c r="P1231" i="8"/>
  <c r="M1231" i="8"/>
  <c r="L1231" i="8"/>
  <c r="K1231" i="8"/>
  <c r="J1231" i="8"/>
  <c r="H1231" i="8"/>
  <c r="G1231" i="8"/>
  <c r="AR1230" i="8"/>
  <c r="AK1230" i="8"/>
  <c r="AD1230" i="8"/>
  <c r="W1230" i="8"/>
  <c r="P1230" i="8"/>
  <c r="M1230" i="8"/>
  <c r="L1230" i="8"/>
  <c r="K1230" i="8"/>
  <c r="J1230" i="8"/>
  <c r="H1230" i="8"/>
  <c r="G1230" i="8"/>
  <c r="AR1229" i="8"/>
  <c r="AK1229" i="8"/>
  <c r="AD1229" i="8"/>
  <c r="W1229" i="8"/>
  <c r="P1229" i="8"/>
  <c r="M1229" i="8"/>
  <c r="L1229" i="8"/>
  <c r="K1229" i="8"/>
  <c r="J1229" i="8"/>
  <c r="H1229" i="8"/>
  <c r="G1229" i="8"/>
  <c r="AR1228" i="8"/>
  <c r="AK1228" i="8"/>
  <c r="AD1228" i="8"/>
  <c r="W1228" i="8"/>
  <c r="P1228" i="8"/>
  <c r="M1228" i="8"/>
  <c r="L1228" i="8"/>
  <c r="K1228" i="8"/>
  <c r="J1228" i="8"/>
  <c r="H1228" i="8"/>
  <c r="G1228" i="8"/>
  <c r="AR1227" i="8"/>
  <c r="AK1227" i="8"/>
  <c r="AD1227" i="8"/>
  <c r="W1227" i="8"/>
  <c r="P1227" i="8"/>
  <c r="M1227" i="8"/>
  <c r="L1227" i="8"/>
  <c r="K1227" i="8"/>
  <c r="J1227" i="8"/>
  <c r="H1227" i="8"/>
  <c r="G1227" i="8"/>
  <c r="AR1226" i="8"/>
  <c r="AK1226" i="8"/>
  <c r="AD1226" i="8"/>
  <c r="W1226" i="8"/>
  <c r="P1226" i="8"/>
  <c r="M1226" i="8"/>
  <c r="L1226" i="8"/>
  <c r="K1226" i="8"/>
  <c r="J1226" i="8"/>
  <c r="H1226" i="8"/>
  <c r="G1226" i="8"/>
  <c r="AR1225" i="8"/>
  <c r="AK1225" i="8"/>
  <c r="AD1225" i="8"/>
  <c r="W1225" i="8"/>
  <c r="P1225" i="8"/>
  <c r="M1225" i="8"/>
  <c r="L1225" i="8"/>
  <c r="K1225" i="8"/>
  <c r="J1225" i="8"/>
  <c r="H1225" i="8"/>
  <c r="G1225" i="8"/>
  <c r="AR1224" i="8"/>
  <c r="AK1224" i="8"/>
  <c r="AD1224" i="8"/>
  <c r="W1224" i="8"/>
  <c r="P1224" i="8"/>
  <c r="M1224" i="8"/>
  <c r="L1224" i="8"/>
  <c r="K1224" i="8"/>
  <c r="J1224" i="8"/>
  <c r="H1224" i="8"/>
  <c r="G1224" i="8"/>
  <c r="AR1223" i="8"/>
  <c r="AK1223" i="8"/>
  <c r="AD1223" i="8"/>
  <c r="W1223" i="8"/>
  <c r="P1223" i="8"/>
  <c r="M1223" i="8"/>
  <c r="L1223" i="8"/>
  <c r="K1223" i="8"/>
  <c r="J1223" i="8"/>
  <c r="H1223" i="8"/>
  <c r="G1223" i="8"/>
  <c r="AR1222" i="8"/>
  <c r="AK1222" i="8"/>
  <c r="AD1222" i="8"/>
  <c r="W1222" i="8"/>
  <c r="P1222" i="8"/>
  <c r="M1222" i="8"/>
  <c r="L1222" i="8"/>
  <c r="K1222" i="8"/>
  <c r="J1222" i="8"/>
  <c r="H1222" i="8"/>
  <c r="G1222" i="8"/>
  <c r="AV1221" i="8"/>
  <c r="AU1221" i="8"/>
  <c r="AT1221" i="8"/>
  <c r="AS1221" i="8"/>
  <c r="AQ1221" i="8"/>
  <c r="AP1221" i="8"/>
  <c r="AO1221" i="8"/>
  <c r="AN1221" i="8"/>
  <c r="AM1221" i="8"/>
  <c r="AL1221" i="8"/>
  <c r="AJ1221" i="8"/>
  <c r="AI1221" i="8"/>
  <c r="AH1221" i="8"/>
  <c r="AG1221" i="8"/>
  <c r="AF1221" i="8"/>
  <c r="AE1221" i="8"/>
  <c r="AC1221" i="8"/>
  <c r="AB1221" i="8"/>
  <c r="AA1221" i="8"/>
  <c r="Z1221" i="8"/>
  <c r="Y1221" i="8"/>
  <c r="X1221" i="8"/>
  <c r="V1221" i="8"/>
  <c r="U1221" i="8"/>
  <c r="T1221" i="8"/>
  <c r="S1221" i="8"/>
  <c r="R1221" i="8"/>
  <c r="Q1221" i="8"/>
  <c r="O1221" i="8"/>
  <c r="N1221" i="8"/>
  <c r="F1221" i="8"/>
  <c r="AR1220" i="8"/>
  <c r="AK1220" i="8"/>
  <c r="AD1220" i="8"/>
  <c r="W1220" i="8"/>
  <c r="P1220" i="8"/>
  <c r="M1220" i="8"/>
  <c r="L1220" i="8"/>
  <c r="K1220" i="8"/>
  <c r="J1220" i="8"/>
  <c r="H1220" i="8"/>
  <c r="G1220" i="8"/>
  <c r="AR1219" i="8"/>
  <c r="AK1219" i="8"/>
  <c r="AD1219" i="8"/>
  <c r="W1219" i="8"/>
  <c r="P1219" i="8"/>
  <c r="M1219" i="8"/>
  <c r="L1219" i="8"/>
  <c r="K1219" i="8"/>
  <c r="J1219" i="8"/>
  <c r="H1219" i="8"/>
  <c r="G1219" i="8"/>
  <c r="AR1218" i="8"/>
  <c r="AK1218" i="8"/>
  <c r="AD1218" i="8"/>
  <c r="W1218" i="8"/>
  <c r="P1218" i="8"/>
  <c r="M1218" i="8"/>
  <c r="L1218" i="8"/>
  <c r="K1218" i="8"/>
  <c r="J1218" i="8"/>
  <c r="H1218" i="8"/>
  <c r="G1218" i="8"/>
  <c r="AR1217" i="8"/>
  <c r="AK1217" i="8"/>
  <c r="AD1217" i="8"/>
  <c r="W1217" i="8"/>
  <c r="P1217" i="8"/>
  <c r="M1217" i="8"/>
  <c r="L1217" i="8"/>
  <c r="K1217" i="8"/>
  <c r="J1217" i="8"/>
  <c r="H1217" i="8"/>
  <c r="G1217" i="8"/>
  <c r="AV1216" i="8"/>
  <c r="AU1216" i="8"/>
  <c r="AT1216" i="8"/>
  <c r="AS1216" i="8"/>
  <c r="AQ1216" i="8"/>
  <c r="AP1216" i="8"/>
  <c r="AO1216" i="8"/>
  <c r="AN1216" i="8"/>
  <c r="AM1216" i="8"/>
  <c r="AL1216" i="8"/>
  <c r="AJ1216" i="8"/>
  <c r="AI1216" i="8"/>
  <c r="AH1216" i="8"/>
  <c r="AG1216" i="8"/>
  <c r="AF1216" i="8"/>
  <c r="AE1216" i="8"/>
  <c r="AC1216" i="8"/>
  <c r="AB1216" i="8"/>
  <c r="AA1216" i="8"/>
  <c r="Z1216" i="8"/>
  <c r="Y1216" i="8"/>
  <c r="X1216" i="8"/>
  <c r="V1216" i="8"/>
  <c r="U1216" i="8"/>
  <c r="T1216" i="8"/>
  <c r="S1216" i="8"/>
  <c r="R1216" i="8"/>
  <c r="Q1216" i="8"/>
  <c r="O1216" i="8"/>
  <c r="N1216" i="8"/>
  <c r="F1216" i="8"/>
  <c r="AR1215" i="8"/>
  <c r="AK1215" i="8"/>
  <c r="AD1215" i="8"/>
  <c r="W1215" i="8"/>
  <c r="P1215" i="8"/>
  <c r="M1215" i="8"/>
  <c r="L1215" i="8"/>
  <c r="K1215" i="8"/>
  <c r="J1215" i="8"/>
  <c r="H1215" i="8"/>
  <c r="G1215" i="8"/>
  <c r="AR1214" i="8"/>
  <c r="AK1214" i="8"/>
  <c r="AD1214" i="8"/>
  <c r="W1214" i="8"/>
  <c r="P1214" i="8"/>
  <c r="M1214" i="8"/>
  <c r="L1214" i="8"/>
  <c r="K1214" i="8"/>
  <c r="J1214" i="8"/>
  <c r="H1214" i="8"/>
  <c r="G1214" i="8"/>
  <c r="AR1213" i="8"/>
  <c r="AK1213" i="8"/>
  <c r="AD1213" i="8"/>
  <c r="W1213" i="8"/>
  <c r="P1213" i="8"/>
  <c r="M1213" i="8"/>
  <c r="L1213" i="8"/>
  <c r="K1213" i="8"/>
  <c r="J1213" i="8"/>
  <c r="H1213" i="8"/>
  <c r="G1213" i="8"/>
  <c r="AR1212" i="8"/>
  <c r="AK1212" i="8"/>
  <c r="AD1212" i="8"/>
  <c r="W1212" i="8"/>
  <c r="P1212" i="8"/>
  <c r="M1212" i="8"/>
  <c r="L1212" i="8"/>
  <c r="K1212" i="8"/>
  <c r="J1212" i="8"/>
  <c r="H1212" i="8"/>
  <c r="G1212" i="8"/>
  <c r="AR1211" i="8"/>
  <c r="AK1211" i="8"/>
  <c r="AD1211" i="8"/>
  <c r="W1211" i="8"/>
  <c r="P1211" i="8"/>
  <c r="M1211" i="8"/>
  <c r="L1211" i="8"/>
  <c r="K1211" i="8"/>
  <c r="J1211" i="8"/>
  <c r="H1211" i="8"/>
  <c r="G1211" i="8"/>
  <c r="AR1210" i="8"/>
  <c r="AK1210" i="8"/>
  <c r="AD1210" i="8"/>
  <c r="W1210" i="8"/>
  <c r="P1210" i="8"/>
  <c r="M1210" i="8"/>
  <c r="L1210" i="8"/>
  <c r="K1210" i="8"/>
  <c r="J1210" i="8"/>
  <c r="H1210" i="8"/>
  <c r="G1210" i="8"/>
  <c r="AR1209" i="8"/>
  <c r="AK1209" i="8"/>
  <c r="AD1209" i="8"/>
  <c r="W1209" i="8"/>
  <c r="P1209" i="8"/>
  <c r="M1209" i="8"/>
  <c r="L1209" i="8"/>
  <c r="K1209" i="8"/>
  <c r="J1209" i="8"/>
  <c r="H1209" i="8"/>
  <c r="G1209" i="8"/>
  <c r="AR1208" i="8"/>
  <c r="AK1208" i="8"/>
  <c r="AD1208" i="8"/>
  <c r="W1208" i="8"/>
  <c r="P1208" i="8"/>
  <c r="M1208" i="8"/>
  <c r="L1208" i="8"/>
  <c r="K1208" i="8"/>
  <c r="J1208" i="8"/>
  <c r="H1208" i="8"/>
  <c r="G1208" i="8"/>
  <c r="AR1207" i="8"/>
  <c r="AK1207" i="8"/>
  <c r="AD1207" i="8"/>
  <c r="W1207" i="8"/>
  <c r="P1207" i="8"/>
  <c r="M1207" i="8"/>
  <c r="L1207" i="8"/>
  <c r="K1207" i="8"/>
  <c r="J1207" i="8"/>
  <c r="H1207" i="8"/>
  <c r="G1207" i="8"/>
  <c r="AR1206" i="8"/>
  <c r="AK1206" i="8"/>
  <c r="AD1206" i="8"/>
  <c r="W1206" i="8"/>
  <c r="P1206" i="8"/>
  <c r="M1206" i="8"/>
  <c r="L1206" i="8"/>
  <c r="K1206" i="8"/>
  <c r="J1206" i="8"/>
  <c r="H1206" i="8"/>
  <c r="G1206" i="8"/>
  <c r="AR1205" i="8"/>
  <c r="AK1205" i="8"/>
  <c r="AD1205" i="8"/>
  <c r="W1205" i="8"/>
  <c r="P1205" i="8"/>
  <c r="M1205" i="8"/>
  <c r="L1205" i="8"/>
  <c r="K1205" i="8"/>
  <c r="J1205" i="8"/>
  <c r="H1205" i="8"/>
  <c r="G1205" i="8"/>
  <c r="AR1204" i="8"/>
  <c r="AK1204" i="8"/>
  <c r="AD1204" i="8"/>
  <c r="W1204" i="8"/>
  <c r="P1204" i="8"/>
  <c r="M1204" i="8"/>
  <c r="L1204" i="8"/>
  <c r="K1204" i="8"/>
  <c r="J1204" i="8"/>
  <c r="H1204" i="8"/>
  <c r="G1204" i="8"/>
  <c r="AR1203" i="8"/>
  <c r="AK1203" i="8"/>
  <c r="AD1203" i="8"/>
  <c r="W1203" i="8"/>
  <c r="P1203" i="8"/>
  <c r="M1203" i="8"/>
  <c r="L1203" i="8"/>
  <c r="K1203" i="8"/>
  <c r="J1203" i="8"/>
  <c r="H1203" i="8"/>
  <c r="G1203" i="8"/>
  <c r="AR1202" i="8"/>
  <c r="AK1202" i="8"/>
  <c r="AD1202" i="8"/>
  <c r="W1202" i="8"/>
  <c r="P1202" i="8"/>
  <c r="M1202" i="8"/>
  <c r="L1202" i="8"/>
  <c r="K1202" i="8"/>
  <c r="J1202" i="8"/>
  <c r="H1202" i="8"/>
  <c r="G1202" i="8"/>
  <c r="AV1201" i="8"/>
  <c r="AU1201" i="8"/>
  <c r="AT1201" i="8"/>
  <c r="AS1201" i="8"/>
  <c r="AQ1201" i="8"/>
  <c r="AP1201" i="8"/>
  <c r="AO1201" i="8"/>
  <c r="AN1201" i="8"/>
  <c r="AM1201" i="8"/>
  <c r="AL1201" i="8"/>
  <c r="AJ1201" i="8"/>
  <c r="AI1201" i="8"/>
  <c r="AH1201" i="8"/>
  <c r="AG1201" i="8"/>
  <c r="AF1201" i="8"/>
  <c r="AE1201" i="8"/>
  <c r="AC1201" i="8"/>
  <c r="AB1201" i="8"/>
  <c r="AA1201" i="8"/>
  <c r="Z1201" i="8"/>
  <c r="Y1201" i="8"/>
  <c r="X1201" i="8"/>
  <c r="V1201" i="8"/>
  <c r="U1201" i="8"/>
  <c r="T1201" i="8"/>
  <c r="S1201" i="8"/>
  <c r="R1201" i="8"/>
  <c r="Q1201" i="8"/>
  <c r="O1201" i="8"/>
  <c r="N1201" i="8"/>
  <c r="F1201" i="8"/>
  <c r="AR1200" i="8"/>
  <c r="AK1200" i="8"/>
  <c r="AD1200" i="8"/>
  <c r="W1200" i="8"/>
  <c r="P1200" i="8"/>
  <c r="M1200" i="8"/>
  <c r="L1200" i="8"/>
  <c r="K1200" i="8"/>
  <c r="J1200" i="8"/>
  <c r="H1200" i="8"/>
  <c r="G1200" i="8"/>
  <c r="AR1199" i="8"/>
  <c r="AK1199" i="8"/>
  <c r="AD1199" i="8"/>
  <c r="W1199" i="8"/>
  <c r="P1199" i="8"/>
  <c r="M1199" i="8"/>
  <c r="L1199" i="8"/>
  <c r="K1199" i="8"/>
  <c r="J1199" i="8"/>
  <c r="H1199" i="8"/>
  <c r="G1199" i="8"/>
  <c r="AR1198" i="8"/>
  <c r="AK1198" i="8"/>
  <c r="AD1198" i="8"/>
  <c r="W1198" i="8"/>
  <c r="P1198" i="8"/>
  <c r="M1198" i="8"/>
  <c r="L1198" i="8"/>
  <c r="K1198" i="8"/>
  <c r="J1198" i="8"/>
  <c r="H1198" i="8"/>
  <c r="G1198" i="8"/>
  <c r="AR1197" i="8"/>
  <c r="AK1197" i="8"/>
  <c r="AD1197" i="8"/>
  <c r="W1197" i="8"/>
  <c r="P1197" i="8"/>
  <c r="M1197" i="8"/>
  <c r="L1197" i="8"/>
  <c r="K1197" i="8"/>
  <c r="J1197" i="8"/>
  <c r="H1197" i="8"/>
  <c r="G1197" i="8"/>
  <c r="AR1196" i="8"/>
  <c r="AK1196" i="8"/>
  <c r="AD1196" i="8"/>
  <c r="W1196" i="8"/>
  <c r="P1196" i="8"/>
  <c r="M1196" i="8"/>
  <c r="L1196" i="8"/>
  <c r="K1196" i="8"/>
  <c r="J1196" i="8"/>
  <c r="H1196" i="8"/>
  <c r="G1196" i="8"/>
  <c r="AV1195" i="8"/>
  <c r="AU1195" i="8"/>
  <c r="AT1195" i="8"/>
  <c r="AS1195" i="8"/>
  <c r="AQ1195" i="8"/>
  <c r="AP1195" i="8"/>
  <c r="AO1195" i="8"/>
  <c r="AN1195" i="8"/>
  <c r="AM1195" i="8"/>
  <c r="AL1195" i="8"/>
  <c r="AJ1195" i="8"/>
  <c r="AI1195" i="8"/>
  <c r="AH1195" i="8"/>
  <c r="AG1195" i="8"/>
  <c r="AF1195" i="8"/>
  <c r="AE1195" i="8"/>
  <c r="AC1195" i="8"/>
  <c r="AB1195" i="8"/>
  <c r="AA1195" i="8"/>
  <c r="Z1195" i="8"/>
  <c r="Y1195" i="8"/>
  <c r="X1195" i="8"/>
  <c r="V1195" i="8"/>
  <c r="U1195" i="8"/>
  <c r="T1195" i="8"/>
  <c r="S1195" i="8"/>
  <c r="R1195" i="8"/>
  <c r="Q1195" i="8"/>
  <c r="O1195" i="8"/>
  <c r="N1195" i="8"/>
  <c r="F1195" i="8"/>
  <c r="AR1194" i="8"/>
  <c r="AK1194" i="8"/>
  <c r="AD1194" i="8"/>
  <c r="W1194" i="8"/>
  <c r="P1194" i="8"/>
  <c r="M1194" i="8"/>
  <c r="L1194" i="8"/>
  <c r="K1194" i="8"/>
  <c r="J1194" i="8"/>
  <c r="H1194" i="8"/>
  <c r="G1194" i="8"/>
  <c r="AR1193" i="8"/>
  <c r="AK1193" i="8"/>
  <c r="AD1193" i="8"/>
  <c r="W1193" i="8"/>
  <c r="P1193" i="8"/>
  <c r="M1193" i="8"/>
  <c r="L1193" i="8"/>
  <c r="K1193" i="8"/>
  <c r="J1193" i="8"/>
  <c r="H1193" i="8"/>
  <c r="G1193" i="8"/>
  <c r="AR1192" i="8"/>
  <c r="AK1192" i="8"/>
  <c r="AD1192" i="8"/>
  <c r="W1192" i="8"/>
  <c r="P1192" i="8"/>
  <c r="M1192" i="8"/>
  <c r="L1192" i="8"/>
  <c r="K1192" i="8"/>
  <c r="J1192" i="8"/>
  <c r="H1192" i="8"/>
  <c r="G1192" i="8"/>
  <c r="AR1191" i="8"/>
  <c r="AK1191" i="8"/>
  <c r="AD1191" i="8"/>
  <c r="W1191" i="8"/>
  <c r="P1191" i="8"/>
  <c r="M1191" i="8"/>
  <c r="L1191" i="8"/>
  <c r="K1191" i="8"/>
  <c r="J1191" i="8"/>
  <c r="H1191" i="8"/>
  <c r="G1191" i="8"/>
  <c r="AR1190" i="8"/>
  <c r="AK1190" i="8"/>
  <c r="AD1190" i="8"/>
  <c r="W1190" i="8"/>
  <c r="P1190" i="8"/>
  <c r="M1190" i="8"/>
  <c r="L1190" i="8"/>
  <c r="K1190" i="8"/>
  <c r="J1190" i="8"/>
  <c r="H1190" i="8"/>
  <c r="G1190" i="8"/>
  <c r="AR1189" i="8"/>
  <c r="AK1189" i="8"/>
  <c r="AD1189" i="8"/>
  <c r="W1189" i="8"/>
  <c r="P1189" i="8"/>
  <c r="M1189" i="8"/>
  <c r="L1189" i="8"/>
  <c r="K1189" i="8"/>
  <c r="J1189" i="8"/>
  <c r="H1189" i="8"/>
  <c r="G1189" i="8"/>
  <c r="AR1188" i="8"/>
  <c r="AK1188" i="8"/>
  <c r="AD1188" i="8"/>
  <c r="W1188" i="8"/>
  <c r="P1188" i="8"/>
  <c r="M1188" i="8"/>
  <c r="L1188" i="8"/>
  <c r="K1188" i="8"/>
  <c r="J1188" i="8"/>
  <c r="H1188" i="8"/>
  <c r="G1188" i="8"/>
  <c r="AR1187" i="8"/>
  <c r="AK1187" i="8"/>
  <c r="AD1187" i="8"/>
  <c r="W1187" i="8"/>
  <c r="P1187" i="8"/>
  <c r="M1187" i="8"/>
  <c r="L1187" i="8"/>
  <c r="K1187" i="8"/>
  <c r="J1187" i="8"/>
  <c r="H1187" i="8"/>
  <c r="G1187" i="8"/>
  <c r="AR1186" i="8"/>
  <c r="AK1186" i="8"/>
  <c r="AD1186" i="8"/>
  <c r="W1186" i="8"/>
  <c r="P1186" i="8"/>
  <c r="M1186" i="8"/>
  <c r="L1186" i="8"/>
  <c r="K1186" i="8"/>
  <c r="J1186" i="8"/>
  <c r="H1186" i="8"/>
  <c r="G1186" i="8"/>
  <c r="AR1185" i="8"/>
  <c r="AK1185" i="8"/>
  <c r="AD1185" i="8"/>
  <c r="W1185" i="8"/>
  <c r="P1185" i="8"/>
  <c r="M1185" i="8"/>
  <c r="L1185" i="8"/>
  <c r="K1185" i="8"/>
  <c r="J1185" i="8"/>
  <c r="H1185" i="8"/>
  <c r="G1185" i="8"/>
  <c r="AR1184" i="8"/>
  <c r="AK1184" i="8"/>
  <c r="AD1184" i="8"/>
  <c r="W1184" i="8"/>
  <c r="P1184" i="8"/>
  <c r="M1184" i="8"/>
  <c r="L1184" i="8"/>
  <c r="K1184" i="8"/>
  <c r="J1184" i="8"/>
  <c r="H1184" i="8"/>
  <c r="G1184" i="8"/>
  <c r="AR1183" i="8"/>
  <c r="AK1183" i="8"/>
  <c r="AD1183" i="8"/>
  <c r="W1183" i="8"/>
  <c r="P1183" i="8"/>
  <c r="M1183" i="8"/>
  <c r="L1183" i="8"/>
  <c r="K1183" i="8"/>
  <c r="J1183" i="8"/>
  <c r="H1183" i="8"/>
  <c r="G1183" i="8"/>
  <c r="AR1182" i="8"/>
  <c r="AK1182" i="8"/>
  <c r="AD1182" i="8"/>
  <c r="W1182" i="8"/>
  <c r="P1182" i="8"/>
  <c r="M1182" i="8"/>
  <c r="L1182" i="8"/>
  <c r="K1182" i="8"/>
  <c r="J1182" i="8"/>
  <c r="H1182" i="8"/>
  <c r="G1182" i="8"/>
  <c r="AR1181" i="8"/>
  <c r="AK1181" i="8"/>
  <c r="AD1181" i="8"/>
  <c r="W1181" i="8"/>
  <c r="P1181" i="8"/>
  <c r="M1181" i="8"/>
  <c r="L1181" i="8"/>
  <c r="K1181" i="8"/>
  <c r="J1181" i="8"/>
  <c r="H1181" i="8"/>
  <c r="G1181" i="8"/>
  <c r="AR1180" i="8"/>
  <c r="AK1180" i="8"/>
  <c r="AD1180" i="8"/>
  <c r="W1180" i="8"/>
  <c r="P1180" i="8"/>
  <c r="M1180" i="8"/>
  <c r="L1180" i="8"/>
  <c r="K1180" i="8"/>
  <c r="J1180" i="8"/>
  <c r="H1180" i="8"/>
  <c r="G1180" i="8"/>
  <c r="AR1179" i="8"/>
  <c r="AK1179" i="8"/>
  <c r="AD1179" i="8"/>
  <c r="W1179" i="8"/>
  <c r="P1179" i="8"/>
  <c r="M1179" i="8"/>
  <c r="L1179" i="8"/>
  <c r="K1179" i="8"/>
  <c r="J1179" i="8"/>
  <c r="H1179" i="8"/>
  <c r="G1179" i="8"/>
  <c r="AV1178" i="8"/>
  <c r="AU1178" i="8"/>
  <c r="AT1178" i="8"/>
  <c r="AS1178" i="8"/>
  <c r="AQ1178" i="8"/>
  <c r="AP1178" i="8"/>
  <c r="AO1178" i="8"/>
  <c r="AN1178" i="8"/>
  <c r="AM1178" i="8"/>
  <c r="AL1178" i="8"/>
  <c r="AJ1178" i="8"/>
  <c r="AI1178" i="8"/>
  <c r="AH1178" i="8"/>
  <c r="AG1178" i="8"/>
  <c r="AF1178" i="8"/>
  <c r="AE1178" i="8"/>
  <c r="AC1178" i="8"/>
  <c r="AB1178" i="8"/>
  <c r="AA1178" i="8"/>
  <c r="Z1178" i="8"/>
  <c r="Y1178" i="8"/>
  <c r="X1178" i="8"/>
  <c r="V1178" i="8"/>
  <c r="U1178" i="8"/>
  <c r="T1178" i="8"/>
  <c r="S1178" i="8"/>
  <c r="R1178" i="8"/>
  <c r="Q1178" i="8"/>
  <c r="O1178" i="8"/>
  <c r="N1178" i="8"/>
  <c r="F1178" i="8"/>
  <c r="AR1177" i="8"/>
  <c r="AK1177" i="8"/>
  <c r="AD1177" i="8"/>
  <c r="W1177" i="8"/>
  <c r="P1177" i="8"/>
  <c r="M1177" i="8"/>
  <c r="L1177" i="8"/>
  <c r="K1177" i="8"/>
  <c r="J1177" i="8"/>
  <c r="H1177" i="8"/>
  <c r="G1177" i="8"/>
  <c r="AR1176" i="8"/>
  <c r="AK1176" i="8"/>
  <c r="AD1176" i="8"/>
  <c r="W1176" i="8"/>
  <c r="P1176" i="8"/>
  <c r="M1176" i="8"/>
  <c r="L1176" i="8"/>
  <c r="K1176" i="8"/>
  <c r="J1176" i="8"/>
  <c r="H1176" i="8"/>
  <c r="G1176" i="8"/>
  <c r="AV1175" i="8"/>
  <c r="AU1175" i="8"/>
  <c r="AT1175" i="8"/>
  <c r="AS1175" i="8"/>
  <c r="AQ1175" i="8"/>
  <c r="AP1175" i="8"/>
  <c r="AO1175" i="8"/>
  <c r="AN1175" i="8"/>
  <c r="AM1175" i="8"/>
  <c r="AL1175" i="8"/>
  <c r="AJ1175" i="8"/>
  <c r="AI1175" i="8"/>
  <c r="AH1175" i="8"/>
  <c r="AG1175" i="8"/>
  <c r="AF1175" i="8"/>
  <c r="AE1175" i="8"/>
  <c r="AC1175" i="8"/>
  <c r="AB1175" i="8"/>
  <c r="AA1175" i="8"/>
  <c r="Z1175" i="8"/>
  <c r="Y1175" i="8"/>
  <c r="X1175" i="8"/>
  <c r="V1175" i="8"/>
  <c r="U1175" i="8"/>
  <c r="T1175" i="8"/>
  <c r="S1175" i="8"/>
  <c r="R1175" i="8"/>
  <c r="Q1175" i="8"/>
  <c r="O1175" i="8"/>
  <c r="N1175" i="8"/>
  <c r="F1175" i="8"/>
  <c r="AR1174" i="8"/>
  <c r="AK1174" i="8"/>
  <c r="AD1174" i="8"/>
  <c r="W1174" i="8"/>
  <c r="P1174" i="8"/>
  <c r="M1174" i="8"/>
  <c r="L1174" i="8"/>
  <c r="K1174" i="8"/>
  <c r="J1174" i="8"/>
  <c r="H1174" i="8"/>
  <c r="G1174" i="8"/>
  <c r="AR1173" i="8"/>
  <c r="AK1173" i="8"/>
  <c r="AD1173" i="8"/>
  <c r="W1173" i="8"/>
  <c r="P1173" i="8"/>
  <c r="M1173" i="8"/>
  <c r="L1173" i="8"/>
  <c r="K1173" i="8"/>
  <c r="J1173" i="8"/>
  <c r="H1173" i="8"/>
  <c r="G1173" i="8"/>
  <c r="AR1172" i="8"/>
  <c r="AK1172" i="8"/>
  <c r="AD1172" i="8"/>
  <c r="W1172" i="8"/>
  <c r="P1172" i="8"/>
  <c r="M1172" i="8"/>
  <c r="L1172" i="8"/>
  <c r="K1172" i="8"/>
  <c r="J1172" i="8"/>
  <c r="H1172" i="8"/>
  <c r="G1172" i="8"/>
  <c r="AR1171" i="8"/>
  <c r="AK1171" i="8"/>
  <c r="AD1171" i="8"/>
  <c r="W1171" i="8"/>
  <c r="P1171" i="8"/>
  <c r="M1171" i="8"/>
  <c r="L1171" i="8"/>
  <c r="K1171" i="8"/>
  <c r="J1171" i="8"/>
  <c r="H1171" i="8"/>
  <c r="G1171" i="8"/>
  <c r="AR1170" i="8"/>
  <c r="AK1170" i="8"/>
  <c r="AD1170" i="8"/>
  <c r="W1170" i="8"/>
  <c r="P1170" i="8"/>
  <c r="M1170" i="8"/>
  <c r="L1170" i="8"/>
  <c r="K1170" i="8"/>
  <c r="J1170" i="8"/>
  <c r="H1170" i="8"/>
  <c r="G1170" i="8"/>
  <c r="AR1169" i="8"/>
  <c r="AK1169" i="8"/>
  <c r="AD1169" i="8"/>
  <c r="W1169" i="8"/>
  <c r="P1169" i="8"/>
  <c r="M1169" i="8"/>
  <c r="L1169" i="8"/>
  <c r="K1169" i="8"/>
  <c r="J1169" i="8"/>
  <c r="H1169" i="8"/>
  <c r="G1169" i="8"/>
  <c r="AR1168" i="8"/>
  <c r="AK1168" i="8"/>
  <c r="AD1168" i="8"/>
  <c r="W1168" i="8"/>
  <c r="P1168" i="8"/>
  <c r="M1168" i="8"/>
  <c r="L1168" i="8"/>
  <c r="K1168" i="8"/>
  <c r="J1168" i="8"/>
  <c r="H1168" i="8"/>
  <c r="G1168" i="8"/>
  <c r="AR1167" i="8"/>
  <c r="AK1167" i="8"/>
  <c r="AD1167" i="8"/>
  <c r="W1167" i="8"/>
  <c r="P1167" i="8"/>
  <c r="M1167" i="8"/>
  <c r="L1167" i="8"/>
  <c r="K1167" i="8"/>
  <c r="J1167" i="8"/>
  <c r="H1167" i="8"/>
  <c r="G1167" i="8"/>
  <c r="AR1166" i="8"/>
  <c r="AK1166" i="8"/>
  <c r="AD1166" i="8"/>
  <c r="W1166" i="8"/>
  <c r="P1166" i="8"/>
  <c r="M1166" i="8"/>
  <c r="L1166" i="8"/>
  <c r="K1166" i="8"/>
  <c r="J1166" i="8"/>
  <c r="H1166" i="8"/>
  <c r="G1166" i="8"/>
  <c r="AR1165" i="8"/>
  <c r="AK1165" i="8"/>
  <c r="AD1165" i="8"/>
  <c r="W1165" i="8"/>
  <c r="P1165" i="8"/>
  <c r="M1165" i="8"/>
  <c r="L1165" i="8"/>
  <c r="K1165" i="8"/>
  <c r="J1165" i="8"/>
  <c r="H1165" i="8"/>
  <c r="G1165" i="8"/>
  <c r="AR1164" i="8"/>
  <c r="AK1164" i="8"/>
  <c r="AD1164" i="8"/>
  <c r="W1164" i="8"/>
  <c r="P1164" i="8"/>
  <c r="M1164" i="8"/>
  <c r="L1164" i="8"/>
  <c r="K1164" i="8"/>
  <c r="J1164" i="8"/>
  <c r="H1164" i="8"/>
  <c r="G1164" i="8"/>
  <c r="AR1163" i="8"/>
  <c r="AK1163" i="8"/>
  <c r="AD1163" i="8"/>
  <c r="W1163" i="8"/>
  <c r="P1163" i="8"/>
  <c r="M1163" i="8"/>
  <c r="L1163" i="8"/>
  <c r="K1163" i="8"/>
  <c r="J1163" i="8"/>
  <c r="H1163" i="8"/>
  <c r="G1163" i="8"/>
  <c r="AR1162" i="8"/>
  <c r="AK1162" i="8"/>
  <c r="AD1162" i="8"/>
  <c r="W1162" i="8"/>
  <c r="P1162" i="8"/>
  <c r="M1162" i="8"/>
  <c r="L1162" i="8"/>
  <c r="K1162" i="8"/>
  <c r="J1162" i="8"/>
  <c r="H1162" i="8"/>
  <c r="G1162" i="8"/>
  <c r="AR1161" i="8"/>
  <c r="AK1161" i="8"/>
  <c r="AD1161" i="8"/>
  <c r="W1161" i="8"/>
  <c r="P1161" i="8"/>
  <c r="M1161" i="8"/>
  <c r="L1161" i="8"/>
  <c r="K1161" i="8"/>
  <c r="J1161" i="8"/>
  <c r="H1161" i="8"/>
  <c r="G1161" i="8"/>
  <c r="AR1160" i="8"/>
  <c r="AK1160" i="8"/>
  <c r="AD1160" i="8"/>
  <c r="W1160" i="8"/>
  <c r="P1160" i="8"/>
  <c r="M1160" i="8"/>
  <c r="L1160" i="8"/>
  <c r="K1160" i="8"/>
  <c r="J1160" i="8"/>
  <c r="H1160" i="8"/>
  <c r="G1160" i="8"/>
  <c r="AR1159" i="8"/>
  <c r="AK1159" i="8"/>
  <c r="AD1159" i="8"/>
  <c r="W1159" i="8"/>
  <c r="P1159" i="8"/>
  <c r="M1159" i="8"/>
  <c r="L1159" i="8"/>
  <c r="K1159" i="8"/>
  <c r="J1159" i="8"/>
  <c r="H1159" i="8"/>
  <c r="G1159" i="8"/>
  <c r="AR1158" i="8"/>
  <c r="AK1158" i="8"/>
  <c r="AD1158" i="8"/>
  <c r="W1158" i="8"/>
  <c r="P1158" i="8"/>
  <c r="M1158" i="8"/>
  <c r="L1158" i="8"/>
  <c r="K1158" i="8"/>
  <c r="J1158" i="8"/>
  <c r="H1158" i="8"/>
  <c r="G1158" i="8"/>
  <c r="AR1157" i="8"/>
  <c r="AK1157" i="8"/>
  <c r="AD1157" i="8"/>
  <c r="W1157" i="8"/>
  <c r="P1157" i="8"/>
  <c r="M1157" i="8"/>
  <c r="L1157" i="8"/>
  <c r="K1157" i="8"/>
  <c r="J1157" i="8"/>
  <c r="H1157" i="8"/>
  <c r="G1157" i="8"/>
  <c r="AR1156" i="8"/>
  <c r="AK1156" i="8"/>
  <c r="AD1156" i="8"/>
  <c r="W1156" i="8"/>
  <c r="P1156" i="8"/>
  <c r="M1156" i="8"/>
  <c r="L1156" i="8"/>
  <c r="K1156" i="8"/>
  <c r="J1156" i="8"/>
  <c r="H1156" i="8"/>
  <c r="G1156" i="8"/>
  <c r="AR1155" i="8"/>
  <c r="AK1155" i="8"/>
  <c r="AD1155" i="8"/>
  <c r="W1155" i="8"/>
  <c r="P1155" i="8"/>
  <c r="M1155" i="8"/>
  <c r="L1155" i="8"/>
  <c r="K1155" i="8"/>
  <c r="J1155" i="8"/>
  <c r="H1155" i="8"/>
  <c r="G1155" i="8"/>
  <c r="AR1154" i="8"/>
  <c r="AK1154" i="8"/>
  <c r="AD1154" i="8"/>
  <c r="W1154" i="8"/>
  <c r="P1154" i="8"/>
  <c r="M1154" i="8"/>
  <c r="L1154" i="8"/>
  <c r="K1154" i="8"/>
  <c r="J1154" i="8"/>
  <c r="H1154" i="8"/>
  <c r="G1154" i="8"/>
  <c r="AR1153" i="8"/>
  <c r="AK1153" i="8"/>
  <c r="AD1153" i="8"/>
  <c r="W1153" i="8"/>
  <c r="P1153" i="8"/>
  <c r="M1153" i="8"/>
  <c r="L1153" i="8"/>
  <c r="K1153" i="8"/>
  <c r="J1153" i="8"/>
  <c r="H1153" i="8"/>
  <c r="G1153" i="8"/>
  <c r="AR1152" i="8"/>
  <c r="AK1152" i="8"/>
  <c r="AD1152" i="8"/>
  <c r="W1152" i="8"/>
  <c r="P1152" i="8"/>
  <c r="M1152" i="8"/>
  <c r="L1152" i="8"/>
  <c r="K1152" i="8"/>
  <c r="J1152" i="8"/>
  <c r="H1152" i="8"/>
  <c r="G1152" i="8"/>
  <c r="AR1151" i="8"/>
  <c r="AK1151" i="8"/>
  <c r="AD1151" i="8"/>
  <c r="W1151" i="8"/>
  <c r="P1151" i="8"/>
  <c r="M1151" i="8"/>
  <c r="L1151" i="8"/>
  <c r="K1151" i="8"/>
  <c r="J1151" i="8"/>
  <c r="H1151" i="8"/>
  <c r="G1151" i="8"/>
  <c r="AR1150" i="8"/>
  <c r="AK1150" i="8"/>
  <c r="AD1150" i="8"/>
  <c r="W1150" i="8"/>
  <c r="P1150" i="8"/>
  <c r="M1150" i="8"/>
  <c r="L1150" i="8"/>
  <c r="K1150" i="8"/>
  <c r="J1150" i="8"/>
  <c r="H1150" i="8"/>
  <c r="G1150" i="8"/>
  <c r="AR1149" i="8"/>
  <c r="AK1149" i="8"/>
  <c r="AD1149" i="8"/>
  <c r="W1149" i="8"/>
  <c r="P1149" i="8"/>
  <c r="M1149" i="8"/>
  <c r="L1149" i="8"/>
  <c r="K1149" i="8"/>
  <c r="J1149" i="8"/>
  <c r="H1149" i="8"/>
  <c r="G1149" i="8"/>
  <c r="AR1148" i="8"/>
  <c r="AK1148" i="8"/>
  <c r="AD1148" i="8"/>
  <c r="W1148" i="8"/>
  <c r="P1148" i="8"/>
  <c r="M1148" i="8"/>
  <c r="L1148" i="8"/>
  <c r="K1148" i="8"/>
  <c r="J1148" i="8"/>
  <c r="H1148" i="8"/>
  <c r="G1148" i="8"/>
  <c r="AR1147" i="8"/>
  <c r="AK1147" i="8"/>
  <c r="AD1147" i="8"/>
  <c r="W1147" i="8"/>
  <c r="P1147" i="8"/>
  <c r="M1147" i="8"/>
  <c r="L1147" i="8"/>
  <c r="K1147" i="8"/>
  <c r="J1147" i="8"/>
  <c r="H1147" i="8"/>
  <c r="G1147" i="8"/>
  <c r="AR1146" i="8"/>
  <c r="AK1146" i="8"/>
  <c r="AD1146" i="8"/>
  <c r="W1146" i="8"/>
  <c r="P1146" i="8"/>
  <c r="M1146" i="8"/>
  <c r="L1146" i="8"/>
  <c r="K1146" i="8"/>
  <c r="J1146" i="8"/>
  <c r="H1146" i="8"/>
  <c r="G1146" i="8"/>
  <c r="AR1145" i="8"/>
  <c r="AK1145" i="8"/>
  <c r="AD1145" i="8"/>
  <c r="W1145" i="8"/>
  <c r="P1145" i="8"/>
  <c r="M1145" i="8"/>
  <c r="L1145" i="8"/>
  <c r="K1145" i="8"/>
  <c r="J1145" i="8"/>
  <c r="H1145" i="8"/>
  <c r="G1145" i="8"/>
  <c r="AR1144" i="8"/>
  <c r="AK1144" i="8"/>
  <c r="AD1144" i="8"/>
  <c r="W1144" i="8"/>
  <c r="P1144" i="8"/>
  <c r="M1144" i="8"/>
  <c r="L1144" i="8"/>
  <c r="K1144" i="8"/>
  <c r="J1144" i="8"/>
  <c r="H1144" i="8"/>
  <c r="G1144" i="8"/>
  <c r="AV1143" i="8"/>
  <c r="AU1143" i="8"/>
  <c r="AT1143" i="8"/>
  <c r="AS1143" i="8"/>
  <c r="AQ1143" i="8"/>
  <c r="AP1143" i="8"/>
  <c r="AO1143" i="8"/>
  <c r="AN1143" i="8"/>
  <c r="AM1143" i="8"/>
  <c r="AL1143" i="8"/>
  <c r="AJ1143" i="8"/>
  <c r="AI1143" i="8"/>
  <c r="AH1143" i="8"/>
  <c r="AG1143" i="8"/>
  <c r="AF1143" i="8"/>
  <c r="AE1143" i="8"/>
  <c r="AC1143" i="8"/>
  <c r="AB1143" i="8"/>
  <c r="AA1143" i="8"/>
  <c r="Z1143" i="8"/>
  <c r="Y1143" i="8"/>
  <c r="X1143" i="8"/>
  <c r="V1143" i="8"/>
  <c r="U1143" i="8"/>
  <c r="T1143" i="8"/>
  <c r="S1143" i="8"/>
  <c r="R1143" i="8"/>
  <c r="Q1143" i="8"/>
  <c r="O1143" i="8"/>
  <c r="N1143" i="8"/>
  <c r="F1143" i="8"/>
  <c r="AR1142" i="8"/>
  <c r="AK1142" i="8"/>
  <c r="AD1142" i="8"/>
  <c r="W1142" i="8"/>
  <c r="P1142" i="8"/>
  <c r="M1142" i="8"/>
  <c r="L1142" i="8"/>
  <c r="K1142" i="8"/>
  <c r="J1142" i="8"/>
  <c r="H1142" i="8"/>
  <c r="G1142" i="8"/>
  <c r="AR1141" i="8"/>
  <c r="AK1141" i="8"/>
  <c r="AD1141" i="8"/>
  <c r="W1141" i="8"/>
  <c r="P1141" i="8"/>
  <c r="M1141" i="8"/>
  <c r="L1141" i="8"/>
  <c r="K1141" i="8"/>
  <c r="J1141" i="8"/>
  <c r="H1141" i="8"/>
  <c r="G1141" i="8"/>
  <c r="AR1140" i="8"/>
  <c r="AK1140" i="8"/>
  <c r="AD1140" i="8"/>
  <c r="W1140" i="8"/>
  <c r="P1140" i="8"/>
  <c r="M1140" i="8"/>
  <c r="L1140" i="8"/>
  <c r="K1140" i="8"/>
  <c r="J1140" i="8"/>
  <c r="H1140" i="8"/>
  <c r="G1140" i="8"/>
  <c r="AR1139" i="8"/>
  <c r="AK1139" i="8"/>
  <c r="AD1139" i="8"/>
  <c r="W1139" i="8"/>
  <c r="P1139" i="8"/>
  <c r="M1139" i="8"/>
  <c r="L1139" i="8"/>
  <c r="K1139" i="8"/>
  <c r="J1139" i="8"/>
  <c r="H1139" i="8"/>
  <c r="G1139" i="8"/>
  <c r="AR1138" i="8"/>
  <c r="AK1138" i="8"/>
  <c r="AE1138" i="8"/>
  <c r="X1138" i="8"/>
  <c r="Q1138" i="8"/>
  <c r="P1138" i="8" s="1"/>
  <c r="M1138" i="8"/>
  <c r="L1138" i="8"/>
  <c r="K1138" i="8"/>
  <c r="H1138" i="8"/>
  <c r="G1138" i="8"/>
  <c r="AR1137" i="8"/>
  <c r="AK1137" i="8"/>
  <c r="AD1137" i="8"/>
  <c r="W1137" i="8"/>
  <c r="P1137" i="8"/>
  <c r="M1137" i="8"/>
  <c r="L1137" i="8"/>
  <c r="K1137" i="8"/>
  <c r="J1137" i="8"/>
  <c r="H1137" i="8"/>
  <c r="G1137" i="8"/>
  <c r="AR1136" i="8"/>
  <c r="AK1136" i="8"/>
  <c r="AD1136" i="8"/>
  <c r="W1136" i="8"/>
  <c r="P1136" i="8"/>
  <c r="M1136" i="8"/>
  <c r="L1136" i="8"/>
  <c r="K1136" i="8"/>
  <c r="J1136" i="8"/>
  <c r="H1136" i="8"/>
  <c r="G1136" i="8"/>
  <c r="AR1135" i="8"/>
  <c r="AK1135" i="8"/>
  <c r="AD1135" i="8"/>
  <c r="W1135" i="8"/>
  <c r="P1135" i="8"/>
  <c r="M1135" i="8"/>
  <c r="L1135" i="8"/>
  <c r="K1135" i="8"/>
  <c r="J1135" i="8"/>
  <c r="H1135" i="8"/>
  <c r="G1135" i="8"/>
  <c r="AR1134" i="8"/>
  <c r="AK1134" i="8"/>
  <c r="AD1134" i="8"/>
  <c r="W1134" i="8"/>
  <c r="P1134" i="8"/>
  <c r="M1134" i="8"/>
  <c r="L1134" i="8"/>
  <c r="K1134" i="8"/>
  <c r="J1134" i="8"/>
  <c r="H1134" i="8"/>
  <c r="G1134" i="8"/>
  <c r="AR1133" i="8"/>
  <c r="AK1133" i="8"/>
  <c r="AD1133" i="8"/>
  <c r="W1133" i="8"/>
  <c r="P1133" i="8"/>
  <c r="M1133" i="8"/>
  <c r="L1133" i="8"/>
  <c r="K1133" i="8"/>
  <c r="J1133" i="8"/>
  <c r="H1133" i="8"/>
  <c r="G1133" i="8"/>
  <c r="AR1132" i="8"/>
  <c r="AK1132" i="8"/>
  <c r="AD1132" i="8"/>
  <c r="W1132" i="8"/>
  <c r="P1132" i="8"/>
  <c r="M1132" i="8"/>
  <c r="L1132" i="8"/>
  <c r="K1132" i="8"/>
  <c r="J1132" i="8"/>
  <c r="H1132" i="8"/>
  <c r="G1132" i="8"/>
  <c r="AR1131" i="8"/>
  <c r="AK1131" i="8"/>
  <c r="AD1131" i="8"/>
  <c r="W1131" i="8"/>
  <c r="P1131" i="8"/>
  <c r="M1131" i="8"/>
  <c r="L1131" i="8"/>
  <c r="K1131" i="8"/>
  <c r="J1131" i="8"/>
  <c r="H1131" i="8"/>
  <c r="G1131" i="8"/>
  <c r="AR1130" i="8"/>
  <c r="AK1130" i="8"/>
  <c r="AD1130" i="8"/>
  <c r="W1130" i="8"/>
  <c r="P1130" i="8"/>
  <c r="M1130" i="8"/>
  <c r="L1130" i="8"/>
  <c r="K1130" i="8"/>
  <c r="J1130" i="8"/>
  <c r="H1130" i="8"/>
  <c r="G1130" i="8"/>
  <c r="AR1129" i="8"/>
  <c r="AK1129" i="8"/>
  <c r="AD1129" i="8"/>
  <c r="W1129" i="8"/>
  <c r="P1129" i="8"/>
  <c r="M1129" i="8"/>
  <c r="L1129" i="8"/>
  <c r="K1129" i="8"/>
  <c r="J1129" i="8"/>
  <c r="H1129" i="8"/>
  <c r="G1129" i="8"/>
  <c r="AV1128" i="8"/>
  <c r="AU1128" i="8"/>
  <c r="AT1128" i="8"/>
  <c r="AS1128" i="8"/>
  <c r="AQ1128" i="8"/>
  <c r="AP1128" i="8"/>
  <c r="AO1128" i="8"/>
  <c r="AN1128" i="8"/>
  <c r="AM1128" i="8"/>
  <c r="AL1128" i="8"/>
  <c r="AJ1128" i="8"/>
  <c r="AI1128" i="8"/>
  <c r="AH1128" i="8"/>
  <c r="AG1128" i="8"/>
  <c r="AF1128" i="8"/>
  <c r="AC1128" i="8"/>
  <c r="AB1128" i="8"/>
  <c r="AA1128" i="8"/>
  <c r="Z1128" i="8"/>
  <c r="Y1128" i="8"/>
  <c r="V1128" i="8"/>
  <c r="U1128" i="8"/>
  <c r="T1128" i="8"/>
  <c r="S1128" i="8"/>
  <c r="R1128" i="8"/>
  <c r="O1128" i="8"/>
  <c r="N1128" i="8"/>
  <c r="F1128" i="8"/>
  <c r="AR1127" i="8"/>
  <c r="AK1127" i="8"/>
  <c r="AD1127" i="8"/>
  <c r="W1127" i="8"/>
  <c r="P1127" i="8"/>
  <c r="M1127" i="8"/>
  <c r="L1127" i="8"/>
  <c r="K1127" i="8"/>
  <c r="J1127" i="8"/>
  <c r="H1127" i="8"/>
  <c r="G1127" i="8"/>
  <c r="AR1126" i="8"/>
  <c r="AK1126" i="8"/>
  <c r="AD1126" i="8"/>
  <c r="W1126" i="8"/>
  <c r="P1126" i="8"/>
  <c r="M1126" i="8"/>
  <c r="L1126" i="8"/>
  <c r="K1126" i="8"/>
  <c r="J1126" i="8"/>
  <c r="H1126" i="8"/>
  <c r="G1126" i="8"/>
  <c r="AR1125" i="8"/>
  <c r="AK1125" i="8"/>
  <c r="AD1125" i="8"/>
  <c r="W1125" i="8"/>
  <c r="P1125" i="8"/>
  <c r="M1125" i="8"/>
  <c r="L1125" i="8"/>
  <c r="K1125" i="8"/>
  <c r="J1125" i="8"/>
  <c r="H1125" i="8"/>
  <c r="G1125" i="8"/>
  <c r="AR1124" i="8"/>
  <c r="AK1124" i="8"/>
  <c r="AD1124" i="8"/>
  <c r="W1124" i="8"/>
  <c r="P1124" i="8"/>
  <c r="M1124" i="8"/>
  <c r="L1124" i="8"/>
  <c r="K1124" i="8"/>
  <c r="J1124" i="8"/>
  <c r="H1124" i="8"/>
  <c r="G1124" i="8"/>
  <c r="AR1123" i="8"/>
  <c r="AK1123" i="8"/>
  <c r="AD1123" i="8"/>
  <c r="W1123" i="8"/>
  <c r="P1123" i="8"/>
  <c r="M1123" i="8"/>
  <c r="L1123" i="8"/>
  <c r="K1123" i="8"/>
  <c r="J1123" i="8"/>
  <c r="H1123" i="8"/>
  <c r="G1123" i="8"/>
  <c r="AV1122" i="8"/>
  <c r="AU1122" i="8"/>
  <c r="AT1122" i="8"/>
  <c r="AS1122" i="8"/>
  <c r="AQ1122" i="8"/>
  <c r="AP1122" i="8"/>
  <c r="AO1122" i="8"/>
  <c r="AN1122" i="8"/>
  <c r="AM1122" i="8"/>
  <c r="AL1122" i="8"/>
  <c r="AJ1122" i="8"/>
  <c r="AI1122" i="8"/>
  <c r="AH1122" i="8"/>
  <c r="AG1122" i="8"/>
  <c r="AF1122" i="8"/>
  <c r="AE1122" i="8"/>
  <c r="AC1122" i="8"/>
  <c r="AB1122" i="8"/>
  <c r="AA1122" i="8"/>
  <c r="Z1122" i="8"/>
  <c r="Y1122" i="8"/>
  <c r="X1122" i="8"/>
  <c r="V1122" i="8"/>
  <c r="U1122" i="8"/>
  <c r="T1122" i="8"/>
  <c r="S1122" i="8"/>
  <c r="R1122" i="8"/>
  <c r="Q1122" i="8"/>
  <c r="O1122" i="8"/>
  <c r="N1122" i="8"/>
  <c r="F1122" i="8"/>
  <c r="AR1121" i="8"/>
  <c r="AK1121" i="8"/>
  <c r="AD1121" i="8"/>
  <c r="W1121" i="8"/>
  <c r="P1121" i="8"/>
  <c r="M1121" i="8"/>
  <c r="L1121" i="8"/>
  <c r="K1121" i="8"/>
  <c r="J1121" i="8"/>
  <c r="H1121" i="8"/>
  <c r="G1121" i="8"/>
  <c r="AR1120" i="8"/>
  <c r="AK1120" i="8"/>
  <c r="AD1120" i="8"/>
  <c r="W1120" i="8"/>
  <c r="P1120" i="8"/>
  <c r="M1120" i="8"/>
  <c r="L1120" i="8"/>
  <c r="K1120" i="8"/>
  <c r="J1120" i="8"/>
  <c r="H1120" i="8"/>
  <c r="G1120" i="8"/>
  <c r="AR1119" i="8"/>
  <c r="AK1119" i="8"/>
  <c r="AD1119" i="8"/>
  <c r="W1119" i="8"/>
  <c r="P1119" i="8"/>
  <c r="M1119" i="8"/>
  <c r="L1119" i="8"/>
  <c r="K1119" i="8"/>
  <c r="J1119" i="8"/>
  <c r="H1119" i="8"/>
  <c r="G1119" i="8"/>
  <c r="AR1118" i="8"/>
  <c r="AK1118" i="8"/>
  <c r="AD1118" i="8"/>
  <c r="W1118" i="8"/>
  <c r="P1118" i="8"/>
  <c r="M1118" i="8"/>
  <c r="L1118" i="8"/>
  <c r="K1118" i="8"/>
  <c r="J1118" i="8"/>
  <c r="H1118" i="8"/>
  <c r="G1118" i="8"/>
  <c r="AR1117" i="8"/>
  <c r="AK1117" i="8"/>
  <c r="AD1117" i="8"/>
  <c r="W1117" i="8"/>
  <c r="P1117" i="8"/>
  <c r="M1117" i="8"/>
  <c r="L1117" i="8"/>
  <c r="K1117" i="8"/>
  <c r="J1117" i="8"/>
  <c r="H1117" i="8"/>
  <c r="G1117" i="8"/>
  <c r="AR1116" i="8"/>
  <c r="AK1116" i="8"/>
  <c r="AD1116" i="8"/>
  <c r="W1116" i="8"/>
  <c r="P1116" i="8"/>
  <c r="M1116" i="8"/>
  <c r="L1116" i="8"/>
  <c r="K1116" i="8"/>
  <c r="J1116" i="8"/>
  <c r="H1116" i="8"/>
  <c r="G1116" i="8"/>
  <c r="AR1115" i="8"/>
  <c r="AK1115" i="8"/>
  <c r="AD1115" i="8"/>
  <c r="W1115" i="8"/>
  <c r="P1115" i="8"/>
  <c r="M1115" i="8"/>
  <c r="L1115" i="8"/>
  <c r="K1115" i="8"/>
  <c r="J1115" i="8"/>
  <c r="H1115" i="8"/>
  <c r="G1115" i="8"/>
  <c r="AR1114" i="8"/>
  <c r="AK1114" i="8"/>
  <c r="AD1114" i="8"/>
  <c r="W1114" i="8"/>
  <c r="P1114" i="8"/>
  <c r="M1114" i="8"/>
  <c r="L1114" i="8"/>
  <c r="K1114" i="8"/>
  <c r="J1114" i="8"/>
  <c r="H1114" i="8"/>
  <c r="G1114" i="8"/>
  <c r="AR1113" i="8"/>
  <c r="AK1113" i="8"/>
  <c r="AD1113" i="8"/>
  <c r="W1113" i="8"/>
  <c r="P1113" i="8"/>
  <c r="M1113" i="8"/>
  <c r="L1113" i="8"/>
  <c r="K1113" i="8"/>
  <c r="J1113" i="8"/>
  <c r="H1113" i="8"/>
  <c r="G1113" i="8"/>
  <c r="AR1112" i="8"/>
  <c r="AK1112" i="8"/>
  <c r="AD1112" i="8"/>
  <c r="W1112" i="8"/>
  <c r="P1112" i="8"/>
  <c r="M1112" i="8"/>
  <c r="L1112" i="8"/>
  <c r="K1112" i="8"/>
  <c r="J1112" i="8"/>
  <c r="H1112" i="8"/>
  <c r="G1112" i="8"/>
  <c r="AR1111" i="8"/>
  <c r="AK1111" i="8"/>
  <c r="AD1111" i="8"/>
  <c r="W1111" i="8"/>
  <c r="P1111" i="8"/>
  <c r="M1111" i="8"/>
  <c r="L1111" i="8"/>
  <c r="K1111" i="8"/>
  <c r="J1111" i="8"/>
  <c r="H1111" i="8"/>
  <c r="G1111" i="8"/>
  <c r="AR1110" i="8"/>
  <c r="AK1110" i="8"/>
  <c r="AD1110" i="8"/>
  <c r="W1110" i="8"/>
  <c r="P1110" i="8"/>
  <c r="M1110" i="8"/>
  <c r="L1110" i="8"/>
  <c r="K1110" i="8"/>
  <c r="J1110" i="8"/>
  <c r="H1110" i="8"/>
  <c r="G1110" i="8"/>
  <c r="AR1109" i="8"/>
  <c r="AK1109" i="8"/>
  <c r="AD1109" i="8"/>
  <c r="W1109" i="8"/>
  <c r="P1109" i="8"/>
  <c r="M1109" i="8"/>
  <c r="L1109" i="8"/>
  <c r="K1109" i="8"/>
  <c r="J1109" i="8"/>
  <c r="H1109" i="8"/>
  <c r="G1109" i="8"/>
  <c r="AR1108" i="8"/>
  <c r="AK1108" i="8"/>
  <c r="AD1108" i="8"/>
  <c r="W1108" i="8"/>
  <c r="P1108" i="8"/>
  <c r="M1108" i="8"/>
  <c r="L1108" i="8"/>
  <c r="K1108" i="8"/>
  <c r="J1108" i="8"/>
  <c r="H1108" i="8"/>
  <c r="G1108" i="8"/>
  <c r="AR1107" i="8"/>
  <c r="AK1107" i="8"/>
  <c r="AD1107" i="8"/>
  <c r="W1107" i="8"/>
  <c r="P1107" i="8"/>
  <c r="M1107" i="8"/>
  <c r="L1107" i="8"/>
  <c r="K1107" i="8"/>
  <c r="J1107" i="8"/>
  <c r="H1107" i="8"/>
  <c r="G1107" i="8"/>
  <c r="AR1106" i="8"/>
  <c r="AK1106" i="8"/>
  <c r="AD1106" i="8"/>
  <c r="W1106" i="8"/>
  <c r="P1106" i="8"/>
  <c r="M1106" i="8"/>
  <c r="L1106" i="8"/>
  <c r="K1106" i="8"/>
  <c r="J1106" i="8"/>
  <c r="H1106" i="8"/>
  <c r="G1106" i="8"/>
  <c r="AR1105" i="8"/>
  <c r="AK1105" i="8"/>
  <c r="AD1105" i="8"/>
  <c r="W1105" i="8"/>
  <c r="P1105" i="8"/>
  <c r="M1105" i="8"/>
  <c r="L1105" i="8"/>
  <c r="K1105" i="8"/>
  <c r="J1105" i="8"/>
  <c r="H1105" i="8"/>
  <c r="G1105" i="8"/>
  <c r="AR1104" i="8"/>
  <c r="AK1104" i="8"/>
  <c r="AD1104" i="8"/>
  <c r="W1104" i="8"/>
  <c r="P1104" i="8"/>
  <c r="M1104" i="8"/>
  <c r="L1104" i="8"/>
  <c r="K1104" i="8"/>
  <c r="J1104" i="8"/>
  <c r="H1104" i="8"/>
  <c r="G1104" i="8"/>
  <c r="AR1103" i="8"/>
  <c r="AK1103" i="8"/>
  <c r="AD1103" i="8"/>
  <c r="W1103" i="8"/>
  <c r="P1103" i="8"/>
  <c r="M1103" i="8"/>
  <c r="L1103" i="8"/>
  <c r="K1103" i="8"/>
  <c r="J1103" i="8"/>
  <c r="H1103" i="8"/>
  <c r="G1103" i="8"/>
  <c r="AR1102" i="8"/>
  <c r="AK1102" i="8"/>
  <c r="AD1102" i="8"/>
  <c r="W1102" i="8"/>
  <c r="P1102" i="8"/>
  <c r="M1102" i="8"/>
  <c r="L1102" i="8"/>
  <c r="K1102" i="8"/>
  <c r="J1102" i="8"/>
  <c r="H1102" i="8"/>
  <c r="G1102" i="8"/>
  <c r="AR1101" i="8"/>
  <c r="AK1101" i="8"/>
  <c r="AD1101" i="8"/>
  <c r="W1101" i="8"/>
  <c r="P1101" i="8"/>
  <c r="M1101" i="8"/>
  <c r="L1101" i="8"/>
  <c r="K1101" i="8"/>
  <c r="J1101" i="8"/>
  <c r="H1101" i="8"/>
  <c r="G1101" i="8"/>
  <c r="AV1100" i="8"/>
  <c r="AU1100" i="8"/>
  <c r="AT1100" i="8"/>
  <c r="AS1100" i="8"/>
  <c r="AQ1100" i="8"/>
  <c r="AP1100" i="8"/>
  <c r="AO1100" i="8"/>
  <c r="AN1100" i="8"/>
  <c r="AM1100" i="8"/>
  <c r="AL1100" i="8"/>
  <c r="AJ1100" i="8"/>
  <c r="AI1100" i="8"/>
  <c r="AH1100" i="8"/>
  <c r="AG1100" i="8"/>
  <c r="AF1100" i="8"/>
  <c r="AE1100" i="8"/>
  <c r="AC1100" i="8"/>
  <c r="AB1100" i="8"/>
  <c r="AA1100" i="8"/>
  <c r="Z1100" i="8"/>
  <c r="Y1100" i="8"/>
  <c r="X1100" i="8"/>
  <c r="V1100" i="8"/>
  <c r="U1100" i="8"/>
  <c r="T1100" i="8"/>
  <c r="S1100" i="8"/>
  <c r="R1100" i="8"/>
  <c r="Q1100" i="8"/>
  <c r="O1100" i="8"/>
  <c r="N1100" i="8"/>
  <c r="F1100" i="8"/>
  <c r="AR1099" i="8"/>
  <c r="AK1099" i="8"/>
  <c r="AD1099" i="8"/>
  <c r="W1099" i="8"/>
  <c r="P1099" i="8"/>
  <c r="M1099" i="8"/>
  <c r="L1099" i="8"/>
  <c r="K1099" i="8"/>
  <c r="J1099" i="8"/>
  <c r="H1099" i="8"/>
  <c r="G1099" i="8"/>
  <c r="AR1098" i="8"/>
  <c r="AK1098" i="8"/>
  <c r="AD1098" i="8"/>
  <c r="W1098" i="8"/>
  <c r="P1098" i="8"/>
  <c r="M1098" i="8"/>
  <c r="L1098" i="8"/>
  <c r="K1098" i="8"/>
  <c r="J1098" i="8"/>
  <c r="H1098" i="8"/>
  <c r="G1098" i="8"/>
  <c r="AR1097" i="8"/>
  <c r="AK1097" i="8"/>
  <c r="AD1097" i="8"/>
  <c r="W1097" i="8"/>
  <c r="P1097" i="8"/>
  <c r="M1097" i="8"/>
  <c r="L1097" i="8"/>
  <c r="K1097" i="8"/>
  <c r="J1097" i="8"/>
  <c r="H1097" i="8"/>
  <c r="G1097" i="8"/>
  <c r="AR1096" i="8"/>
  <c r="AK1096" i="8"/>
  <c r="AD1096" i="8"/>
  <c r="W1096" i="8"/>
  <c r="P1096" i="8"/>
  <c r="M1096" i="8"/>
  <c r="L1096" i="8"/>
  <c r="K1096" i="8"/>
  <c r="J1096" i="8"/>
  <c r="H1096" i="8"/>
  <c r="G1096" i="8"/>
  <c r="AR1095" i="8"/>
  <c r="AL1095" i="8"/>
  <c r="AE1095" i="8"/>
  <c r="W1095" i="8"/>
  <c r="P1095" i="8"/>
  <c r="M1095" i="8"/>
  <c r="L1095" i="8"/>
  <c r="K1095" i="8"/>
  <c r="H1095" i="8"/>
  <c r="G1095" i="8"/>
  <c r="AR1094" i="8"/>
  <c r="AK1094" i="8"/>
  <c r="AD1094" i="8"/>
  <c r="W1094" i="8"/>
  <c r="P1094" i="8"/>
  <c r="M1094" i="8"/>
  <c r="L1094" i="8"/>
  <c r="K1094" i="8"/>
  <c r="J1094" i="8"/>
  <c r="H1094" i="8"/>
  <c r="G1094" i="8"/>
  <c r="AR1093" i="8"/>
  <c r="AK1093" i="8"/>
  <c r="AD1093" i="8"/>
  <c r="W1093" i="8"/>
  <c r="P1093" i="8"/>
  <c r="M1093" i="8"/>
  <c r="L1093" i="8"/>
  <c r="K1093" i="8"/>
  <c r="J1093" i="8"/>
  <c r="H1093" i="8"/>
  <c r="G1093" i="8"/>
  <c r="AV1092" i="8"/>
  <c r="AU1092" i="8"/>
  <c r="AT1092" i="8"/>
  <c r="AS1092" i="8"/>
  <c r="AQ1092" i="8"/>
  <c r="AP1092" i="8"/>
  <c r="AO1092" i="8"/>
  <c r="AN1092" i="8"/>
  <c r="AM1092" i="8"/>
  <c r="AJ1092" i="8"/>
  <c r="AI1092" i="8"/>
  <c r="AH1092" i="8"/>
  <c r="AG1092" i="8"/>
  <c r="AF1092" i="8"/>
  <c r="AC1092" i="8"/>
  <c r="AB1092" i="8"/>
  <c r="AA1092" i="8"/>
  <c r="Z1092" i="8"/>
  <c r="Y1092" i="8"/>
  <c r="X1092" i="8"/>
  <c r="V1092" i="8"/>
  <c r="U1092" i="8"/>
  <c r="T1092" i="8"/>
  <c r="S1092" i="8"/>
  <c r="R1092" i="8"/>
  <c r="Q1092" i="8"/>
  <c r="O1092" i="8"/>
  <c r="N1092" i="8"/>
  <c r="F1092" i="8"/>
  <c r="AR1091" i="8"/>
  <c r="AK1091" i="8"/>
  <c r="AD1091" i="8"/>
  <c r="W1091" i="8"/>
  <c r="P1091" i="8"/>
  <c r="M1091" i="8"/>
  <c r="L1091" i="8"/>
  <c r="K1091" i="8"/>
  <c r="J1091" i="8"/>
  <c r="H1091" i="8"/>
  <c r="G1091" i="8"/>
  <c r="AR1090" i="8"/>
  <c r="AK1090" i="8"/>
  <c r="AD1090" i="8"/>
  <c r="W1090" i="8"/>
  <c r="P1090" i="8"/>
  <c r="M1090" i="8"/>
  <c r="L1090" i="8"/>
  <c r="K1090" i="8"/>
  <c r="J1090" i="8"/>
  <c r="H1090" i="8"/>
  <c r="G1090" i="8"/>
  <c r="AR1089" i="8"/>
  <c r="AK1089" i="8"/>
  <c r="AD1089" i="8"/>
  <c r="W1089" i="8"/>
  <c r="P1089" i="8"/>
  <c r="M1089" i="8"/>
  <c r="L1089" i="8"/>
  <c r="K1089" i="8"/>
  <c r="J1089" i="8"/>
  <c r="H1089" i="8"/>
  <c r="G1089" i="8"/>
  <c r="AR1088" i="8"/>
  <c r="AK1088" i="8"/>
  <c r="AD1088" i="8"/>
  <c r="W1088" i="8"/>
  <c r="P1088" i="8"/>
  <c r="M1088" i="8"/>
  <c r="L1088" i="8"/>
  <c r="K1088" i="8"/>
  <c r="J1088" i="8"/>
  <c r="H1088" i="8"/>
  <c r="G1088" i="8"/>
  <c r="AR1087" i="8"/>
  <c r="AK1087" i="8"/>
  <c r="AD1087" i="8"/>
  <c r="W1087" i="8"/>
  <c r="P1087" i="8"/>
  <c r="M1087" i="8"/>
  <c r="L1087" i="8"/>
  <c r="K1087" i="8"/>
  <c r="J1087" i="8"/>
  <c r="H1087" i="8"/>
  <c r="G1087" i="8"/>
  <c r="AR1086" i="8"/>
  <c r="AK1086" i="8"/>
  <c r="AD1086" i="8"/>
  <c r="W1086" i="8"/>
  <c r="P1086" i="8"/>
  <c r="M1086" i="8"/>
  <c r="L1086" i="8"/>
  <c r="K1086" i="8"/>
  <c r="J1086" i="8"/>
  <c r="H1086" i="8"/>
  <c r="G1086" i="8"/>
  <c r="AV1085" i="8"/>
  <c r="AU1085" i="8"/>
  <c r="AT1085" i="8"/>
  <c r="AS1085" i="8"/>
  <c r="AQ1085" i="8"/>
  <c r="AP1085" i="8"/>
  <c r="AO1085" i="8"/>
  <c r="AN1085" i="8"/>
  <c r="AM1085" i="8"/>
  <c r="AL1085" i="8"/>
  <c r="AJ1085" i="8"/>
  <c r="AI1085" i="8"/>
  <c r="AH1085" i="8"/>
  <c r="AG1085" i="8"/>
  <c r="AF1085" i="8"/>
  <c r="AE1085" i="8"/>
  <c r="AC1085" i="8"/>
  <c r="AB1085" i="8"/>
  <c r="AA1085" i="8"/>
  <c r="Z1085" i="8"/>
  <c r="Y1085" i="8"/>
  <c r="X1085" i="8"/>
  <c r="V1085" i="8"/>
  <c r="U1085" i="8"/>
  <c r="T1085" i="8"/>
  <c r="S1085" i="8"/>
  <c r="R1085" i="8"/>
  <c r="Q1085" i="8"/>
  <c r="O1085" i="8"/>
  <c r="N1085" i="8"/>
  <c r="F1085" i="8"/>
  <c r="AR1084" i="8"/>
  <c r="AK1084" i="8"/>
  <c r="AD1084" i="8"/>
  <c r="W1084" i="8"/>
  <c r="P1084" i="8"/>
  <c r="M1084" i="8"/>
  <c r="L1084" i="8"/>
  <c r="K1084" i="8"/>
  <c r="J1084" i="8"/>
  <c r="H1084" i="8"/>
  <c r="G1084" i="8"/>
  <c r="AR1083" i="8"/>
  <c r="AK1083" i="8"/>
  <c r="AD1083" i="8"/>
  <c r="W1083" i="8"/>
  <c r="P1083" i="8"/>
  <c r="M1083" i="8"/>
  <c r="L1083" i="8"/>
  <c r="K1083" i="8"/>
  <c r="J1083" i="8"/>
  <c r="H1083" i="8"/>
  <c r="G1083" i="8"/>
  <c r="AR1082" i="8"/>
  <c r="AK1082" i="8"/>
  <c r="AD1082" i="8"/>
  <c r="W1082" i="8"/>
  <c r="P1082" i="8"/>
  <c r="M1082" i="8"/>
  <c r="L1082" i="8"/>
  <c r="K1082" i="8"/>
  <c r="J1082" i="8"/>
  <c r="H1082" i="8"/>
  <c r="G1082" i="8"/>
  <c r="AV1081" i="8"/>
  <c r="AU1081" i="8"/>
  <c r="AT1081" i="8"/>
  <c r="AS1081" i="8"/>
  <c r="AQ1081" i="8"/>
  <c r="AP1081" i="8"/>
  <c r="AO1081" i="8"/>
  <c r="AN1081" i="8"/>
  <c r="AM1081" i="8"/>
  <c r="AL1081" i="8"/>
  <c r="AJ1081" i="8"/>
  <c r="AI1081" i="8"/>
  <c r="AH1081" i="8"/>
  <c r="AG1081" i="8"/>
  <c r="AF1081" i="8"/>
  <c r="AE1081" i="8"/>
  <c r="AC1081" i="8"/>
  <c r="AB1081" i="8"/>
  <c r="AA1081" i="8"/>
  <c r="Z1081" i="8"/>
  <c r="Y1081" i="8"/>
  <c r="X1081" i="8"/>
  <c r="V1081" i="8"/>
  <c r="U1081" i="8"/>
  <c r="T1081" i="8"/>
  <c r="S1081" i="8"/>
  <c r="R1081" i="8"/>
  <c r="Q1081" i="8"/>
  <c r="O1081" i="8"/>
  <c r="N1081" i="8"/>
  <c r="F1081" i="8"/>
  <c r="AR1080" i="8"/>
  <c r="AK1080" i="8"/>
  <c r="AD1080" i="8"/>
  <c r="W1080" i="8"/>
  <c r="P1080" i="8"/>
  <c r="M1080" i="8"/>
  <c r="L1080" i="8"/>
  <c r="K1080" i="8"/>
  <c r="J1080" i="8"/>
  <c r="H1080" i="8"/>
  <c r="G1080" i="8"/>
  <c r="AR1079" i="8"/>
  <c r="AK1079" i="8"/>
  <c r="AD1079" i="8"/>
  <c r="W1079" i="8"/>
  <c r="P1079" i="8"/>
  <c r="M1079" i="8"/>
  <c r="L1079" i="8"/>
  <c r="K1079" i="8"/>
  <c r="J1079" i="8"/>
  <c r="H1079" i="8"/>
  <c r="G1079" i="8"/>
  <c r="AR1078" i="8"/>
  <c r="AK1078" i="8"/>
  <c r="AD1078" i="8"/>
  <c r="W1078" i="8"/>
  <c r="P1078" i="8"/>
  <c r="M1078" i="8"/>
  <c r="L1078" i="8"/>
  <c r="K1078" i="8"/>
  <c r="J1078" i="8"/>
  <c r="H1078" i="8"/>
  <c r="G1078" i="8"/>
  <c r="AR1077" i="8"/>
  <c r="AK1077" i="8"/>
  <c r="AE1077" i="8"/>
  <c r="AD1077" i="8" s="1"/>
  <c r="W1077" i="8"/>
  <c r="P1077" i="8"/>
  <c r="M1077" i="8"/>
  <c r="L1077" i="8"/>
  <c r="K1077" i="8"/>
  <c r="H1077" i="8"/>
  <c r="G1077" i="8"/>
  <c r="AR1076" i="8"/>
  <c r="AK1076" i="8"/>
  <c r="AD1076" i="8"/>
  <c r="W1076" i="8"/>
  <c r="P1076" i="8"/>
  <c r="M1076" i="8"/>
  <c r="L1076" i="8"/>
  <c r="K1076" i="8"/>
  <c r="J1076" i="8"/>
  <c r="H1076" i="8"/>
  <c r="G1076" i="8"/>
  <c r="AR1075" i="8"/>
  <c r="AK1075" i="8"/>
  <c r="AD1075" i="8"/>
  <c r="W1075" i="8"/>
  <c r="P1075" i="8"/>
  <c r="M1075" i="8"/>
  <c r="L1075" i="8"/>
  <c r="K1075" i="8"/>
  <c r="J1075" i="8"/>
  <c r="H1075" i="8"/>
  <c r="G1075" i="8"/>
  <c r="AR1074" i="8"/>
  <c r="AK1074" i="8"/>
  <c r="AD1074" i="8"/>
  <c r="W1074" i="8"/>
  <c r="P1074" i="8"/>
  <c r="M1074" i="8"/>
  <c r="L1074" i="8"/>
  <c r="K1074" i="8"/>
  <c r="J1074" i="8"/>
  <c r="H1074" i="8"/>
  <c r="G1074" i="8"/>
  <c r="AR1073" i="8"/>
  <c r="AK1073" i="8"/>
  <c r="AD1073" i="8"/>
  <c r="W1073" i="8"/>
  <c r="P1073" i="8"/>
  <c r="M1073" i="8"/>
  <c r="L1073" i="8"/>
  <c r="K1073" i="8"/>
  <c r="J1073" i="8"/>
  <c r="H1073" i="8"/>
  <c r="G1073" i="8"/>
  <c r="AR1072" i="8"/>
  <c r="AK1072" i="8"/>
  <c r="AD1072" i="8"/>
  <c r="W1072" i="8"/>
  <c r="P1072" i="8"/>
  <c r="M1072" i="8"/>
  <c r="L1072" i="8"/>
  <c r="K1072" i="8"/>
  <c r="J1072" i="8"/>
  <c r="H1072" i="8"/>
  <c r="G1072" i="8"/>
  <c r="AR1071" i="8"/>
  <c r="AK1071" i="8"/>
  <c r="AD1071" i="8"/>
  <c r="W1071" i="8"/>
  <c r="P1071" i="8"/>
  <c r="M1071" i="8"/>
  <c r="L1071" i="8"/>
  <c r="K1071" i="8"/>
  <c r="J1071" i="8"/>
  <c r="H1071" i="8"/>
  <c r="G1071" i="8"/>
  <c r="AR1070" i="8"/>
  <c r="AK1070" i="8"/>
  <c r="AD1070" i="8"/>
  <c r="W1070" i="8"/>
  <c r="P1070" i="8"/>
  <c r="M1070" i="8"/>
  <c r="L1070" i="8"/>
  <c r="K1070" i="8"/>
  <c r="J1070" i="8"/>
  <c r="H1070" i="8"/>
  <c r="G1070" i="8"/>
  <c r="AR1069" i="8"/>
  <c r="AK1069" i="8"/>
  <c r="AD1069" i="8"/>
  <c r="W1069" i="8"/>
  <c r="P1069" i="8"/>
  <c r="M1069" i="8"/>
  <c r="L1069" i="8"/>
  <c r="K1069" i="8"/>
  <c r="J1069" i="8"/>
  <c r="H1069" i="8"/>
  <c r="G1069" i="8"/>
  <c r="AR1068" i="8"/>
  <c r="AK1068" i="8"/>
  <c r="AD1068" i="8"/>
  <c r="W1068" i="8"/>
  <c r="P1068" i="8"/>
  <c r="M1068" i="8"/>
  <c r="L1068" i="8"/>
  <c r="K1068" i="8"/>
  <c r="J1068" i="8"/>
  <c r="H1068" i="8"/>
  <c r="G1068" i="8"/>
  <c r="AR1067" i="8"/>
  <c r="AK1067" i="8"/>
  <c r="AD1067" i="8"/>
  <c r="W1067" i="8"/>
  <c r="P1067" i="8"/>
  <c r="M1067" i="8"/>
  <c r="L1067" i="8"/>
  <c r="K1067" i="8"/>
  <c r="J1067" i="8"/>
  <c r="H1067" i="8"/>
  <c r="G1067" i="8"/>
  <c r="AR1066" i="8"/>
  <c r="AK1066" i="8"/>
  <c r="AD1066" i="8"/>
  <c r="W1066" i="8"/>
  <c r="P1066" i="8"/>
  <c r="M1066" i="8"/>
  <c r="L1066" i="8"/>
  <c r="K1066" i="8"/>
  <c r="J1066" i="8"/>
  <c r="H1066" i="8"/>
  <c r="G1066" i="8"/>
  <c r="AR1065" i="8"/>
  <c r="AK1065" i="8"/>
  <c r="AD1065" i="8"/>
  <c r="W1065" i="8"/>
  <c r="P1065" i="8"/>
  <c r="M1065" i="8"/>
  <c r="L1065" i="8"/>
  <c r="K1065" i="8"/>
  <c r="J1065" i="8"/>
  <c r="H1065" i="8"/>
  <c r="G1065" i="8"/>
  <c r="AR1064" i="8"/>
  <c r="AK1064" i="8"/>
  <c r="AD1064" i="8"/>
  <c r="W1064" i="8"/>
  <c r="P1064" i="8"/>
  <c r="M1064" i="8"/>
  <c r="L1064" i="8"/>
  <c r="K1064" i="8"/>
  <c r="J1064" i="8"/>
  <c r="H1064" i="8"/>
  <c r="G1064" i="8"/>
  <c r="AR1063" i="8"/>
  <c r="AK1063" i="8"/>
  <c r="AD1063" i="8"/>
  <c r="W1063" i="8"/>
  <c r="P1063" i="8"/>
  <c r="M1063" i="8"/>
  <c r="L1063" i="8"/>
  <c r="K1063" i="8"/>
  <c r="J1063" i="8"/>
  <c r="H1063" i="8"/>
  <c r="G1063" i="8"/>
  <c r="AR1062" i="8"/>
  <c r="AK1062" i="8"/>
  <c r="AD1062" i="8"/>
  <c r="W1062" i="8"/>
  <c r="P1062" i="8"/>
  <c r="M1062" i="8"/>
  <c r="L1062" i="8"/>
  <c r="K1062" i="8"/>
  <c r="J1062" i="8"/>
  <c r="H1062" i="8"/>
  <c r="G1062" i="8"/>
  <c r="AV1061" i="8"/>
  <c r="AU1061" i="8"/>
  <c r="AT1061" i="8"/>
  <c r="AS1061" i="8"/>
  <c r="AQ1061" i="8"/>
  <c r="AP1061" i="8"/>
  <c r="AO1061" i="8"/>
  <c r="AN1061" i="8"/>
  <c r="AM1061" i="8"/>
  <c r="AL1061" i="8"/>
  <c r="AJ1061" i="8"/>
  <c r="AI1061" i="8"/>
  <c r="AH1061" i="8"/>
  <c r="AG1061" i="8"/>
  <c r="AF1061" i="8"/>
  <c r="AC1061" i="8"/>
  <c r="AB1061" i="8"/>
  <c r="AA1061" i="8"/>
  <c r="Z1061" i="8"/>
  <c r="Y1061" i="8"/>
  <c r="X1061" i="8"/>
  <c r="V1061" i="8"/>
  <c r="U1061" i="8"/>
  <c r="T1061" i="8"/>
  <c r="S1061" i="8"/>
  <c r="R1061" i="8"/>
  <c r="Q1061" i="8"/>
  <c r="O1061" i="8"/>
  <c r="N1061" i="8"/>
  <c r="F1061" i="8"/>
  <c r="AR1060" i="8"/>
  <c r="AK1060" i="8"/>
  <c r="AD1060" i="8"/>
  <c r="W1060" i="8"/>
  <c r="P1060" i="8"/>
  <c r="M1060" i="8"/>
  <c r="L1060" i="8"/>
  <c r="K1060" i="8"/>
  <c r="J1060" i="8"/>
  <c r="H1060" i="8"/>
  <c r="G1060" i="8"/>
  <c r="AR1059" i="8"/>
  <c r="AK1059" i="8"/>
  <c r="AD1059" i="8"/>
  <c r="W1059" i="8"/>
  <c r="P1059" i="8"/>
  <c r="M1059" i="8"/>
  <c r="L1059" i="8"/>
  <c r="K1059" i="8"/>
  <c r="J1059" i="8"/>
  <c r="H1059" i="8"/>
  <c r="G1059" i="8"/>
  <c r="AR1058" i="8"/>
  <c r="AK1058" i="8"/>
  <c r="AD1058" i="8"/>
  <c r="W1058" i="8"/>
  <c r="P1058" i="8"/>
  <c r="M1058" i="8"/>
  <c r="L1058" i="8"/>
  <c r="K1058" i="8"/>
  <c r="J1058" i="8"/>
  <c r="H1058" i="8"/>
  <c r="G1058" i="8"/>
  <c r="AR1057" i="8"/>
  <c r="AK1057" i="8"/>
  <c r="AD1057" i="8"/>
  <c r="W1057" i="8"/>
  <c r="P1057" i="8"/>
  <c r="M1057" i="8"/>
  <c r="L1057" i="8"/>
  <c r="K1057" i="8"/>
  <c r="J1057" i="8"/>
  <c r="H1057" i="8"/>
  <c r="G1057" i="8"/>
  <c r="AR1056" i="8"/>
  <c r="AK1056" i="8"/>
  <c r="AD1056" i="8"/>
  <c r="W1056" i="8"/>
  <c r="P1056" i="8"/>
  <c r="M1056" i="8"/>
  <c r="L1056" i="8"/>
  <c r="K1056" i="8"/>
  <c r="J1056" i="8"/>
  <c r="H1056" i="8"/>
  <c r="G1056" i="8"/>
  <c r="AR1055" i="8"/>
  <c r="AK1055" i="8"/>
  <c r="AD1055" i="8"/>
  <c r="W1055" i="8"/>
  <c r="P1055" i="8"/>
  <c r="M1055" i="8"/>
  <c r="L1055" i="8"/>
  <c r="K1055" i="8"/>
  <c r="J1055" i="8"/>
  <c r="H1055" i="8"/>
  <c r="G1055" i="8"/>
  <c r="AR1054" i="8"/>
  <c r="AK1054" i="8"/>
  <c r="AD1054" i="8"/>
  <c r="W1054" i="8"/>
  <c r="P1054" i="8"/>
  <c r="M1054" i="8"/>
  <c r="L1054" i="8"/>
  <c r="K1054" i="8"/>
  <c r="J1054" i="8"/>
  <c r="H1054" i="8"/>
  <c r="G1054" i="8"/>
  <c r="AR1053" i="8"/>
  <c r="AK1053" i="8"/>
  <c r="AD1053" i="8"/>
  <c r="W1053" i="8"/>
  <c r="P1053" i="8"/>
  <c r="M1053" i="8"/>
  <c r="L1053" i="8"/>
  <c r="K1053" i="8"/>
  <c r="J1053" i="8"/>
  <c r="H1053" i="8"/>
  <c r="G1053" i="8"/>
  <c r="AR1052" i="8"/>
  <c r="AK1052" i="8"/>
  <c r="AD1052" i="8"/>
  <c r="W1052" i="8"/>
  <c r="P1052" i="8"/>
  <c r="M1052" i="8"/>
  <c r="L1052" i="8"/>
  <c r="K1052" i="8"/>
  <c r="J1052" i="8"/>
  <c r="H1052" i="8"/>
  <c r="G1052" i="8"/>
  <c r="AR1051" i="8"/>
  <c r="AK1051" i="8"/>
  <c r="AD1051" i="8"/>
  <c r="W1051" i="8"/>
  <c r="Q1051" i="8"/>
  <c r="P1051" i="8" s="1"/>
  <c r="M1051" i="8"/>
  <c r="L1051" i="8"/>
  <c r="K1051" i="8"/>
  <c r="H1051" i="8"/>
  <c r="G1051" i="8"/>
  <c r="AR1050" i="8"/>
  <c r="AK1050" i="8"/>
  <c r="AD1050" i="8"/>
  <c r="W1050" i="8"/>
  <c r="P1050" i="8"/>
  <c r="M1050" i="8"/>
  <c r="L1050" i="8"/>
  <c r="K1050" i="8"/>
  <c r="J1050" i="8"/>
  <c r="H1050" i="8"/>
  <c r="G1050" i="8"/>
  <c r="AV1049" i="8"/>
  <c r="AU1049" i="8"/>
  <c r="AT1049" i="8"/>
  <c r="AS1049" i="8"/>
  <c r="AQ1049" i="8"/>
  <c r="AP1049" i="8"/>
  <c r="AO1049" i="8"/>
  <c r="AN1049" i="8"/>
  <c r="AM1049" i="8"/>
  <c r="AL1049" i="8"/>
  <c r="AJ1049" i="8"/>
  <c r="AI1049" i="8"/>
  <c r="AH1049" i="8"/>
  <c r="AG1049" i="8"/>
  <c r="AF1049" i="8"/>
  <c r="AE1049" i="8"/>
  <c r="AC1049" i="8"/>
  <c r="AB1049" i="8"/>
  <c r="AA1049" i="8"/>
  <c r="Z1049" i="8"/>
  <c r="Y1049" i="8"/>
  <c r="X1049" i="8"/>
  <c r="V1049" i="8"/>
  <c r="U1049" i="8"/>
  <c r="T1049" i="8"/>
  <c r="S1049" i="8"/>
  <c r="R1049" i="8"/>
  <c r="Q1049" i="8"/>
  <c r="O1049" i="8"/>
  <c r="N1049" i="8"/>
  <c r="F1049" i="8"/>
  <c r="AR1048" i="8"/>
  <c r="AK1048" i="8"/>
  <c r="AD1048" i="8"/>
  <c r="W1048" i="8"/>
  <c r="P1048" i="8"/>
  <c r="M1048" i="8"/>
  <c r="L1048" i="8"/>
  <c r="K1048" i="8"/>
  <c r="J1048" i="8"/>
  <c r="H1048" i="8"/>
  <c r="G1048" i="8"/>
  <c r="AR1047" i="8"/>
  <c r="AK1047" i="8"/>
  <c r="AD1047" i="8"/>
  <c r="W1047" i="8"/>
  <c r="P1047" i="8"/>
  <c r="M1047" i="8"/>
  <c r="L1047" i="8"/>
  <c r="K1047" i="8"/>
  <c r="J1047" i="8"/>
  <c r="H1047" i="8"/>
  <c r="G1047" i="8"/>
  <c r="AR1046" i="8"/>
  <c r="AK1046" i="8"/>
  <c r="AD1046" i="8"/>
  <c r="W1046" i="8"/>
  <c r="P1046" i="8"/>
  <c r="M1046" i="8"/>
  <c r="L1046" i="8"/>
  <c r="K1046" i="8"/>
  <c r="J1046" i="8"/>
  <c r="H1046" i="8"/>
  <c r="G1046" i="8"/>
  <c r="AR1045" i="8"/>
  <c r="AK1045" i="8"/>
  <c r="AD1045" i="8"/>
  <c r="W1045" i="8"/>
  <c r="P1045" i="8"/>
  <c r="M1045" i="8"/>
  <c r="L1045" i="8"/>
  <c r="K1045" i="8"/>
  <c r="J1045" i="8"/>
  <c r="H1045" i="8"/>
  <c r="G1045" i="8"/>
  <c r="AR1044" i="8"/>
  <c r="AK1044" i="8"/>
  <c r="AD1044" i="8"/>
  <c r="W1044" i="8"/>
  <c r="P1044" i="8"/>
  <c r="M1044" i="8"/>
  <c r="L1044" i="8"/>
  <c r="K1044" i="8"/>
  <c r="J1044" i="8"/>
  <c r="H1044" i="8"/>
  <c r="G1044" i="8"/>
  <c r="AR1043" i="8"/>
  <c r="AK1043" i="8"/>
  <c r="AD1043" i="8"/>
  <c r="W1043" i="8"/>
  <c r="P1043" i="8"/>
  <c r="M1043" i="8"/>
  <c r="L1043" i="8"/>
  <c r="K1043" i="8"/>
  <c r="J1043" i="8"/>
  <c r="H1043" i="8"/>
  <c r="G1043" i="8"/>
  <c r="AR1042" i="8"/>
  <c r="AK1042" i="8"/>
  <c r="AD1042" i="8"/>
  <c r="W1042" i="8"/>
  <c r="P1042" i="8"/>
  <c r="M1042" i="8"/>
  <c r="L1042" i="8"/>
  <c r="K1042" i="8"/>
  <c r="J1042" i="8"/>
  <c r="H1042" i="8"/>
  <c r="G1042" i="8"/>
  <c r="AR1041" i="8"/>
  <c r="AK1041" i="8"/>
  <c r="AD1041" i="8"/>
  <c r="W1041" i="8"/>
  <c r="P1041" i="8"/>
  <c r="M1041" i="8"/>
  <c r="L1041" i="8"/>
  <c r="K1041" i="8"/>
  <c r="J1041" i="8"/>
  <c r="H1041" i="8"/>
  <c r="G1041" i="8"/>
  <c r="AR1040" i="8"/>
  <c r="AK1040" i="8"/>
  <c r="AD1040" i="8"/>
  <c r="W1040" i="8"/>
  <c r="P1040" i="8"/>
  <c r="M1040" i="8"/>
  <c r="L1040" i="8"/>
  <c r="K1040" i="8"/>
  <c r="J1040" i="8"/>
  <c r="H1040" i="8"/>
  <c r="G1040" i="8"/>
  <c r="AR1039" i="8"/>
  <c r="AK1039" i="8"/>
  <c r="AD1039" i="8"/>
  <c r="W1039" i="8"/>
  <c r="P1039" i="8"/>
  <c r="M1039" i="8"/>
  <c r="L1039" i="8"/>
  <c r="K1039" i="8"/>
  <c r="J1039" i="8"/>
  <c r="H1039" i="8"/>
  <c r="G1039" i="8"/>
  <c r="AR1038" i="8"/>
  <c r="AK1038" i="8"/>
  <c r="AD1038" i="8"/>
  <c r="W1038" i="8"/>
  <c r="P1038" i="8"/>
  <c r="M1038" i="8"/>
  <c r="L1038" i="8"/>
  <c r="K1038" i="8"/>
  <c r="J1038" i="8"/>
  <c r="H1038" i="8"/>
  <c r="G1038" i="8"/>
  <c r="AR1037" i="8"/>
  <c r="AK1037" i="8"/>
  <c r="AD1037" i="8"/>
  <c r="W1037" i="8"/>
  <c r="P1037" i="8"/>
  <c r="M1037" i="8"/>
  <c r="L1037" i="8"/>
  <c r="K1037" i="8"/>
  <c r="J1037" i="8"/>
  <c r="H1037" i="8"/>
  <c r="G1037" i="8"/>
  <c r="AR1036" i="8"/>
  <c r="AK1036" i="8"/>
  <c r="AD1036" i="8"/>
  <c r="W1036" i="8"/>
  <c r="P1036" i="8"/>
  <c r="M1036" i="8"/>
  <c r="L1036" i="8"/>
  <c r="K1036" i="8"/>
  <c r="J1036" i="8"/>
  <c r="H1036" i="8"/>
  <c r="G1036" i="8"/>
  <c r="AR1035" i="8"/>
  <c r="AK1035" i="8"/>
  <c r="AD1035" i="8"/>
  <c r="W1035" i="8"/>
  <c r="P1035" i="8"/>
  <c r="M1035" i="8"/>
  <c r="L1035" i="8"/>
  <c r="K1035" i="8"/>
  <c r="J1035" i="8"/>
  <c r="H1035" i="8"/>
  <c r="G1035" i="8"/>
  <c r="AR1034" i="8"/>
  <c r="AK1034" i="8"/>
  <c r="AD1034" i="8"/>
  <c r="W1034" i="8"/>
  <c r="P1034" i="8"/>
  <c r="M1034" i="8"/>
  <c r="L1034" i="8"/>
  <c r="K1034" i="8"/>
  <c r="J1034" i="8"/>
  <c r="H1034" i="8"/>
  <c r="G1034" i="8"/>
  <c r="AR1033" i="8"/>
  <c r="AK1033" i="8"/>
  <c r="AD1033" i="8"/>
  <c r="W1033" i="8"/>
  <c r="P1033" i="8"/>
  <c r="M1033" i="8"/>
  <c r="L1033" i="8"/>
  <c r="K1033" i="8"/>
  <c r="J1033" i="8"/>
  <c r="H1033" i="8"/>
  <c r="G1033" i="8"/>
  <c r="AR1032" i="8"/>
  <c r="AK1032" i="8"/>
  <c r="AD1032" i="8"/>
  <c r="W1032" i="8"/>
  <c r="P1032" i="8"/>
  <c r="M1032" i="8"/>
  <c r="L1032" i="8"/>
  <c r="K1032" i="8"/>
  <c r="J1032" i="8"/>
  <c r="H1032" i="8"/>
  <c r="G1032" i="8"/>
  <c r="AR1031" i="8"/>
  <c r="AK1031" i="8"/>
  <c r="AD1031" i="8"/>
  <c r="W1031" i="8"/>
  <c r="P1031" i="8"/>
  <c r="M1031" i="8"/>
  <c r="L1031" i="8"/>
  <c r="K1031" i="8"/>
  <c r="J1031" i="8"/>
  <c r="H1031" i="8"/>
  <c r="G1031" i="8"/>
  <c r="AR1030" i="8"/>
  <c r="AK1030" i="8"/>
  <c r="AD1030" i="8"/>
  <c r="W1030" i="8"/>
  <c r="P1030" i="8"/>
  <c r="M1030" i="8"/>
  <c r="L1030" i="8"/>
  <c r="K1030" i="8"/>
  <c r="J1030" i="8"/>
  <c r="H1030" i="8"/>
  <c r="G1030" i="8"/>
  <c r="AR1029" i="8"/>
  <c r="AK1029" i="8"/>
  <c r="AD1029" i="8"/>
  <c r="W1029" i="8"/>
  <c r="P1029" i="8"/>
  <c r="M1029" i="8"/>
  <c r="L1029" i="8"/>
  <c r="K1029" i="8"/>
  <c r="J1029" i="8"/>
  <c r="H1029" i="8"/>
  <c r="G1029" i="8"/>
  <c r="AV1028" i="8"/>
  <c r="AU1028" i="8"/>
  <c r="AT1028" i="8"/>
  <c r="AS1028" i="8"/>
  <c r="AQ1028" i="8"/>
  <c r="AP1028" i="8"/>
  <c r="AO1028" i="8"/>
  <c r="AN1028" i="8"/>
  <c r="AM1028" i="8"/>
  <c r="AL1028" i="8"/>
  <c r="AJ1028" i="8"/>
  <c r="AI1028" i="8"/>
  <c r="AH1028" i="8"/>
  <c r="AG1028" i="8"/>
  <c r="AF1028" i="8"/>
  <c r="AE1028" i="8"/>
  <c r="AC1028" i="8"/>
  <c r="AB1028" i="8"/>
  <c r="AA1028" i="8"/>
  <c r="Z1028" i="8"/>
  <c r="Y1028" i="8"/>
  <c r="X1028" i="8"/>
  <c r="V1028" i="8"/>
  <c r="U1028" i="8"/>
  <c r="T1028" i="8"/>
  <c r="S1028" i="8"/>
  <c r="R1028" i="8"/>
  <c r="Q1028" i="8"/>
  <c r="O1028" i="8"/>
  <c r="N1028" i="8"/>
  <c r="F1028" i="8"/>
  <c r="AR1027" i="8"/>
  <c r="AK1027" i="8"/>
  <c r="AD1027" i="8"/>
  <c r="W1027" i="8"/>
  <c r="P1027" i="8"/>
  <c r="M1027" i="8"/>
  <c r="L1027" i="8"/>
  <c r="K1027" i="8"/>
  <c r="J1027" i="8"/>
  <c r="H1027" i="8"/>
  <c r="G1027" i="8"/>
  <c r="AR1026" i="8"/>
  <c r="AK1026" i="8"/>
  <c r="AD1026" i="8"/>
  <c r="W1026" i="8"/>
  <c r="P1026" i="8"/>
  <c r="M1026" i="8"/>
  <c r="L1026" i="8"/>
  <c r="K1026" i="8"/>
  <c r="J1026" i="8"/>
  <c r="H1026" i="8"/>
  <c r="G1026" i="8"/>
  <c r="AR1025" i="8"/>
  <c r="AK1025" i="8"/>
  <c r="AD1025" i="8"/>
  <c r="W1025" i="8"/>
  <c r="P1025" i="8"/>
  <c r="M1025" i="8"/>
  <c r="L1025" i="8"/>
  <c r="K1025" i="8"/>
  <c r="J1025" i="8"/>
  <c r="H1025" i="8"/>
  <c r="G1025" i="8"/>
  <c r="AR1024" i="8"/>
  <c r="AK1024" i="8"/>
  <c r="AD1024" i="8"/>
  <c r="W1024" i="8"/>
  <c r="P1024" i="8"/>
  <c r="M1024" i="8"/>
  <c r="L1024" i="8"/>
  <c r="K1024" i="8"/>
  <c r="J1024" i="8"/>
  <c r="H1024" i="8"/>
  <c r="G1024" i="8"/>
  <c r="AR1023" i="8"/>
  <c r="AK1023" i="8"/>
  <c r="AD1023" i="8"/>
  <c r="W1023" i="8"/>
  <c r="P1023" i="8"/>
  <c r="M1023" i="8"/>
  <c r="L1023" i="8"/>
  <c r="K1023" i="8"/>
  <c r="J1023" i="8"/>
  <c r="H1023" i="8"/>
  <c r="G1023" i="8"/>
  <c r="AV1022" i="8"/>
  <c r="AU1022" i="8"/>
  <c r="AT1022" i="8"/>
  <c r="AS1022" i="8"/>
  <c r="AQ1022" i="8"/>
  <c r="AP1022" i="8"/>
  <c r="AO1022" i="8"/>
  <c r="AN1022" i="8"/>
  <c r="AM1022" i="8"/>
  <c r="AL1022" i="8"/>
  <c r="AJ1022" i="8"/>
  <c r="AI1022" i="8"/>
  <c r="AH1022" i="8"/>
  <c r="AG1022" i="8"/>
  <c r="AF1022" i="8"/>
  <c r="AE1022" i="8"/>
  <c r="AC1022" i="8"/>
  <c r="AB1022" i="8"/>
  <c r="AA1022" i="8"/>
  <c r="Z1022" i="8"/>
  <c r="Y1022" i="8"/>
  <c r="X1022" i="8"/>
  <c r="V1022" i="8"/>
  <c r="U1022" i="8"/>
  <c r="T1022" i="8"/>
  <c r="S1022" i="8"/>
  <c r="R1022" i="8"/>
  <c r="Q1022" i="8"/>
  <c r="O1022" i="8"/>
  <c r="N1022" i="8"/>
  <c r="F1022" i="8"/>
  <c r="AR1021" i="8"/>
  <c r="AK1021" i="8"/>
  <c r="AD1021" i="8"/>
  <c r="W1021" i="8"/>
  <c r="P1021" i="8"/>
  <c r="M1021" i="8"/>
  <c r="L1021" i="8"/>
  <c r="K1021" i="8"/>
  <c r="J1021" i="8"/>
  <c r="H1021" i="8"/>
  <c r="G1021" i="8"/>
  <c r="AR1020" i="8"/>
  <c r="AK1020" i="8"/>
  <c r="AD1020" i="8"/>
  <c r="W1020" i="8"/>
  <c r="P1020" i="8"/>
  <c r="M1020" i="8"/>
  <c r="L1020" i="8"/>
  <c r="K1020" i="8"/>
  <c r="J1020" i="8"/>
  <c r="H1020" i="8"/>
  <c r="G1020" i="8"/>
  <c r="AR1019" i="8"/>
  <c r="AK1019" i="8"/>
  <c r="AD1019" i="8"/>
  <c r="W1019" i="8"/>
  <c r="P1019" i="8"/>
  <c r="M1019" i="8"/>
  <c r="L1019" i="8"/>
  <c r="K1019" i="8"/>
  <c r="J1019" i="8"/>
  <c r="H1019" i="8"/>
  <c r="G1019" i="8"/>
  <c r="AR1018" i="8"/>
  <c r="AK1018" i="8"/>
  <c r="AD1018" i="8"/>
  <c r="W1018" i="8"/>
  <c r="P1018" i="8"/>
  <c r="M1018" i="8"/>
  <c r="L1018" i="8"/>
  <c r="K1018" i="8"/>
  <c r="J1018" i="8"/>
  <c r="H1018" i="8"/>
  <c r="G1018" i="8"/>
  <c r="AR1017" i="8"/>
  <c r="AK1017" i="8"/>
  <c r="AD1017" i="8"/>
  <c r="W1017" i="8"/>
  <c r="P1017" i="8"/>
  <c r="M1017" i="8"/>
  <c r="L1017" i="8"/>
  <c r="K1017" i="8"/>
  <c r="J1017" i="8"/>
  <c r="H1017" i="8"/>
  <c r="G1017" i="8"/>
  <c r="AR1016" i="8"/>
  <c r="AK1016" i="8"/>
  <c r="AD1016" i="8"/>
  <c r="W1016" i="8"/>
  <c r="P1016" i="8"/>
  <c r="M1016" i="8"/>
  <c r="L1016" i="8"/>
  <c r="K1016" i="8"/>
  <c r="J1016" i="8"/>
  <c r="H1016" i="8"/>
  <c r="G1016" i="8"/>
  <c r="AR1015" i="8"/>
  <c r="AK1015" i="8"/>
  <c r="AD1015" i="8"/>
  <c r="W1015" i="8"/>
  <c r="P1015" i="8"/>
  <c r="M1015" i="8"/>
  <c r="L1015" i="8"/>
  <c r="K1015" i="8"/>
  <c r="J1015" i="8"/>
  <c r="H1015" i="8"/>
  <c r="G1015" i="8"/>
  <c r="AR1014" i="8"/>
  <c r="AK1014" i="8"/>
  <c r="AE1014" i="8"/>
  <c r="X1014" i="8"/>
  <c r="P1014" i="8"/>
  <c r="M1014" i="8"/>
  <c r="L1014" i="8"/>
  <c r="K1014" i="8"/>
  <c r="H1014" i="8"/>
  <c r="G1014" i="8"/>
  <c r="AR1013" i="8"/>
  <c r="AK1013" i="8"/>
  <c r="AD1013" i="8"/>
  <c r="W1013" i="8"/>
  <c r="P1013" i="8"/>
  <c r="M1013" i="8"/>
  <c r="L1013" i="8"/>
  <c r="K1013" i="8"/>
  <c r="J1013" i="8"/>
  <c r="H1013" i="8"/>
  <c r="G1013" i="8"/>
  <c r="AR1012" i="8"/>
  <c r="AK1012" i="8"/>
  <c r="AD1012" i="8"/>
  <c r="W1012" i="8"/>
  <c r="P1012" i="8"/>
  <c r="M1012" i="8"/>
  <c r="L1012" i="8"/>
  <c r="K1012" i="8"/>
  <c r="J1012" i="8"/>
  <c r="H1012" i="8"/>
  <c r="G1012" i="8"/>
  <c r="AR1011" i="8"/>
  <c r="AK1011" i="8"/>
  <c r="AD1011" i="8"/>
  <c r="W1011" i="8"/>
  <c r="P1011" i="8"/>
  <c r="M1011" i="8"/>
  <c r="L1011" i="8"/>
  <c r="K1011" i="8"/>
  <c r="J1011" i="8"/>
  <c r="H1011" i="8"/>
  <c r="G1011" i="8"/>
  <c r="AV1010" i="8"/>
  <c r="AU1010" i="8"/>
  <c r="AT1010" i="8"/>
  <c r="AS1010" i="8"/>
  <c r="AQ1010" i="8"/>
  <c r="AP1010" i="8"/>
  <c r="AO1010" i="8"/>
  <c r="AN1010" i="8"/>
  <c r="AM1010" i="8"/>
  <c r="AL1010" i="8"/>
  <c r="AJ1010" i="8"/>
  <c r="AI1010" i="8"/>
  <c r="AH1010" i="8"/>
  <c r="AG1010" i="8"/>
  <c r="AF1010" i="8"/>
  <c r="AC1010" i="8"/>
  <c r="AB1010" i="8"/>
  <c r="AA1010" i="8"/>
  <c r="Z1010" i="8"/>
  <c r="Y1010" i="8"/>
  <c r="V1010" i="8"/>
  <c r="U1010" i="8"/>
  <c r="T1010" i="8"/>
  <c r="S1010" i="8"/>
  <c r="R1010" i="8"/>
  <c r="Q1010" i="8"/>
  <c r="O1010" i="8"/>
  <c r="N1010" i="8"/>
  <c r="F1010" i="8"/>
  <c r="AR1009" i="8"/>
  <c r="AK1009" i="8"/>
  <c r="AD1009" i="8"/>
  <c r="W1009" i="8"/>
  <c r="P1009" i="8"/>
  <c r="M1009" i="8"/>
  <c r="L1009" i="8"/>
  <c r="K1009" i="8"/>
  <c r="J1009" i="8"/>
  <c r="H1009" i="8"/>
  <c r="G1009" i="8"/>
  <c r="AR1008" i="8"/>
  <c r="AK1008" i="8"/>
  <c r="AD1008" i="8"/>
  <c r="W1008" i="8"/>
  <c r="P1008" i="8"/>
  <c r="M1008" i="8"/>
  <c r="L1008" i="8"/>
  <c r="K1008" i="8"/>
  <c r="J1008" i="8"/>
  <c r="H1008" i="8"/>
  <c r="G1008" i="8"/>
  <c r="AR1007" i="8"/>
  <c r="AK1007" i="8"/>
  <c r="AD1007" i="8"/>
  <c r="W1007" i="8"/>
  <c r="P1007" i="8"/>
  <c r="M1007" i="8"/>
  <c r="L1007" i="8"/>
  <c r="K1007" i="8"/>
  <c r="J1007" i="8"/>
  <c r="H1007" i="8"/>
  <c r="G1007" i="8"/>
  <c r="AR1006" i="8"/>
  <c r="AK1006" i="8"/>
  <c r="AD1006" i="8"/>
  <c r="W1006" i="8"/>
  <c r="P1006" i="8"/>
  <c r="M1006" i="8"/>
  <c r="L1006" i="8"/>
  <c r="K1006" i="8"/>
  <c r="J1006" i="8"/>
  <c r="H1006" i="8"/>
  <c r="G1006" i="8"/>
  <c r="AR1005" i="8"/>
  <c r="AK1005" i="8"/>
  <c r="AD1005" i="8"/>
  <c r="W1005" i="8"/>
  <c r="P1005" i="8"/>
  <c r="M1005" i="8"/>
  <c r="L1005" i="8"/>
  <c r="K1005" i="8"/>
  <c r="J1005" i="8"/>
  <c r="H1005" i="8"/>
  <c r="G1005" i="8"/>
  <c r="AR1004" i="8"/>
  <c r="AK1004" i="8"/>
  <c r="AD1004" i="8"/>
  <c r="W1004" i="8"/>
  <c r="P1004" i="8"/>
  <c r="M1004" i="8"/>
  <c r="L1004" i="8"/>
  <c r="K1004" i="8"/>
  <c r="J1004" i="8"/>
  <c r="H1004" i="8"/>
  <c r="G1004" i="8"/>
  <c r="AR1003" i="8"/>
  <c r="AK1003" i="8"/>
  <c r="AD1003" i="8"/>
  <c r="W1003" i="8"/>
  <c r="P1003" i="8"/>
  <c r="M1003" i="8"/>
  <c r="L1003" i="8"/>
  <c r="K1003" i="8"/>
  <c r="J1003" i="8"/>
  <c r="H1003" i="8"/>
  <c r="G1003" i="8"/>
  <c r="AR1002" i="8"/>
  <c r="AK1002" i="8"/>
  <c r="AD1002" i="8"/>
  <c r="W1002" i="8"/>
  <c r="P1002" i="8"/>
  <c r="M1002" i="8"/>
  <c r="L1002" i="8"/>
  <c r="K1002" i="8"/>
  <c r="J1002" i="8"/>
  <c r="H1002" i="8"/>
  <c r="G1002" i="8"/>
  <c r="AR1001" i="8"/>
  <c r="AK1001" i="8"/>
  <c r="AD1001" i="8"/>
  <c r="W1001" i="8"/>
  <c r="P1001" i="8"/>
  <c r="M1001" i="8"/>
  <c r="L1001" i="8"/>
  <c r="K1001" i="8"/>
  <c r="J1001" i="8"/>
  <c r="H1001" i="8"/>
  <c r="G1001" i="8"/>
  <c r="AR1000" i="8"/>
  <c r="AK1000" i="8"/>
  <c r="AD1000" i="8"/>
  <c r="W1000" i="8"/>
  <c r="P1000" i="8"/>
  <c r="M1000" i="8"/>
  <c r="L1000" i="8"/>
  <c r="K1000" i="8"/>
  <c r="J1000" i="8"/>
  <c r="H1000" i="8"/>
  <c r="G1000" i="8"/>
  <c r="AR999" i="8"/>
  <c r="AK999" i="8"/>
  <c r="AD999" i="8"/>
  <c r="W999" i="8"/>
  <c r="P999" i="8"/>
  <c r="M999" i="8"/>
  <c r="L999" i="8"/>
  <c r="K999" i="8"/>
  <c r="J999" i="8"/>
  <c r="H999" i="8"/>
  <c r="G999" i="8"/>
  <c r="AR998" i="8"/>
  <c r="AK998" i="8"/>
  <c r="AD998" i="8"/>
  <c r="W998" i="8"/>
  <c r="P998" i="8"/>
  <c r="M998" i="8"/>
  <c r="L998" i="8"/>
  <c r="K998" i="8"/>
  <c r="J998" i="8"/>
  <c r="H998" i="8"/>
  <c r="G998" i="8"/>
  <c r="AR997" i="8"/>
  <c r="AK997" i="8"/>
  <c r="AD997" i="8"/>
  <c r="W997" i="8"/>
  <c r="P997" i="8"/>
  <c r="M997" i="8"/>
  <c r="L997" i="8"/>
  <c r="K997" i="8"/>
  <c r="J997" i="8"/>
  <c r="H997" i="8"/>
  <c r="G997" i="8"/>
  <c r="AR996" i="8"/>
  <c r="AK996" i="8"/>
  <c r="AD996" i="8"/>
  <c r="W996" i="8"/>
  <c r="P996" i="8"/>
  <c r="M996" i="8"/>
  <c r="L996" i="8"/>
  <c r="K996" i="8"/>
  <c r="J996" i="8"/>
  <c r="H996" i="8"/>
  <c r="G996" i="8"/>
  <c r="AR995" i="8"/>
  <c r="AK995" i="8"/>
  <c r="AD995" i="8"/>
  <c r="W995" i="8"/>
  <c r="P995" i="8"/>
  <c r="M995" i="8"/>
  <c r="L995" i="8"/>
  <c r="K995" i="8"/>
  <c r="J995" i="8"/>
  <c r="H995" i="8"/>
  <c r="G995" i="8"/>
  <c r="AR994" i="8"/>
  <c r="AK994" i="8"/>
  <c r="AD994" i="8"/>
  <c r="W994" i="8"/>
  <c r="P994" i="8"/>
  <c r="M994" i="8"/>
  <c r="L994" i="8"/>
  <c r="K994" i="8"/>
  <c r="J994" i="8"/>
  <c r="H994" i="8"/>
  <c r="G994" i="8"/>
  <c r="AR993" i="8"/>
  <c r="AK993" i="8"/>
  <c r="AD993" i="8"/>
  <c r="W993" i="8"/>
  <c r="P993" i="8"/>
  <c r="M993" i="8"/>
  <c r="L993" i="8"/>
  <c r="K993" i="8"/>
  <c r="J993" i="8"/>
  <c r="H993" i="8"/>
  <c r="G993" i="8"/>
  <c r="AR992" i="8"/>
  <c r="AK992" i="8"/>
  <c r="AD992" i="8"/>
  <c r="W992" i="8"/>
  <c r="P992" i="8"/>
  <c r="M992" i="8"/>
  <c r="L992" i="8"/>
  <c r="K992" i="8"/>
  <c r="J992" i="8"/>
  <c r="H992" i="8"/>
  <c r="G992" i="8"/>
  <c r="AR991" i="8"/>
  <c r="AK991" i="8"/>
  <c r="AD991" i="8"/>
  <c r="W991" i="8"/>
  <c r="P991" i="8"/>
  <c r="M991" i="8"/>
  <c r="L991" i="8"/>
  <c r="K991" i="8"/>
  <c r="J991" i="8"/>
  <c r="H991" i="8"/>
  <c r="G991" i="8"/>
  <c r="AR990" i="8"/>
  <c r="AK990" i="8"/>
  <c r="AD990" i="8"/>
  <c r="W990" i="8"/>
  <c r="P990" i="8"/>
  <c r="M990" i="8"/>
  <c r="L990" i="8"/>
  <c r="K990" i="8"/>
  <c r="J990" i="8"/>
  <c r="H990" i="8"/>
  <c r="G990" i="8"/>
  <c r="AR989" i="8"/>
  <c r="AK989" i="8"/>
  <c r="AD989" i="8"/>
  <c r="W989" i="8"/>
  <c r="P989" i="8"/>
  <c r="M989" i="8"/>
  <c r="L989" i="8"/>
  <c r="K989" i="8"/>
  <c r="J989" i="8"/>
  <c r="H989" i="8"/>
  <c r="G989" i="8"/>
  <c r="AR988" i="8"/>
  <c r="AK988" i="8"/>
  <c r="AD988" i="8"/>
  <c r="W988" i="8"/>
  <c r="P988" i="8"/>
  <c r="M988" i="8"/>
  <c r="L988" i="8"/>
  <c r="K988" i="8"/>
  <c r="J988" i="8"/>
  <c r="H988" i="8"/>
  <c r="G988" i="8"/>
  <c r="AR987" i="8"/>
  <c r="AK987" i="8"/>
  <c r="AD987" i="8"/>
  <c r="W987" i="8"/>
  <c r="P987" i="8"/>
  <c r="M987" i="8"/>
  <c r="L987" i="8"/>
  <c r="K987" i="8"/>
  <c r="J987" i="8"/>
  <c r="H987" i="8"/>
  <c r="G987" i="8"/>
  <c r="AR986" i="8"/>
  <c r="AK986" i="8"/>
  <c r="AD986" i="8"/>
  <c r="W986" i="8"/>
  <c r="P986" i="8"/>
  <c r="M986" i="8"/>
  <c r="L986" i="8"/>
  <c r="K986" i="8"/>
  <c r="J986" i="8"/>
  <c r="H986" i="8"/>
  <c r="G986" i="8"/>
  <c r="AR985" i="8"/>
  <c r="AK985" i="8"/>
  <c r="AD985" i="8"/>
  <c r="W985" i="8"/>
  <c r="P985" i="8"/>
  <c r="M985" i="8"/>
  <c r="L985" i="8"/>
  <c r="K985" i="8"/>
  <c r="J985" i="8"/>
  <c r="H985" i="8"/>
  <c r="G985" i="8"/>
  <c r="AR984" i="8"/>
  <c r="AK984" i="8"/>
  <c r="AD984" i="8"/>
  <c r="W984" i="8"/>
  <c r="P984" i="8"/>
  <c r="M984" i="8"/>
  <c r="L984" i="8"/>
  <c r="K984" i="8"/>
  <c r="J984" i="8"/>
  <c r="H984" i="8"/>
  <c r="G984" i="8"/>
  <c r="AV983" i="8"/>
  <c r="AU983" i="8"/>
  <c r="AT983" i="8"/>
  <c r="AS983" i="8"/>
  <c r="AQ983" i="8"/>
  <c r="AP983" i="8"/>
  <c r="AO983" i="8"/>
  <c r="AN983" i="8"/>
  <c r="AM983" i="8"/>
  <c r="AL983" i="8"/>
  <c r="AJ983" i="8"/>
  <c r="AI983" i="8"/>
  <c r="AH983" i="8"/>
  <c r="AG983" i="8"/>
  <c r="AF983" i="8"/>
  <c r="AE983" i="8"/>
  <c r="AC983" i="8"/>
  <c r="AB983" i="8"/>
  <c r="AA983" i="8"/>
  <c r="Z983" i="8"/>
  <c r="Y983" i="8"/>
  <c r="X983" i="8"/>
  <c r="V983" i="8"/>
  <c r="U983" i="8"/>
  <c r="T983" i="8"/>
  <c r="S983" i="8"/>
  <c r="R983" i="8"/>
  <c r="Q983" i="8"/>
  <c r="O983" i="8"/>
  <c r="N983" i="8"/>
  <c r="F983" i="8"/>
  <c r="AR982" i="8"/>
  <c r="AK982" i="8"/>
  <c r="AD982" i="8"/>
  <c r="W982" i="8"/>
  <c r="P982" i="8"/>
  <c r="M982" i="8"/>
  <c r="L982" i="8"/>
  <c r="K982" i="8"/>
  <c r="J982" i="8"/>
  <c r="H982" i="8"/>
  <c r="G982" i="8"/>
  <c r="AR981" i="8"/>
  <c r="AK981" i="8"/>
  <c r="AD981" i="8"/>
  <c r="W981" i="8"/>
  <c r="P981" i="8"/>
  <c r="M981" i="8"/>
  <c r="L981" i="8"/>
  <c r="K981" i="8"/>
  <c r="J981" i="8"/>
  <c r="H981" i="8"/>
  <c r="G981" i="8"/>
  <c r="AR980" i="8"/>
  <c r="AK980" i="8"/>
  <c r="AD980" i="8"/>
  <c r="W980" i="8"/>
  <c r="P980" i="8"/>
  <c r="M980" i="8"/>
  <c r="L980" i="8"/>
  <c r="K980" i="8"/>
  <c r="J980" i="8"/>
  <c r="H980" i="8"/>
  <c r="G980" i="8"/>
  <c r="AR979" i="8"/>
  <c r="AK979" i="8"/>
  <c r="AD979" i="8"/>
  <c r="W979" i="8"/>
  <c r="P979" i="8"/>
  <c r="M979" i="8"/>
  <c r="L979" i="8"/>
  <c r="K979" i="8"/>
  <c r="J979" i="8"/>
  <c r="H979" i="8"/>
  <c r="G979" i="8"/>
  <c r="AR978" i="8"/>
  <c r="AK978" i="8"/>
  <c r="AD978" i="8"/>
  <c r="W978" i="8"/>
  <c r="P978" i="8"/>
  <c r="M978" i="8"/>
  <c r="L978" i="8"/>
  <c r="K978" i="8"/>
  <c r="J978" i="8"/>
  <c r="H978" i="8"/>
  <c r="G978" i="8"/>
  <c r="AR977" i="8"/>
  <c r="AK977" i="8"/>
  <c r="AD977" i="8"/>
  <c r="W977" i="8"/>
  <c r="P977" i="8"/>
  <c r="M977" i="8"/>
  <c r="L977" i="8"/>
  <c r="K977" i="8"/>
  <c r="J977" i="8"/>
  <c r="H977" i="8"/>
  <c r="G977" i="8"/>
  <c r="AR976" i="8"/>
  <c r="AK976" i="8"/>
  <c r="AD976" i="8"/>
  <c r="W976" i="8"/>
  <c r="P976" i="8"/>
  <c r="M976" i="8"/>
  <c r="L976" i="8"/>
  <c r="K976" i="8"/>
  <c r="J976" i="8"/>
  <c r="H976" i="8"/>
  <c r="G976" i="8"/>
  <c r="AR975" i="8"/>
  <c r="AK975" i="8"/>
  <c r="AD975" i="8"/>
  <c r="W975" i="8"/>
  <c r="P975" i="8"/>
  <c r="M975" i="8"/>
  <c r="L975" i="8"/>
  <c r="K975" i="8"/>
  <c r="J975" i="8"/>
  <c r="H975" i="8"/>
  <c r="G975" i="8"/>
  <c r="AR974" i="8"/>
  <c r="AK974" i="8"/>
  <c r="AD974" i="8"/>
  <c r="W974" i="8"/>
  <c r="P974" i="8"/>
  <c r="M974" i="8"/>
  <c r="L974" i="8"/>
  <c r="K974" i="8"/>
  <c r="J974" i="8"/>
  <c r="H974" i="8"/>
  <c r="G974" i="8"/>
  <c r="AV973" i="8"/>
  <c r="AU973" i="8"/>
  <c r="AT973" i="8"/>
  <c r="AS973" i="8"/>
  <c r="AQ973" i="8"/>
  <c r="AP973" i="8"/>
  <c r="AO973" i="8"/>
  <c r="AN973" i="8"/>
  <c r="AM973" i="8"/>
  <c r="AL973" i="8"/>
  <c r="AJ973" i="8"/>
  <c r="AI973" i="8"/>
  <c r="AH973" i="8"/>
  <c r="AG973" i="8"/>
  <c r="AF973" i="8"/>
  <c r="AE973" i="8"/>
  <c r="AC973" i="8"/>
  <c r="AB973" i="8"/>
  <c r="AA973" i="8"/>
  <c r="Z973" i="8"/>
  <c r="Y973" i="8"/>
  <c r="X973" i="8"/>
  <c r="V973" i="8"/>
  <c r="U973" i="8"/>
  <c r="T973" i="8"/>
  <c r="S973" i="8"/>
  <c r="R973" i="8"/>
  <c r="Q973" i="8"/>
  <c r="O973" i="8"/>
  <c r="N973" i="8"/>
  <c r="F973" i="8"/>
  <c r="AR972" i="8"/>
  <c r="AK972" i="8"/>
  <c r="AD972" i="8"/>
  <c r="W972" i="8"/>
  <c r="P972" i="8"/>
  <c r="M972" i="8"/>
  <c r="L972" i="8"/>
  <c r="K972" i="8"/>
  <c r="J972" i="8"/>
  <c r="H972" i="8"/>
  <c r="G972" i="8"/>
  <c r="AR971" i="8"/>
  <c r="AK971" i="8"/>
  <c r="AD971" i="8"/>
  <c r="W971" i="8"/>
  <c r="P971" i="8"/>
  <c r="M971" i="8"/>
  <c r="L971" i="8"/>
  <c r="K971" i="8"/>
  <c r="J971" i="8"/>
  <c r="H971" i="8"/>
  <c r="G971" i="8"/>
  <c r="AR970" i="8"/>
  <c r="AK970" i="8"/>
  <c r="AD970" i="8"/>
  <c r="W970" i="8"/>
  <c r="P970" i="8"/>
  <c r="M970" i="8"/>
  <c r="L970" i="8"/>
  <c r="K970" i="8"/>
  <c r="J970" i="8"/>
  <c r="H970" i="8"/>
  <c r="G970" i="8"/>
  <c r="AR969" i="8"/>
  <c r="AK969" i="8"/>
  <c r="AD969" i="8"/>
  <c r="W969" i="8"/>
  <c r="P969" i="8"/>
  <c r="M969" i="8"/>
  <c r="L969" i="8"/>
  <c r="K969" i="8"/>
  <c r="J969" i="8"/>
  <c r="H969" i="8"/>
  <c r="G969" i="8"/>
  <c r="AR968" i="8"/>
  <c r="AK968" i="8"/>
  <c r="AD968" i="8"/>
  <c r="W968" i="8"/>
  <c r="P968" i="8"/>
  <c r="M968" i="8"/>
  <c r="L968" i="8"/>
  <c r="K968" i="8"/>
  <c r="J968" i="8"/>
  <c r="H968" i="8"/>
  <c r="G968" i="8"/>
  <c r="AV967" i="8"/>
  <c r="AU967" i="8"/>
  <c r="AT967" i="8"/>
  <c r="AS967" i="8"/>
  <c r="AQ967" i="8"/>
  <c r="AP967" i="8"/>
  <c r="AO967" i="8"/>
  <c r="AN967" i="8"/>
  <c r="AM967" i="8"/>
  <c r="AL967" i="8"/>
  <c r="AJ967" i="8"/>
  <c r="AI967" i="8"/>
  <c r="AH967" i="8"/>
  <c r="AG967" i="8"/>
  <c r="AF967" i="8"/>
  <c r="AE967" i="8"/>
  <c r="AC967" i="8"/>
  <c r="AB967" i="8"/>
  <c r="AA967" i="8"/>
  <c r="Z967" i="8"/>
  <c r="Y967" i="8"/>
  <c r="X967" i="8"/>
  <c r="V967" i="8"/>
  <c r="U967" i="8"/>
  <c r="T967" i="8"/>
  <c r="S967" i="8"/>
  <c r="R967" i="8"/>
  <c r="Q967" i="8"/>
  <c r="O967" i="8"/>
  <c r="N967" i="8"/>
  <c r="F967" i="8"/>
  <c r="AR966" i="8"/>
  <c r="AK966" i="8"/>
  <c r="AD966" i="8"/>
  <c r="W966" i="8"/>
  <c r="P966" i="8"/>
  <c r="M966" i="8"/>
  <c r="L966" i="8"/>
  <c r="K966" i="8"/>
  <c r="J966" i="8"/>
  <c r="H966" i="8"/>
  <c r="G966" i="8"/>
  <c r="AR965" i="8"/>
  <c r="AK965" i="8"/>
  <c r="AD965" i="8"/>
  <c r="W965" i="8"/>
  <c r="P965" i="8"/>
  <c r="M965" i="8"/>
  <c r="L965" i="8"/>
  <c r="K965" i="8"/>
  <c r="J965" i="8"/>
  <c r="H965" i="8"/>
  <c r="G965" i="8"/>
  <c r="AR964" i="8"/>
  <c r="AK964" i="8"/>
  <c r="AD964" i="8"/>
  <c r="W964" i="8"/>
  <c r="P964" i="8"/>
  <c r="M964" i="8"/>
  <c r="L964" i="8"/>
  <c r="K964" i="8"/>
  <c r="J964" i="8"/>
  <c r="H964" i="8"/>
  <c r="G964" i="8"/>
  <c r="AR963" i="8"/>
  <c r="AK963" i="8"/>
  <c r="AD963" i="8"/>
  <c r="W963" i="8"/>
  <c r="P963" i="8"/>
  <c r="M963" i="8"/>
  <c r="L963" i="8"/>
  <c r="K963" i="8"/>
  <c r="J963" i="8"/>
  <c r="H963" i="8"/>
  <c r="G963" i="8"/>
  <c r="AR962" i="8"/>
  <c r="AK962" i="8"/>
  <c r="AD962" i="8"/>
  <c r="W962" i="8"/>
  <c r="P962" i="8"/>
  <c r="M962" i="8"/>
  <c r="L962" i="8"/>
  <c r="K962" i="8"/>
  <c r="J962" i="8"/>
  <c r="H962" i="8"/>
  <c r="G962" i="8"/>
  <c r="AR961" i="8"/>
  <c r="AK961" i="8"/>
  <c r="AD961" i="8"/>
  <c r="W961" i="8"/>
  <c r="P961" i="8"/>
  <c r="M961" i="8"/>
  <c r="L961" i="8"/>
  <c r="K961" i="8"/>
  <c r="J961" i="8"/>
  <c r="H961" i="8"/>
  <c r="G961" i="8"/>
  <c r="AV960" i="8"/>
  <c r="AU960" i="8"/>
  <c r="AT960" i="8"/>
  <c r="AS960" i="8"/>
  <c r="AQ960" i="8"/>
  <c r="AP960" i="8"/>
  <c r="AO960" i="8"/>
  <c r="AN960" i="8"/>
  <c r="AM960" i="8"/>
  <c r="AL960" i="8"/>
  <c r="AJ960" i="8"/>
  <c r="AI960" i="8"/>
  <c r="AH960" i="8"/>
  <c r="AG960" i="8"/>
  <c r="AF960" i="8"/>
  <c r="AE960" i="8"/>
  <c r="AC960" i="8"/>
  <c r="AB960" i="8"/>
  <c r="AA960" i="8"/>
  <c r="Z960" i="8"/>
  <c r="Y960" i="8"/>
  <c r="X960" i="8"/>
  <c r="V960" i="8"/>
  <c r="U960" i="8"/>
  <c r="T960" i="8"/>
  <c r="S960" i="8"/>
  <c r="R960" i="8"/>
  <c r="Q960" i="8"/>
  <c r="O960" i="8"/>
  <c r="N960" i="8"/>
  <c r="F960" i="8"/>
  <c r="AR959" i="8"/>
  <c r="AK959" i="8"/>
  <c r="AD959" i="8"/>
  <c r="W959" i="8"/>
  <c r="P959" i="8"/>
  <c r="M959" i="8"/>
  <c r="L959" i="8"/>
  <c r="K959" i="8"/>
  <c r="J959" i="8"/>
  <c r="H959" i="8"/>
  <c r="G959" i="8"/>
  <c r="AR958" i="8"/>
  <c r="AK958" i="8"/>
  <c r="AD958" i="8"/>
  <c r="W958" i="8"/>
  <c r="P958" i="8"/>
  <c r="M958" i="8"/>
  <c r="L958" i="8"/>
  <c r="K958" i="8"/>
  <c r="J958" i="8"/>
  <c r="H958" i="8"/>
  <c r="G958" i="8"/>
  <c r="AR957" i="8"/>
  <c r="AK957" i="8"/>
  <c r="AD957" i="8"/>
  <c r="W957" i="8"/>
  <c r="P957" i="8"/>
  <c r="M957" i="8"/>
  <c r="L957" i="8"/>
  <c r="K957" i="8"/>
  <c r="J957" i="8"/>
  <c r="H957" i="8"/>
  <c r="G957" i="8"/>
  <c r="AR956" i="8"/>
  <c r="AK956" i="8"/>
  <c r="AD956" i="8"/>
  <c r="W956" i="8"/>
  <c r="P956" i="8"/>
  <c r="M956" i="8"/>
  <c r="L956" i="8"/>
  <c r="K956" i="8"/>
  <c r="J956" i="8"/>
  <c r="H956" i="8"/>
  <c r="G956" i="8"/>
  <c r="AR955" i="8"/>
  <c r="AK955" i="8"/>
  <c r="AD955" i="8"/>
  <c r="W955" i="8"/>
  <c r="P955" i="8"/>
  <c r="M955" i="8"/>
  <c r="L955" i="8"/>
  <c r="K955" i="8"/>
  <c r="J955" i="8"/>
  <c r="H955" i="8"/>
  <c r="G955" i="8"/>
  <c r="AV954" i="8"/>
  <c r="AU954" i="8"/>
  <c r="AT954" i="8"/>
  <c r="AS954" i="8"/>
  <c r="AQ954" i="8"/>
  <c r="AP954" i="8"/>
  <c r="AO954" i="8"/>
  <c r="AN954" i="8"/>
  <c r="AM954" i="8"/>
  <c r="AL954" i="8"/>
  <c r="AJ954" i="8"/>
  <c r="AI954" i="8"/>
  <c r="AH954" i="8"/>
  <c r="AG954" i="8"/>
  <c r="AF954" i="8"/>
  <c r="AE954" i="8"/>
  <c r="AC954" i="8"/>
  <c r="AB954" i="8"/>
  <c r="AA954" i="8"/>
  <c r="Z954" i="8"/>
  <c r="Y954" i="8"/>
  <c r="X954" i="8"/>
  <c r="V954" i="8"/>
  <c r="U954" i="8"/>
  <c r="T954" i="8"/>
  <c r="S954" i="8"/>
  <c r="R954" i="8"/>
  <c r="Q954" i="8"/>
  <c r="O954" i="8"/>
  <c r="N954" i="8"/>
  <c r="F954" i="8"/>
  <c r="AR953" i="8"/>
  <c r="AK953" i="8"/>
  <c r="AD953" i="8"/>
  <c r="W953" i="8"/>
  <c r="P953" i="8"/>
  <c r="M953" i="8"/>
  <c r="L953" i="8"/>
  <c r="K953" i="8"/>
  <c r="J953" i="8"/>
  <c r="H953" i="8"/>
  <c r="G953" i="8"/>
  <c r="AR952" i="8"/>
  <c r="AK952" i="8"/>
  <c r="AD952" i="8"/>
  <c r="W952" i="8"/>
  <c r="P952" i="8"/>
  <c r="M952" i="8"/>
  <c r="L952" i="8"/>
  <c r="K952" i="8"/>
  <c r="J952" i="8"/>
  <c r="H952" i="8"/>
  <c r="G952" i="8"/>
  <c r="AR951" i="8"/>
  <c r="AK951" i="8"/>
  <c r="AD951" i="8"/>
  <c r="W951" i="8"/>
  <c r="P951" i="8"/>
  <c r="M951" i="8"/>
  <c r="L951" i="8"/>
  <c r="K951" i="8"/>
  <c r="J951" i="8"/>
  <c r="H951" i="8"/>
  <c r="G951" i="8"/>
  <c r="AR950" i="8"/>
  <c r="AK950" i="8"/>
  <c r="AD950" i="8"/>
  <c r="W950" i="8"/>
  <c r="P950" i="8"/>
  <c r="M950" i="8"/>
  <c r="L950" i="8"/>
  <c r="K950" i="8"/>
  <c r="J950" i="8"/>
  <c r="H950" i="8"/>
  <c r="G950" i="8"/>
  <c r="AR949" i="8"/>
  <c r="AK949" i="8"/>
  <c r="AD949" i="8"/>
  <c r="W949" i="8"/>
  <c r="P949" i="8"/>
  <c r="M949" i="8"/>
  <c r="L949" i="8"/>
  <c r="K949" i="8"/>
  <c r="J949" i="8"/>
  <c r="H949" i="8"/>
  <c r="G949" i="8"/>
  <c r="AR948" i="8"/>
  <c r="AK948" i="8"/>
  <c r="AD948" i="8"/>
  <c r="W948" i="8"/>
  <c r="P948" i="8"/>
  <c r="M948" i="8"/>
  <c r="L948" i="8"/>
  <c r="K948" i="8"/>
  <c r="J948" i="8"/>
  <c r="H948" i="8"/>
  <c r="G948" i="8"/>
  <c r="AR947" i="8"/>
  <c r="AK947" i="8"/>
  <c r="AD947" i="8"/>
  <c r="W947" i="8"/>
  <c r="P947" i="8"/>
  <c r="M947" i="8"/>
  <c r="L947" i="8"/>
  <c r="K947" i="8"/>
  <c r="J947" i="8"/>
  <c r="H947" i="8"/>
  <c r="G947" i="8"/>
  <c r="AR946" i="8"/>
  <c r="AK946" i="8"/>
  <c r="AD946" i="8"/>
  <c r="W946" i="8"/>
  <c r="P946" i="8"/>
  <c r="M946" i="8"/>
  <c r="L946" i="8"/>
  <c r="K946" i="8"/>
  <c r="J946" i="8"/>
  <c r="H946" i="8"/>
  <c r="G946" i="8"/>
  <c r="AR945" i="8"/>
  <c r="AK945" i="8"/>
  <c r="AD945" i="8"/>
  <c r="W945" i="8"/>
  <c r="P945" i="8"/>
  <c r="M945" i="8"/>
  <c r="L945" i="8"/>
  <c r="K945" i="8"/>
  <c r="J945" i="8"/>
  <c r="H945" i="8"/>
  <c r="G945" i="8"/>
  <c r="AR944" i="8"/>
  <c r="AK944" i="8"/>
  <c r="AD944" i="8"/>
  <c r="W944" i="8"/>
  <c r="P944" i="8"/>
  <c r="M944" i="8"/>
  <c r="L944" i="8"/>
  <c r="K944" i="8"/>
  <c r="J944" i="8"/>
  <c r="H944" i="8"/>
  <c r="G944" i="8"/>
  <c r="AR943" i="8"/>
  <c r="AK943" i="8"/>
  <c r="AD943" i="8"/>
  <c r="W943" i="8"/>
  <c r="P943" i="8"/>
  <c r="M943" i="8"/>
  <c r="L943" i="8"/>
  <c r="K943" i="8"/>
  <c r="J943" i="8"/>
  <c r="H943" i="8"/>
  <c r="G943" i="8"/>
  <c r="AR942" i="8"/>
  <c r="AK942" i="8"/>
  <c r="AD942" i="8"/>
  <c r="W942" i="8"/>
  <c r="P942" i="8"/>
  <c r="M942" i="8"/>
  <c r="L942" i="8"/>
  <c r="K942" i="8"/>
  <c r="J942" i="8"/>
  <c r="H942" i="8"/>
  <c r="G942" i="8"/>
  <c r="AR941" i="8"/>
  <c r="AK941" i="8"/>
  <c r="AD941" i="8"/>
  <c r="W941" i="8"/>
  <c r="P941" i="8"/>
  <c r="M941" i="8"/>
  <c r="L941" i="8"/>
  <c r="K941" i="8"/>
  <c r="J941" i="8"/>
  <c r="H941" i="8"/>
  <c r="G941" i="8"/>
  <c r="AR940" i="8"/>
  <c r="AK940" i="8"/>
  <c r="AD940" i="8"/>
  <c r="W940" i="8"/>
  <c r="P940" i="8"/>
  <c r="M940" i="8"/>
  <c r="L940" i="8"/>
  <c r="K940" i="8"/>
  <c r="J940" i="8"/>
  <c r="H940" i="8"/>
  <c r="G940" i="8"/>
  <c r="AR939" i="8"/>
  <c r="AK939" i="8"/>
  <c r="AD939" i="8"/>
  <c r="W939" i="8"/>
  <c r="P939" i="8"/>
  <c r="M939" i="8"/>
  <c r="L939" i="8"/>
  <c r="K939" i="8"/>
  <c r="J939" i="8"/>
  <c r="H939" i="8"/>
  <c r="G939" i="8"/>
  <c r="AR938" i="8"/>
  <c r="AK938" i="8"/>
  <c r="AD938" i="8"/>
  <c r="W938" i="8"/>
  <c r="P938" i="8"/>
  <c r="M938" i="8"/>
  <c r="L938" i="8"/>
  <c r="K938" i="8"/>
  <c r="J938" i="8"/>
  <c r="H938" i="8"/>
  <c r="G938" i="8"/>
  <c r="AR937" i="8"/>
  <c r="AK937" i="8"/>
  <c r="AD937" i="8"/>
  <c r="W937" i="8"/>
  <c r="P937" i="8"/>
  <c r="M937" i="8"/>
  <c r="L937" i="8"/>
  <c r="K937" i="8"/>
  <c r="J937" i="8"/>
  <c r="H937" i="8"/>
  <c r="G937" i="8"/>
  <c r="AR936" i="8"/>
  <c r="AK936" i="8"/>
  <c r="AD936" i="8"/>
  <c r="W936" i="8"/>
  <c r="P936" i="8"/>
  <c r="M936" i="8"/>
  <c r="L936" i="8"/>
  <c r="K936" i="8"/>
  <c r="J936" i="8"/>
  <c r="H936" i="8"/>
  <c r="G936" i="8"/>
  <c r="AR935" i="8"/>
  <c r="AK935" i="8"/>
  <c r="AD935" i="8"/>
  <c r="W935" i="8"/>
  <c r="P935" i="8"/>
  <c r="M935" i="8"/>
  <c r="L935" i="8"/>
  <c r="K935" i="8"/>
  <c r="J935" i="8"/>
  <c r="H935" i="8"/>
  <c r="G935" i="8"/>
  <c r="AR934" i="8"/>
  <c r="AK934" i="8"/>
  <c r="AD934" i="8"/>
  <c r="W934" i="8"/>
  <c r="P934" i="8"/>
  <c r="M934" i="8"/>
  <c r="L934" i="8"/>
  <c r="K934" i="8"/>
  <c r="J934" i="8"/>
  <c r="H934" i="8"/>
  <c r="G934" i="8"/>
  <c r="AV933" i="8"/>
  <c r="AU933" i="8"/>
  <c r="AT933" i="8"/>
  <c r="AS933" i="8"/>
  <c r="AQ933" i="8"/>
  <c r="AP933" i="8"/>
  <c r="AO933" i="8"/>
  <c r="AN933" i="8"/>
  <c r="AM933" i="8"/>
  <c r="AL933" i="8"/>
  <c r="AJ933" i="8"/>
  <c r="AI933" i="8"/>
  <c r="AH933" i="8"/>
  <c r="AG933" i="8"/>
  <c r="AF933" i="8"/>
  <c r="AE933" i="8"/>
  <c r="AC933" i="8"/>
  <c r="AB933" i="8"/>
  <c r="AA933" i="8"/>
  <c r="Z933" i="8"/>
  <c r="Y933" i="8"/>
  <c r="X933" i="8"/>
  <c r="V933" i="8"/>
  <c r="U933" i="8"/>
  <c r="T933" i="8"/>
  <c r="S933" i="8"/>
  <c r="R933" i="8"/>
  <c r="Q933" i="8"/>
  <c r="O933" i="8"/>
  <c r="N933" i="8"/>
  <c r="F933" i="8"/>
  <c r="AR932" i="8"/>
  <c r="AK932" i="8"/>
  <c r="AD932" i="8"/>
  <c r="W932" i="8"/>
  <c r="P932" i="8"/>
  <c r="M932" i="8"/>
  <c r="L932" i="8"/>
  <c r="K932" i="8"/>
  <c r="J932" i="8"/>
  <c r="H932" i="8"/>
  <c r="G932" i="8"/>
  <c r="AR931" i="8"/>
  <c r="AK931" i="8"/>
  <c r="AD931" i="8"/>
  <c r="W931" i="8"/>
  <c r="P931" i="8"/>
  <c r="M931" i="8"/>
  <c r="L931" i="8"/>
  <c r="K931" i="8"/>
  <c r="J931" i="8"/>
  <c r="H931" i="8"/>
  <c r="G931" i="8"/>
  <c r="AR930" i="8"/>
  <c r="AK930" i="8"/>
  <c r="AD930" i="8"/>
  <c r="W930" i="8"/>
  <c r="P930" i="8"/>
  <c r="M930" i="8"/>
  <c r="L930" i="8"/>
  <c r="K930" i="8"/>
  <c r="J930" i="8"/>
  <c r="H930" i="8"/>
  <c r="G930" i="8"/>
  <c r="AR929" i="8"/>
  <c r="AK929" i="8"/>
  <c r="AD929" i="8"/>
  <c r="W929" i="8"/>
  <c r="P929" i="8"/>
  <c r="M929" i="8"/>
  <c r="L929" i="8"/>
  <c r="K929" i="8"/>
  <c r="J929" i="8"/>
  <c r="H929" i="8"/>
  <c r="G929" i="8"/>
  <c r="AR928" i="8"/>
  <c r="AK928" i="8"/>
  <c r="AD928" i="8"/>
  <c r="W928" i="8"/>
  <c r="P928" i="8"/>
  <c r="M928" i="8"/>
  <c r="L928" i="8"/>
  <c r="K928" i="8"/>
  <c r="J928" i="8"/>
  <c r="H928" i="8"/>
  <c r="G928" i="8"/>
  <c r="AR927" i="8"/>
  <c r="AK927" i="8"/>
  <c r="AD927" i="8"/>
  <c r="W927" i="8"/>
  <c r="P927" i="8"/>
  <c r="M927" i="8"/>
  <c r="L927" i="8"/>
  <c r="K927" i="8"/>
  <c r="J927" i="8"/>
  <c r="H927" i="8"/>
  <c r="G927" i="8"/>
  <c r="AR926" i="8"/>
  <c r="AK926" i="8"/>
  <c r="AD926" i="8"/>
  <c r="W926" i="8"/>
  <c r="P926" i="8"/>
  <c r="M926" i="8"/>
  <c r="L926" i="8"/>
  <c r="K926" i="8"/>
  <c r="J926" i="8"/>
  <c r="H926" i="8"/>
  <c r="G926" i="8"/>
  <c r="AR925" i="8"/>
  <c r="AK925" i="8"/>
  <c r="AD925" i="8"/>
  <c r="W925" i="8"/>
  <c r="P925" i="8"/>
  <c r="M925" i="8"/>
  <c r="L925" i="8"/>
  <c r="K925" i="8"/>
  <c r="J925" i="8"/>
  <c r="H925" i="8"/>
  <c r="G925" i="8"/>
  <c r="AR924" i="8"/>
  <c r="AK924" i="8"/>
  <c r="AD924" i="8"/>
  <c r="W924" i="8"/>
  <c r="P924" i="8"/>
  <c r="M924" i="8"/>
  <c r="L924" i="8"/>
  <c r="K924" i="8"/>
  <c r="J924" i="8"/>
  <c r="H924" i="8"/>
  <c r="G924" i="8"/>
  <c r="AR923" i="8"/>
  <c r="AK923" i="8"/>
  <c r="AD923" i="8"/>
  <c r="W923" i="8"/>
  <c r="P923" i="8"/>
  <c r="M923" i="8"/>
  <c r="L923" i="8"/>
  <c r="K923" i="8"/>
  <c r="J923" i="8"/>
  <c r="H923" i="8"/>
  <c r="G923" i="8"/>
  <c r="AR922" i="8"/>
  <c r="AK922" i="8"/>
  <c r="AD922" i="8"/>
  <c r="W922" i="8"/>
  <c r="P922" i="8"/>
  <c r="M922" i="8"/>
  <c r="L922" i="8"/>
  <c r="K922" i="8"/>
  <c r="J922" i="8"/>
  <c r="H922" i="8"/>
  <c r="G922" i="8"/>
  <c r="AV921" i="8"/>
  <c r="AU921" i="8"/>
  <c r="AT921" i="8"/>
  <c r="AS921" i="8"/>
  <c r="AQ921" i="8"/>
  <c r="AP921" i="8"/>
  <c r="AO921" i="8"/>
  <c r="AN921" i="8"/>
  <c r="AM921" i="8"/>
  <c r="AL921" i="8"/>
  <c r="AJ921" i="8"/>
  <c r="AI921" i="8"/>
  <c r="AH921" i="8"/>
  <c r="AG921" i="8"/>
  <c r="AF921" i="8"/>
  <c r="AE921" i="8"/>
  <c r="AC921" i="8"/>
  <c r="AB921" i="8"/>
  <c r="AA921" i="8"/>
  <c r="Z921" i="8"/>
  <c r="Y921" i="8"/>
  <c r="X921" i="8"/>
  <c r="V921" i="8"/>
  <c r="U921" i="8"/>
  <c r="T921" i="8"/>
  <c r="S921" i="8"/>
  <c r="R921" i="8"/>
  <c r="Q921" i="8"/>
  <c r="O921" i="8"/>
  <c r="N921" i="8"/>
  <c r="F921" i="8"/>
  <c r="AR920" i="8"/>
  <c r="AK920" i="8"/>
  <c r="AD920" i="8"/>
  <c r="W920" i="8"/>
  <c r="P920" i="8"/>
  <c r="M920" i="8"/>
  <c r="L920" i="8"/>
  <c r="K920" i="8"/>
  <c r="J920" i="8"/>
  <c r="H920" i="8"/>
  <c r="G920" i="8"/>
  <c r="AR919" i="8"/>
  <c r="AK919" i="8"/>
  <c r="AD919" i="8"/>
  <c r="W919" i="8"/>
  <c r="P919" i="8"/>
  <c r="M919" i="8"/>
  <c r="L919" i="8"/>
  <c r="K919" i="8"/>
  <c r="J919" i="8"/>
  <c r="H919" i="8"/>
  <c r="G919" i="8"/>
  <c r="AR918" i="8"/>
  <c r="AK918" i="8"/>
  <c r="AD918" i="8"/>
  <c r="W918" i="8"/>
  <c r="P918" i="8"/>
  <c r="M918" i="8"/>
  <c r="L918" i="8"/>
  <c r="K918" i="8"/>
  <c r="J918" i="8"/>
  <c r="H918" i="8"/>
  <c r="G918" i="8"/>
  <c r="AR917" i="8"/>
  <c r="AK917" i="8"/>
  <c r="AD917" i="8"/>
  <c r="W917" i="8"/>
  <c r="P917" i="8"/>
  <c r="M917" i="8"/>
  <c r="L917" i="8"/>
  <c r="K917" i="8"/>
  <c r="J917" i="8"/>
  <c r="H917" i="8"/>
  <c r="G917" i="8"/>
  <c r="AR916" i="8"/>
  <c r="AK916" i="8"/>
  <c r="AD916" i="8"/>
  <c r="W916" i="8"/>
  <c r="P916" i="8"/>
  <c r="M916" i="8"/>
  <c r="L916" i="8"/>
  <c r="K916" i="8"/>
  <c r="J916" i="8"/>
  <c r="H916" i="8"/>
  <c r="G916" i="8"/>
  <c r="AR915" i="8"/>
  <c r="AK915" i="8"/>
  <c r="AD915" i="8"/>
  <c r="W915" i="8"/>
  <c r="P915" i="8"/>
  <c r="M915" i="8"/>
  <c r="L915" i="8"/>
  <c r="K915" i="8"/>
  <c r="J915" i="8"/>
  <c r="H915" i="8"/>
  <c r="G915" i="8"/>
  <c r="AR914" i="8"/>
  <c r="AK914" i="8"/>
  <c r="AD914" i="8"/>
  <c r="W914" i="8"/>
  <c r="P914" i="8"/>
  <c r="M914" i="8"/>
  <c r="L914" i="8"/>
  <c r="K914" i="8"/>
  <c r="J914" i="8"/>
  <c r="H914" i="8"/>
  <c r="G914" i="8"/>
  <c r="AR913" i="8"/>
  <c r="AK913" i="8"/>
  <c r="AD913" i="8"/>
  <c r="W913" i="8"/>
  <c r="P913" i="8"/>
  <c r="M913" i="8"/>
  <c r="L913" i="8"/>
  <c r="K913" i="8"/>
  <c r="J913" i="8"/>
  <c r="H913" i="8"/>
  <c r="G913" i="8"/>
  <c r="AR912" i="8"/>
  <c r="AK912" i="8"/>
  <c r="AD912" i="8"/>
  <c r="W912" i="8"/>
  <c r="P912" i="8"/>
  <c r="M912" i="8"/>
  <c r="L912" i="8"/>
  <c r="K912" i="8"/>
  <c r="J912" i="8"/>
  <c r="H912" i="8"/>
  <c r="G912" i="8"/>
  <c r="AR911" i="8"/>
  <c r="AK911" i="8"/>
  <c r="AD911" i="8"/>
  <c r="W911" i="8"/>
  <c r="P911" i="8"/>
  <c r="M911" i="8"/>
  <c r="L911" i="8"/>
  <c r="K911" i="8"/>
  <c r="J911" i="8"/>
  <c r="H911" i="8"/>
  <c r="G911" i="8"/>
  <c r="AR910" i="8"/>
  <c r="AK910" i="8"/>
  <c r="AD910" i="8"/>
  <c r="W910" i="8"/>
  <c r="P910" i="8"/>
  <c r="M910" i="8"/>
  <c r="L910" i="8"/>
  <c r="K910" i="8"/>
  <c r="J910" i="8"/>
  <c r="H910" i="8"/>
  <c r="G910" i="8"/>
  <c r="AR909" i="8"/>
  <c r="AK909" i="8"/>
  <c r="AD909" i="8"/>
  <c r="W909" i="8"/>
  <c r="P909" i="8"/>
  <c r="M909" i="8"/>
  <c r="L909" i="8"/>
  <c r="K909" i="8"/>
  <c r="J909" i="8"/>
  <c r="H909" i="8"/>
  <c r="G909" i="8"/>
  <c r="AV908" i="8"/>
  <c r="AU908" i="8"/>
  <c r="AT908" i="8"/>
  <c r="AS908" i="8"/>
  <c r="AQ908" i="8"/>
  <c r="AP908" i="8"/>
  <c r="AO908" i="8"/>
  <c r="AN908" i="8"/>
  <c r="AM908" i="8"/>
  <c r="AL908" i="8"/>
  <c r="AJ908" i="8"/>
  <c r="AI908" i="8"/>
  <c r="AH908" i="8"/>
  <c r="AG908" i="8"/>
  <c r="AF908" i="8"/>
  <c r="AE908" i="8"/>
  <c r="AC908" i="8"/>
  <c r="AB908" i="8"/>
  <c r="AA908" i="8"/>
  <c r="Z908" i="8"/>
  <c r="Y908" i="8"/>
  <c r="X908" i="8"/>
  <c r="V908" i="8"/>
  <c r="U908" i="8"/>
  <c r="T908" i="8"/>
  <c r="S908" i="8"/>
  <c r="R908" i="8"/>
  <c r="Q908" i="8"/>
  <c r="O908" i="8"/>
  <c r="N908" i="8"/>
  <c r="F908" i="8"/>
  <c r="AR907" i="8"/>
  <c r="AK907" i="8"/>
  <c r="AD907" i="8"/>
  <c r="W907" i="8"/>
  <c r="P907" i="8"/>
  <c r="M907" i="8"/>
  <c r="L907" i="8"/>
  <c r="K907" i="8"/>
  <c r="J907" i="8"/>
  <c r="H907" i="8"/>
  <c r="G907" i="8"/>
  <c r="AR906" i="8"/>
  <c r="AK906" i="8"/>
  <c r="AD906" i="8"/>
  <c r="W906" i="8"/>
  <c r="P906" i="8"/>
  <c r="M906" i="8"/>
  <c r="L906" i="8"/>
  <c r="K906" i="8"/>
  <c r="J906" i="8"/>
  <c r="H906" i="8"/>
  <c r="G906" i="8"/>
  <c r="AR905" i="8"/>
  <c r="AK905" i="8"/>
  <c r="AD905" i="8"/>
  <c r="W905" i="8"/>
  <c r="P905" i="8"/>
  <c r="M905" i="8"/>
  <c r="L905" i="8"/>
  <c r="K905" i="8"/>
  <c r="J905" i="8"/>
  <c r="H905" i="8"/>
  <c r="G905" i="8"/>
  <c r="AR904" i="8"/>
  <c r="AK904" i="8"/>
  <c r="AD904" i="8"/>
  <c r="W904" i="8"/>
  <c r="P904" i="8"/>
  <c r="M904" i="8"/>
  <c r="L904" i="8"/>
  <c r="K904" i="8"/>
  <c r="J904" i="8"/>
  <c r="H904" i="8"/>
  <c r="G904" i="8"/>
  <c r="AR903" i="8"/>
  <c r="AK903" i="8"/>
  <c r="AD903" i="8"/>
  <c r="W903" i="8"/>
  <c r="P903" i="8"/>
  <c r="M903" i="8"/>
  <c r="L903" i="8"/>
  <c r="K903" i="8"/>
  <c r="J903" i="8"/>
  <c r="H903" i="8"/>
  <c r="G903" i="8"/>
  <c r="AR902" i="8"/>
  <c r="AK902" i="8"/>
  <c r="AD902" i="8"/>
  <c r="W902" i="8"/>
  <c r="P902" i="8"/>
  <c r="M902" i="8"/>
  <c r="L902" i="8"/>
  <c r="K902" i="8"/>
  <c r="J902" i="8"/>
  <c r="H902" i="8"/>
  <c r="G902" i="8"/>
  <c r="AR901" i="8"/>
  <c r="AK901" i="8"/>
  <c r="AD901" i="8"/>
  <c r="W901" i="8"/>
  <c r="P901" i="8"/>
  <c r="M901" i="8"/>
  <c r="L901" i="8"/>
  <c r="K901" i="8"/>
  <c r="J901" i="8"/>
  <c r="H901" i="8"/>
  <c r="G901" i="8"/>
  <c r="AR900" i="8"/>
  <c r="AK900" i="8"/>
  <c r="AD900" i="8"/>
  <c r="W900" i="8"/>
  <c r="P900" i="8"/>
  <c r="M900" i="8"/>
  <c r="L900" i="8"/>
  <c r="K900" i="8"/>
  <c r="J900" i="8"/>
  <c r="H900" i="8"/>
  <c r="G900" i="8"/>
  <c r="AR899" i="8"/>
  <c r="AK899" i="8"/>
  <c r="AD899" i="8"/>
  <c r="W899" i="8"/>
  <c r="P899" i="8"/>
  <c r="M899" i="8"/>
  <c r="L899" i="8"/>
  <c r="K899" i="8"/>
  <c r="J899" i="8"/>
  <c r="H899" i="8"/>
  <c r="G899" i="8"/>
  <c r="AR898" i="8"/>
  <c r="AK898" i="8"/>
  <c r="AD898" i="8"/>
  <c r="W898" i="8"/>
  <c r="P898" i="8"/>
  <c r="M898" i="8"/>
  <c r="L898" i="8"/>
  <c r="K898" i="8"/>
  <c r="J898" i="8"/>
  <c r="H898" i="8"/>
  <c r="G898" i="8"/>
  <c r="AV897" i="8"/>
  <c r="AU897" i="8"/>
  <c r="AT897" i="8"/>
  <c r="AS897" i="8"/>
  <c r="AQ897" i="8"/>
  <c r="AP897" i="8"/>
  <c r="AO897" i="8"/>
  <c r="AN897" i="8"/>
  <c r="AM897" i="8"/>
  <c r="AL897" i="8"/>
  <c r="AJ897" i="8"/>
  <c r="AI897" i="8"/>
  <c r="AH897" i="8"/>
  <c r="AG897" i="8"/>
  <c r="AF897" i="8"/>
  <c r="AE897" i="8"/>
  <c r="AC897" i="8"/>
  <c r="AB897" i="8"/>
  <c r="AA897" i="8"/>
  <c r="Z897" i="8"/>
  <c r="Y897" i="8"/>
  <c r="X897" i="8"/>
  <c r="V897" i="8"/>
  <c r="U897" i="8"/>
  <c r="T897" i="8"/>
  <c r="S897" i="8"/>
  <c r="R897" i="8"/>
  <c r="Q897" i="8"/>
  <c r="O897" i="8"/>
  <c r="N897" i="8"/>
  <c r="F897" i="8"/>
  <c r="AR896" i="8"/>
  <c r="AK896" i="8"/>
  <c r="AD896" i="8"/>
  <c r="W896" i="8"/>
  <c r="P896" i="8"/>
  <c r="M896" i="8"/>
  <c r="L896" i="8"/>
  <c r="K896" i="8"/>
  <c r="J896" i="8"/>
  <c r="H896" i="8"/>
  <c r="G896" i="8"/>
  <c r="AR895" i="8"/>
  <c r="AK895" i="8"/>
  <c r="AD895" i="8"/>
  <c r="W895" i="8"/>
  <c r="P895" i="8"/>
  <c r="M895" i="8"/>
  <c r="L895" i="8"/>
  <c r="K895" i="8"/>
  <c r="J895" i="8"/>
  <c r="H895" i="8"/>
  <c r="G895" i="8"/>
  <c r="AR894" i="8"/>
  <c r="AK894" i="8"/>
  <c r="AD894" i="8"/>
  <c r="W894" i="8"/>
  <c r="P894" i="8"/>
  <c r="M894" i="8"/>
  <c r="L894" i="8"/>
  <c r="K894" i="8"/>
  <c r="J894" i="8"/>
  <c r="H894" i="8"/>
  <c r="G894" i="8"/>
  <c r="AR893" i="8"/>
  <c r="AK893" i="8"/>
  <c r="AD893" i="8"/>
  <c r="W893" i="8"/>
  <c r="P893" i="8"/>
  <c r="M893" i="8"/>
  <c r="L893" i="8"/>
  <c r="K893" i="8"/>
  <c r="J893" i="8"/>
  <c r="H893" i="8"/>
  <c r="G893" i="8"/>
  <c r="AR892" i="8"/>
  <c r="AK892" i="8"/>
  <c r="AD892" i="8"/>
  <c r="W892" i="8"/>
  <c r="P892" i="8"/>
  <c r="M892" i="8"/>
  <c r="L892" i="8"/>
  <c r="K892" i="8"/>
  <c r="J892" i="8"/>
  <c r="H892" i="8"/>
  <c r="G892" i="8"/>
  <c r="AR891" i="8"/>
  <c r="AK891" i="8"/>
  <c r="AD891" i="8"/>
  <c r="W891" i="8"/>
  <c r="P891" i="8"/>
  <c r="M891" i="8"/>
  <c r="L891" i="8"/>
  <c r="K891" i="8"/>
  <c r="J891" i="8"/>
  <c r="H891" i="8"/>
  <c r="G891" i="8"/>
  <c r="AR890" i="8"/>
  <c r="AK890" i="8"/>
  <c r="AD890" i="8"/>
  <c r="W890" i="8"/>
  <c r="P890" i="8"/>
  <c r="M890" i="8"/>
  <c r="L890" i="8"/>
  <c r="K890" i="8"/>
  <c r="J890" i="8"/>
  <c r="H890" i="8"/>
  <c r="G890" i="8"/>
  <c r="AR889" i="8"/>
  <c r="AK889" i="8"/>
  <c r="AD889" i="8"/>
  <c r="W889" i="8"/>
  <c r="P889" i="8"/>
  <c r="M889" i="8"/>
  <c r="L889" i="8"/>
  <c r="K889" i="8"/>
  <c r="J889" i="8"/>
  <c r="H889" i="8"/>
  <c r="G889" i="8"/>
  <c r="AR888" i="8"/>
  <c r="AK888" i="8"/>
  <c r="AD888" i="8"/>
  <c r="W888" i="8"/>
  <c r="P888" i="8"/>
  <c r="M888" i="8"/>
  <c r="L888" i="8"/>
  <c r="K888" i="8"/>
  <c r="J888" i="8"/>
  <c r="H888" i="8"/>
  <c r="G888" i="8"/>
  <c r="AR887" i="8"/>
  <c r="AK887" i="8"/>
  <c r="AD887" i="8"/>
  <c r="W887" i="8"/>
  <c r="P887" i="8"/>
  <c r="M887" i="8"/>
  <c r="L887" i="8"/>
  <c r="K887" i="8"/>
  <c r="J887" i="8"/>
  <c r="H887" i="8"/>
  <c r="G887" i="8"/>
  <c r="AR886" i="8"/>
  <c r="AK886" i="8"/>
  <c r="AD886" i="8"/>
  <c r="W886" i="8"/>
  <c r="P886" i="8"/>
  <c r="M886" i="8"/>
  <c r="L886" i="8"/>
  <c r="K886" i="8"/>
  <c r="J886" i="8"/>
  <c r="H886" i="8"/>
  <c r="G886" i="8"/>
  <c r="AR885" i="8"/>
  <c r="AK885" i="8"/>
  <c r="AD885" i="8"/>
  <c r="W885" i="8"/>
  <c r="P885" i="8"/>
  <c r="M885" i="8"/>
  <c r="L885" i="8"/>
  <c r="K885" i="8"/>
  <c r="J885" i="8"/>
  <c r="H885" i="8"/>
  <c r="G885" i="8"/>
  <c r="AR884" i="8"/>
  <c r="AK884" i="8"/>
  <c r="AD884" i="8"/>
  <c r="W884" i="8"/>
  <c r="P884" i="8"/>
  <c r="M884" i="8"/>
  <c r="L884" i="8"/>
  <c r="K884" i="8"/>
  <c r="J884" i="8"/>
  <c r="H884" i="8"/>
  <c r="G884" i="8"/>
  <c r="AR883" i="8"/>
  <c r="AK883" i="8"/>
  <c r="AD883" i="8"/>
  <c r="W883" i="8"/>
  <c r="P883" i="8"/>
  <c r="M883" i="8"/>
  <c r="L883" i="8"/>
  <c r="K883" i="8"/>
  <c r="J883" i="8"/>
  <c r="H883" i="8"/>
  <c r="G883" i="8"/>
  <c r="AR882" i="8"/>
  <c r="AK882" i="8"/>
  <c r="AD882" i="8"/>
  <c r="W882" i="8"/>
  <c r="P882" i="8"/>
  <c r="M882" i="8"/>
  <c r="L882" i="8"/>
  <c r="K882" i="8"/>
  <c r="J882" i="8"/>
  <c r="H882" i="8"/>
  <c r="G882" i="8"/>
  <c r="AR881" i="8"/>
  <c r="AK881" i="8"/>
  <c r="AD881" i="8"/>
  <c r="W881" i="8"/>
  <c r="P881" i="8"/>
  <c r="M881" i="8"/>
  <c r="L881" i="8"/>
  <c r="K881" i="8"/>
  <c r="J881" i="8"/>
  <c r="H881" i="8"/>
  <c r="G881" i="8"/>
  <c r="AR880" i="8"/>
  <c r="AK880" i="8"/>
  <c r="AD880" i="8"/>
  <c r="W880" i="8"/>
  <c r="P880" i="8"/>
  <c r="M880" i="8"/>
  <c r="L880" i="8"/>
  <c r="K880" i="8"/>
  <c r="J880" i="8"/>
  <c r="H880" i="8"/>
  <c r="G880" i="8"/>
  <c r="AR879" i="8"/>
  <c r="AK879" i="8"/>
  <c r="AD879" i="8"/>
  <c r="W879" i="8"/>
  <c r="P879" i="8"/>
  <c r="M879" i="8"/>
  <c r="L879" i="8"/>
  <c r="K879" i="8"/>
  <c r="J879" i="8"/>
  <c r="H879" i="8"/>
  <c r="G879" i="8"/>
  <c r="AR878" i="8"/>
  <c r="AK878" i="8"/>
  <c r="AD878" i="8"/>
  <c r="W878" i="8"/>
  <c r="P878" i="8"/>
  <c r="M878" i="8"/>
  <c r="L878" i="8"/>
  <c r="K878" i="8"/>
  <c r="J878" i="8"/>
  <c r="H878" i="8"/>
  <c r="G878" i="8"/>
  <c r="AR877" i="8"/>
  <c r="AK877" i="8"/>
  <c r="AD877" i="8"/>
  <c r="W877" i="8"/>
  <c r="P877" i="8"/>
  <c r="M877" i="8"/>
  <c r="L877" i="8"/>
  <c r="K877" i="8"/>
  <c r="J877" i="8"/>
  <c r="H877" i="8"/>
  <c r="G877" i="8"/>
  <c r="AR876" i="8"/>
  <c r="AK876" i="8"/>
  <c r="AD876" i="8"/>
  <c r="W876" i="8"/>
  <c r="P876" i="8"/>
  <c r="M876" i="8"/>
  <c r="L876" i="8"/>
  <c r="K876" i="8"/>
  <c r="J876" i="8"/>
  <c r="H876" i="8"/>
  <c r="G876" i="8"/>
  <c r="AR875" i="8"/>
  <c r="AK875" i="8"/>
  <c r="AD875" i="8"/>
  <c r="W875" i="8"/>
  <c r="P875" i="8"/>
  <c r="M875" i="8"/>
  <c r="L875" i="8"/>
  <c r="K875" i="8"/>
  <c r="J875" i="8"/>
  <c r="H875" i="8"/>
  <c r="G875" i="8"/>
  <c r="AR874" i="8"/>
  <c r="AK874" i="8"/>
  <c r="AD874" i="8"/>
  <c r="W874" i="8"/>
  <c r="P874" i="8"/>
  <c r="M874" i="8"/>
  <c r="L874" i="8"/>
  <c r="K874" i="8"/>
  <c r="J874" i="8"/>
  <c r="H874" i="8"/>
  <c r="G874" i="8"/>
  <c r="AR873" i="8"/>
  <c r="AK873" i="8"/>
  <c r="AD873" i="8"/>
  <c r="W873" i="8"/>
  <c r="P873" i="8"/>
  <c r="M873" i="8"/>
  <c r="L873" i="8"/>
  <c r="K873" i="8"/>
  <c r="J873" i="8"/>
  <c r="H873" i="8"/>
  <c r="G873" i="8"/>
  <c r="AR872" i="8"/>
  <c r="AK872" i="8"/>
  <c r="AD872" i="8"/>
  <c r="W872" i="8"/>
  <c r="P872" i="8"/>
  <c r="M872" i="8"/>
  <c r="L872" i="8"/>
  <c r="K872" i="8"/>
  <c r="J872" i="8"/>
  <c r="H872" i="8"/>
  <c r="G872" i="8"/>
  <c r="AR871" i="8"/>
  <c r="AK871" i="8"/>
  <c r="AD871" i="8"/>
  <c r="W871" i="8"/>
  <c r="P871" i="8"/>
  <c r="M871" i="8"/>
  <c r="L871" i="8"/>
  <c r="K871" i="8"/>
  <c r="J871" i="8"/>
  <c r="H871" i="8"/>
  <c r="G871" i="8"/>
  <c r="AR870" i="8"/>
  <c r="AK870" i="8"/>
  <c r="AD870" i="8"/>
  <c r="W870" i="8"/>
  <c r="P870" i="8"/>
  <c r="M870" i="8"/>
  <c r="L870" i="8"/>
  <c r="K870" i="8"/>
  <c r="J870" i="8"/>
  <c r="H870" i="8"/>
  <c r="G870" i="8"/>
  <c r="AV869" i="8"/>
  <c r="AU869" i="8"/>
  <c r="AT869" i="8"/>
  <c r="AS869" i="8"/>
  <c r="AQ869" i="8"/>
  <c r="AP869" i="8"/>
  <c r="AO869" i="8"/>
  <c r="AN869" i="8"/>
  <c r="AM869" i="8"/>
  <c r="AL869" i="8"/>
  <c r="AJ869" i="8"/>
  <c r="AI869" i="8"/>
  <c r="AH869" i="8"/>
  <c r="AG869" i="8"/>
  <c r="AF869" i="8"/>
  <c r="AE869" i="8"/>
  <c r="AC869" i="8"/>
  <c r="AB869" i="8"/>
  <c r="AA869" i="8"/>
  <c r="Z869" i="8"/>
  <c r="Y869" i="8"/>
  <c r="X869" i="8"/>
  <c r="V869" i="8"/>
  <c r="U869" i="8"/>
  <c r="T869" i="8"/>
  <c r="S869" i="8"/>
  <c r="R869" i="8"/>
  <c r="Q869" i="8"/>
  <c r="O869" i="8"/>
  <c r="N869" i="8"/>
  <c r="F869" i="8"/>
  <c r="AR868" i="8"/>
  <c r="AK868" i="8"/>
  <c r="AD868" i="8"/>
  <c r="W868" i="8"/>
  <c r="P868" i="8"/>
  <c r="M868" i="8"/>
  <c r="L868" i="8"/>
  <c r="K868" i="8"/>
  <c r="J868" i="8"/>
  <c r="H868" i="8"/>
  <c r="G868" i="8"/>
  <c r="AR867" i="8"/>
  <c r="AK867" i="8"/>
  <c r="AD867" i="8"/>
  <c r="W867" i="8"/>
  <c r="P867" i="8"/>
  <c r="M867" i="8"/>
  <c r="L867" i="8"/>
  <c r="K867" i="8"/>
  <c r="J867" i="8"/>
  <c r="H867" i="8"/>
  <c r="G867" i="8"/>
  <c r="AR866" i="8"/>
  <c r="AK866" i="8"/>
  <c r="AD866" i="8"/>
  <c r="W866" i="8"/>
  <c r="P866" i="8"/>
  <c r="M866" i="8"/>
  <c r="L866" i="8"/>
  <c r="K866" i="8"/>
  <c r="J866" i="8"/>
  <c r="H866" i="8"/>
  <c r="G866" i="8"/>
  <c r="AR865" i="8"/>
  <c r="AK865" i="8"/>
  <c r="AD865" i="8"/>
  <c r="W865" i="8"/>
  <c r="P865" i="8"/>
  <c r="M865" i="8"/>
  <c r="L865" i="8"/>
  <c r="K865" i="8"/>
  <c r="J865" i="8"/>
  <c r="H865" i="8"/>
  <c r="G865" i="8"/>
  <c r="AR864" i="8"/>
  <c r="AK864" i="8"/>
  <c r="AD864" i="8"/>
  <c r="W864" i="8"/>
  <c r="P864" i="8"/>
  <c r="M864" i="8"/>
  <c r="L864" i="8"/>
  <c r="K864" i="8"/>
  <c r="J864" i="8"/>
  <c r="H864" i="8"/>
  <c r="G864" i="8"/>
  <c r="AR863" i="8"/>
  <c r="AK863" i="8"/>
  <c r="AD863" i="8"/>
  <c r="W863" i="8"/>
  <c r="P863" i="8"/>
  <c r="M863" i="8"/>
  <c r="L863" i="8"/>
  <c r="K863" i="8"/>
  <c r="J863" i="8"/>
  <c r="H863" i="8"/>
  <c r="G863" i="8"/>
  <c r="AR862" i="8"/>
  <c r="AK862" i="8"/>
  <c r="AD862" i="8"/>
  <c r="W862" i="8"/>
  <c r="P862" i="8"/>
  <c r="M862" i="8"/>
  <c r="L862" i="8"/>
  <c r="K862" i="8"/>
  <c r="J862" i="8"/>
  <c r="H862" i="8"/>
  <c r="G862" i="8"/>
  <c r="AR861" i="8"/>
  <c r="AK861" i="8"/>
  <c r="AD861" i="8"/>
  <c r="W861" i="8"/>
  <c r="P861" i="8"/>
  <c r="M861" i="8"/>
  <c r="L861" i="8"/>
  <c r="K861" i="8"/>
  <c r="J861" i="8"/>
  <c r="H861" i="8"/>
  <c r="G861" i="8"/>
  <c r="AR860" i="8"/>
  <c r="AK860" i="8"/>
  <c r="AD860" i="8"/>
  <c r="W860" i="8"/>
  <c r="P860" i="8"/>
  <c r="M860" i="8"/>
  <c r="L860" i="8"/>
  <c r="K860" i="8"/>
  <c r="J860" i="8"/>
  <c r="H860" i="8"/>
  <c r="G860" i="8"/>
  <c r="AR859" i="8"/>
  <c r="AK859" i="8"/>
  <c r="AD859" i="8"/>
  <c r="W859" i="8"/>
  <c r="P859" i="8"/>
  <c r="M859" i="8"/>
  <c r="L859" i="8"/>
  <c r="K859" i="8"/>
  <c r="J859" i="8"/>
  <c r="H859" i="8"/>
  <c r="G859" i="8"/>
  <c r="AR858" i="8"/>
  <c r="AK858" i="8"/>
  <c r="AD858" i="8"/>
  <c r="W858" i="8"/>
  <c r="P858" i="8"/>
  <c r="M858" i="8"/>
  <c r="L858" i="8"/>
  <c r="K858" i="8"/>
  <c r="J858" i="8"/>
  <c r="H858" i="8"/>
  <c r="G858" i="8"/>
  <c r="AR857" i="8"/>
  <c r="AK857" i="8"/>
  <c r="AD857" i="8"/>
  <c r="W857" i="8"/>
  <c r="P857" i="8"/>
  <c r="M857" i="8"/>
  <c r="L857" i="8"/>
  <c r="K857" i="8"/>
  <c r="J857" i="8"/>
  <c r="H857" i="8"/>
  <c r="G857" i="8"/>
  <c r="AR856" i="8"/>
  <c r="AK856" i="8"/>
  <c r="AD856" i="8"/>
  <c r="W856" i="8"/>
  <c r="P856" i="8"/>
  <c r="M856" i="8"/>
  <c r="L856" i="8"/>
  <c r="K856" i="8"/>
  <c r="J856" i="8"/>
  <c r="H856" i="8"/>
  <c r="G856" i="8"/>
  <c r="AV855" i="8"/>
  <c r="AU855" i="8"/>
  <c r="AT855" i="8"/>
  <c r="AS855" i="8"/>
  <c r="AQ855" i="8"/>
  <c r="AP855" i="8"/>
  <c r="AO855" i="8"/>
  <c r="AN855" i="8"/>
  <c r="AM855" i="8"/>
  <c r="AL855" i="8"/>
  <c r="AJ855" i="8"/>
  <c r="AI855" i="8"/>
  <c r="AH855" i="8"/>
  <c r="AG855" i="8"/>
  <c r="AF855" i="8"/>
  <c r="AE855" i="8"/>
  <c r="AC855" i="8"/>
  <c r="AB855" i="8"/>
  <c r="AA855" i="8"/>
  <c r="Z855" i="8"/>
  <c r="Y855" i="8"/>
  <c r="X855" i="8"/>
  <c r="V855" i="8"/>
  <c r="U855" i="8"/>
  <c r="T855" i="8"/>
  <c r="S855" i="8"/>
  <c r="R855" i="8"/>
  <c r="Q855" i="8"/>
  <c r="O855" i="8"/>
  <c r="N855" i="8"/>
  <c r="F855" i="8"/>
  <c r="AR854" i="8"/>
  <c r="AK854" i="8"/>
  <c r="AD854" i="8"/>
  <c r="W854" i="8"/>
  <c r="P854" i="8"/>
  <c r="M854" i="8"/>
  <c r="L854" i="8"/>
  <c r="K854" i="8"/>
  <c r="J854" i="8"/>
  <c r="H854" i="8"/>
  <c r="G854" i="8"/>
  <c r="AR853" i="8"/>
  <c r="AK853" i="8"/>
  <c r="AD853" i="8"/>
  <c r="W853" i="8"/>
  <c r="P853" i="8"/>
  <c r="M853" i="8"/>
  <c r="L853" i="8"/>
  <c r="K853" i="8"/>
  <c r="J853" i="8"/>
  <c r="H853" i="8"/>
  <c r="G853" i="8"/>
  <c r="AR852" i="8"/>
  <c r="AK852" i="8"/>
  <c r="AD852" i="8"/>
  <c r="W852" i="8"/>
  <c r="P852" i="8"/>
  <c r="M852" i="8"/>
  <c r="L852" i="8"/>
  <c r="K852" i="8"/>
  <c r="J852" i="8"/>
  <c r="H852" i="8"/>
  <c r="G852" i="8"/>
  <c r="AR851" i="8"/>
  <c r="AK851" i="8"/>
  <c r="AD851" i="8"/>
  <c r="W851" i="8"/>
  <c r="P851" i="8"/>
  <c r="M851" i="8"/>
  <c r="L851" i="8"/>
  <c r="K851" i="8"/>
  <c r="J851" i="8"/>
  <c r="H851" i="8"/>
  <c r="G851" i="8"/>
  <c r="AR850" i="8"/>
  <c r="AK850" i="8"/>
  <c r="AD850" i="8"/>
  <c r="W850" i="8"/>
  <c r="P850" i="8"/>
  <c r="M850" i="8"/>
  <c r="L850" i="8"/>
  <c r="K850" i="8"/>
  <c r="J850" i="8"/>
  <c r="H850" i="8"/>
  <c r="G850" i="8"/>
  <c r="AR849" i="8"/>
  <c r="AK849" i="8"/>
  <c r="AD849" i="8"/>
  <c r="W849" i="8"/>
  <c r="P849" i="8"/>
  <c r="M849" i="8"/>
  <c r="L849" i="8"/>
  <c r="K849" i="8"/>
  <c r="J849" i="8"/>
  <c r="H849" i="8"/>
  <c r="G849" i="8"/>
  <c r="AR848" i="8"/>
  <c r="AK848" i="8"/>
  <c r="AD848" i="8"/>
  <c r="W848" i="8"/>
  <c r="P848" i="8"/>
  <c r="M848" i="8"/>
  <c r="L848" i="8"/>
  <c r="K848" i="8"/>
  <c r="J848" i="8"/>
  <c r="H848" i="8"/>
  <c r="G848" i="8"/>
  <c r="AR847" i="8"/>
  <c r="AK847" i="8"/>
  <c r="AD847" i="8"/>
  <c r="W847" i="8"/>
  <c r="P847" i="8"/>
  <c r="M847" i="8"/>
  <c r="L847" i="8"/>
  <c r="K847" i="8"/>
  <c r="J847" i="8"/>
  <c r="H847" i="8"/>
  <c r="G847" i="8"/>
  <c r="AR846" i="8"/>
  <c r="AK846" i="8"/>
  <c r="AD846" i="8"/>
  <c r="W846" i="8"/>
  <c r="P846" i="8"/>
  <c r="M846" i="8"/>
  <c r="L846" i="8"/>
  <c r="K846" i="8"/>
  <c r="J846" i="8"/>
  <c r="H846" i="8"/>
  <c r="G846" i="8"/>
  <c r="AR845" i="8"/>
  <c r="AK845" i="8"/>
  <c r="AD845" i="8"/>
  <c r="W845" i="8"/>
  <c r="P845" i="8"/>
  <c r="M845" i="8"/>
  <c r="L845" i="8"/>
  <c r="K845" i="8"/>
  <c r="J845" i="8"/>
  <c r="H845" i="8"/>
  <c r="G845" i="8"/>
  <c r="AR844" i="8"/>
  <c r="AK844" i="8"/>
  <c r="AD844" i="8"/>
  <c r="W844" i="8"/>
  <c r="P844" i="8"/>
  <c r="M844" i="8"/>
  <c r="L844" i="8"/>
  <c r="K844" i="8"/>
  <c r="J844" i="8"/>
  <c r="H844" i="8"/>
  <c r="G844" i="8"/>
  <c r="AR843" i="8"/>
  <c r="AK843" i="8"/>
  <c r="AD843" i="8"/>
  <c r="W843" i="8"/>
  <c r="P843" i="8"/>
  <c r="M843" i="8"/>
  <c r="L843" i="8"/>
  <c r="K843" i="8"/>
  <c r="J843" i="8"/>
  <c r="H843" i="8"/>
  <c r="G843" i="8"/>
  <c r="AR842" i="8"/>
  <c r="AK842" i="8"/>
  <c r="AD842" i="8"/>
  <c r="W842" i="8"/>
  <c r="P842" i="8"/>
  <c r="M842" i="8"/>
  <c r="L842" i="8"/>
  <c r="K842" i="8"/>
  <c r="J842" i="8"/>
  <c r="H842" i="8"/>
  <c r="G842" i="8"/>
  <c r="AR841" i="8"/>
  <c r="AK841" i="8"/>
  <c r="AD841" i="8"/>
  <c r="W841" i="8"/>
  <c r="P841" i="8"/>
  <c r="M841" i="8"/>
  <c r="L841" i="8"/>
  <c r="K841" i="8"/>
  <c r="J841" i="8"/>
  <c r="H841" i="8"/>
  <c r="G841" i="8"/>
  <c r="AR840" i="8"/>
  <c r="AK840" i="8"/>
  <c r="AD840" i="8"/>
  <c r="W840" i="8"/>
  <c r="P840" i="8"/>
  <c r="M840" i="8"/>
  <c r="L840" i="8"/>
  <c r="K840" i="8"/>
  <c r="J840" i="8"/>
  <c r="H840" i="8"/>
  <c r="G840" i="8"/>
  <c r="AR839" i="8"/>
  <c r="AK839" i="8"/>
  <c r="AD839" i="8"/>
  <c r="W839" i="8"/>
  <c r="P839" i="8"/>
  <c r="M839" i="8"/>
  <c r="L839" i="8"/>
  <c r="K839" i="8"/>
  <c r="J839" i="8"/>
  <c r="H839" i="8"/>
  <c r="G839" i="8"/>
  <c r="AR838" i="8"/>
  <c r="AK838" i="8"/>
  <c r="AD838" i="8"/>
  <c r="W838" i="8"/>
  <c r="P838" i="8"/>
  <c r="M838" i="8"/>
  <c r="L838" i="8"/>
  <c r="K838" i="8"/>
  <c r="J838" i="8"/>
  <c r="H838" i="8"/>
  <c r="G838" i="8"/>
  <c r="AR837" i="8"/>
  <c r="AK837" i="8"/>
  <c r="AD837" i="8"/>
  <c r="W837" i="8"/>
  <c r="P837" i="8"/>
  <c r="M837" i="8"/>
  <c r="L837" i="8"/>
  <c r="K837" i="8"/>
  <c r="J837" i="8"/>
  <c r="H837" i="8"/>
  <c r="G837" i="8"/>
  <c r="AR836" i="8"/>
  <c r="AK836" i="8"/>
  <c r="AD836" i="8"/>
  <c r="W836" i="8"/>
  <c r="P836" i="8"/>
  <c r="M836" i="8"/>
  <c r="L836" i="8"/>
  <c r="K836" i="8"/>
  <c r="J836" i="8"/>
  <c r="H836" i="8"/>
  <c r="G836" i="8"/>
  <c r="AV835" i="8"/>
  <c r="AU835" i="8"/>
  <c r="AT835" i="8"/>
  <c r="AS835" i="8"/>
  <c r="AQ835" i="8"/>
  <c r="AP835" i="8"/>
  <c r="AO835" i="8"/>
  <c r="AN835" i="8"/>
  <c r="AM835" i="8"/>
  <c r="AL835" i="8"/>
  <c r="AJ835" i="8"/>
  <c r="AI835" i="8"/>
  <c r="AH835" i="8"/>
  <c r="AG835" i="8"/>
  <c r="AF835" i="8"/>
  <c r="AE835" i="8"/>
  <c r="AC835" i="8"/>
  <c r="AB835" i="8"/>
  <c r="AA835" i="8"/>
  <c r="Z835" i="8"/>
  <c r="Y835" i="8"/>
  <c r="X835" i="8"/>
  <c r="V835" i="8"/>
  <c r="U835" i="8"/>
  <c r="T835" i="8"/>
  <c r="S835" i="8"/>
  <c r="R835" i="8"/>
  <c r="Q835" i="8"/>
  <c r="O835" i="8"/>
  <c r="N835" i="8"/>
  <c r="F835" i="8"/>
  <c r="AR834" i="8"/>
  <c r="AK834" i="8"/>
  <c r="AD834" i="8"/>
  <c r="W834" i="8"/>
  <c r="P834" i="8"/>
  <c r="M834" i="8"/>
  <c r="L834" i="8"/>
  <c r="K834" i="8"/>
  <c r="J834" i="8"/>
  <c r="H834" i="8"/>
  <c r="G834" i="8"/>
  <c r="AR833" i="8"/>
  <c r="AK833" i="8"/>
  <c r="AD833" i="8"/>
  <c r="W833" i="8"/>
  <c r="P833" i="8"/>
  <c r="M833" i="8"/>
  <c r="L833" i="8"/>
  <c r="K833" i="8"/>
  <c r="J833" i="8"/>
  <c r="H833" i="8"/>
  <c r="G833" i="8"/>
  <c r="AR832" i="8"/>
  <c r="AK832" i="8"/>
  <c r="AD832" i="8"/>
  <c r="W832" i="8"/>
  <c r="P832" i="8"/>
  <c r="M832" i="8"/>
  <c r="L832" i="8"/>
  <c r="K832" i="8"/>
  <c r="J832" i="8"/>
  <c r="H832" i="8"/>
  <c r="G832" i="8"/>
  <c r="AR831" i="8"/>
  <c r="AK831" i="8"/>
  <c r="AD831" i="8"/>
  <c r="W831" i="8"/>
  <c r="P831" i="8"/>
  <c r="M831" i="8"/>
  <c r="L831" i="8"/>
  <c r="K831" i="8"/>
  <c r="J831" i="8"/>
  <c r="H831" i="8"/>
  <c r="G831" i="8"/>
  <c r="AR830" i="8"/>
  <c r="AK830" i="8"/>
  <c r="AD830" i="8"/>
  <c r="W830" i="8"/>
  <c r="P830" i="8"/>
  <c r="M830" i="8"/>
  <c r="L830" i="8"/>
  <c r="K830" i="8"/>
  <c r="J830" i="8"/>
  <c r="H830" i="8"/>
  <c r="G830" i="8"/>
  <c r="AR829" i="8"/>
  <c r="AK829" i="8"/>
  <c r="AD829" i="8"/>
  <c r="W829" i="8"/>
  <c r="P829" i="8"/>
  <c r="M829" i="8"/>
  <c r="L829" i="8"/>
  <c r="K829" i="8"/>
  <c r="J829" i="8"/>
  <c r="H829" i="8"/>
  <c r="G829" i="8"/>
  <c r="AR828" i="8"/>
  <c r="AK828" i="8"/>
  <c r="AD828" i="8"/>
  <c r="W828" i="8"/>
  <c r="P828" i="8"/>
  <c r="M828" i="8"/>
  <c r="L828" i="8"/>
  <c r="K828" i="8"/>
  <c r="J828" i="8"/>
  <c r="H828" i="8"/>
  <c r="G828" i="8"/>
  <c r="AR827" i="8"/>
  <c r="AK827" i="8"/>
  <c r="AD827" i="8"/>
  <c r="W827" i="8"/>
  <c r="P827" i="8"/>
  <c r="M827" i="8"/>
  <c r="L827" i="8"/>
  <c r="K827" i="8"/>
  <c r="J827" i="8"/>
  <c r="H827" i="8"/>
  <c r="G827" i="8"/>
  <c r="AR826" i="8"/>
  <c r="AK826" i="8"/>
  <c r="AD826" i="8"/>
  <c r="W826" i="8"/>
  <c r="P826" i="8"/>
  <c r="M826" i="8"/>
  <c r="L826" i="8"/>
  <c r="K826" i="8"/>
  <c r="J826" i="8"/>
  <c r="H826" i="8"/>
  <c r="G826" i="8"/>
  <c r="AR825" i="8"/>
  <c r="AK825" i="8"/>
  <c r="AD825" i="8"/>
  <c r="W825" i="8"/>
  <c r="P825" i="8"/>
  <c r="M825" i="8"/>
  <c r="L825" i="8"/>
  <c r="K825" i="8"/>
  <c r="J825" i="8"/>
  <c r="H825" i="8"/>
  <c r="G825" i="8"/>
  <c r="AR824" i="8"/>
  <c r="AK824" i="8"/>
  <c r="AD824" i="8"/>
  <c r="W824" i="8"/>
  <c r="P824" i="8"/>
  <c r="M824" i="8"/>
  <c r="L824" i="8"/>
  <c r="K824" i="8"/>
  <c r="J824" i="8"/>
  <c r="H824" i="8"/>
  <c r="G824" i="8"/>
  <c r="AV823" i="8"/>
  <c r="AU823" i="8"/>
  <c r="AT823" i="8"/>
  <c r="AS823" i="8"/>
  <c r="AQ823" i="8"/>
  <c r="AP823" i="8"/>
  <c r="AO823" i="8"/>
  <c r="AN823" i="8"/>
  <c r="AM823" i="8"/>
  <c r="AL823" i="8"/>
  <c r="AJ823" i="8"/>
  <c r="AI823" i="8"/>
  <c r="AH823" i="8"/>
  <c r="AG823" i="8"/>
  <c r="AF823" i="8"/>
  <c r="AE823" i="8"/>
  <c r="AC823" i="8"/>
  <c r="AB823" i="8"/>
  <c r="AA823" i="8"/>
  <c r="Z823" i="8"/>
  <c r="Y823" i="8"/>
  <c r="X823" i="8"/>
  <c r="V823" i="8"/>
  <c r="U823" i="8"/>
  <c r="T823" i="8"/>
  <c r="S823" i="8"/>
  <c r="R823" i="8"/>
  <c r="Q823" i="8"/>
  <c r="O823" i="8"/>
  <c r="N823" i="8"/>
  <c r="F823" i="8"/>
  <c r="AR821" i="8"/>
  <c r="AK821" i="8"/>
  <c r="AD821" i="8"/>
  <c r="W821" i="8"/>
  <c r="U821" i="8"/>
  <c r="U819" i="8" s="1"/>
  <c r="P821" i="8"/>
  <c r="M821" i="8"/>
  <c r="L821" i="8"/>
  <c r="K821" i="8"/>
  <c r="J821" i="8"/>
  <c r="H821" i="8"/>
  <c r="AR820" i="8"/>
  <c r="AK820" i="8"/>
  <c r="AD820" i="8"/>
  <c r="W820" i="8"/>
  <c r="P820" i="8"/>
  <c r="M820" i="8"/>
  <c r="L820" i="8"/>
  <c r="K820" i="8"/>
  <c r="J820" i="8"/>
  <c r="H820" i="8"/>
  <c r="G820" i="8"/>
  <c r="AV819" i="8"/>
  <c r="AU819" i="8"/>
  <c r="AT819" i="8"/>
  <c r="AS819" i="8"/>
  <c r="AQ819" i="8"/>
  <c r="AP819" i="8"/>
  <c r="AO819" i="8"/>
  <c r="AN819" i="8"/>
  <c r="AM819" i="8"/>
  <c r="AL819" i="8"/>
  <c r="AJ819" i="8"/>
  <c r="AI819" i="8"/>
  <c r="AH819" i="8"/>
  <c r="AG819" i="8"/>
  <c r="AF819" i="8"/>
  <c r="AE819" i="8"/>
  <c r="AC819" i="8"/>
  <c r="AB819" i="8"/>
  <c r="AA819" i="8"/>
  <c r="Z819" i="8"/>
  <c r="Y819" i="8"/>
  <c r="X819" i="8"/>
  <c r="V819" i="8"/>
  <c r="T819" i="8"/>
  <c r="S819" i="8"/>
  <c r="R819" i="8"/>
  <c r="Q819" i="8"/>
  <c r="O819" i="8"/>
  <c r="N819" i="8"/>
  <c r="F819" i="8"/>
  <c r="AR818" i="8"/>
  <c r="AK818" i="8"/>
  <c r="AD818" i="8"/>
  <c r="W818" i="8"/>
  <c r="P818" i="8"/>
  <c r="M818" i="8"/>
  <c r="L818" i="8"/>
  <c r="K818" i="8"/>
  <c r="J818" i="8"/>
  <c r="H818" i="8"/>
  <c r="G818" i="8"/>
  <c r="AR817" i="8"/>
  <c r="AK817" i="8"/>
  <c r="AD817" i="8"/>
  <c r="W817" i="8"/>
  <c r="P817" i="8"/>
  <c r="M817" i="8"/>
  <c r="L817" i="8"/>
  <c r="K817" i="8"/>
  <c r="J817" i="8"/>
  <c r="H817" i="8"/>
  <c r="G817" i="8"/>
  <c r="AR816" i="8"/>
  <c r="AK816" i="8"/>
  <c r="AD816" i="8"/>
  <c r="W816" i="8"/>
  <c r="P816" i="8"/>
  <c r="M816" i="8"/>
  <c r="L816" i="8"/>
  <c r="K816" i="8"/>
  <c r="J816" i="8"/>
  <c r="H816" i="8"/>
  <c r="G816" i="8"/>
  <c r="AR815" i="8"/>
  <c r="AK815" i="8"/>
  <c r="AD815" i="8"/>
  <c r="W815" i="8"/>
  <c r="P815" i="8"/>
  <c r="M815" i="8"/>
  <c r="L815" i="8"/>
  <c r="K815" i="8"/>
  <c r="J815" i="8"/>
  <c r="H815" i="8"/>
  <c r="G815" i="8"/>
  <c r="AR814" i="8"/>
  <c r="AK814" i="8"/>
  <c r="AD814" i="8"/>
  <c r="W814" i="8"/>
  <c r="P814" i="8"/>
  <c r="M814" i="8"/>
  <c r="L814" i="8"/>
  <c r="K814" i="8"/>
  <c r="J814" i="8"/>
  <c r="H814" i="8"/>
  <c r="G814" i="8"/>
  <c r="AR813" i="8"/>
  <c r="AK813" i="8"/>
  <c r="AD813" i="8"/>
  <c r="W813" i="8"/>
  <c r="P813" i="8"/>
  <c r="M813" i="8"/>
  <c r="L813" i="8"/>
  <c r="K813" i="8"/>
  <c r="J813" i="8"/>
  <c r="H813" i="8"/>
  <c r="G813" i="8"/>
  <c r="AR812" i="8"/>
  <c r="AK812" i="8"/>
  <c r="AD812" i="8"/>
  <c r="W812" i="8"/>
  <c r="P812" i="8"/>
  <c r="M812" i="8"/>
  <c r="L812" i="8"/>
  <c r="K812" i="8"/>
  <c r="J812" i="8"/>
  <c r="H812" i="8"/>
  <c r="G812" i="8"/>
  <c r="AR811" i="8"/>
  <c r="AK811" i="8"/>
  <c r="AD811" i="8"/>
  <c r="W811" i="8"/>
  <c r="P811" i="8"/>
  <c r="M811" i="8"/>
  <c r="L811" i="8"/>
  <c r="K811" i="8"/>
  <c r="J811" i="8"/>
  <c r="H811" i="8"/>
  <c r="G811" i="8"/>
  <c r="AR810" i="8"/>
  <c r="AK810" i="8"/>
  <c r="AD810" i="8"/>
  <c r="W810" i="8"/>
  <c r="P810" i="8"/>
  <c r="M810" i="8"/>
  <c r="L810" i="8"/>
  <c r="K810" i="8"/>
  <c r="J810" i="8"/>
  <c r="H810" i="8"/>
  <c r="G810" i="8"/>
  <c r="AR809" i="8"/>
  <c r="AK809" i="8"/>
  <c r="AD809" i="8"/>
  <c r="W809" i="8"/>
  <c r="P809" i="8"/>
  <c r="M809" i="8"/>
  <c r="L809" i="8"/>
  <c r="K809" i="8"/>
  <c r="J809" i="8"/>
  <c r="H809" i="8"/>
  <c r="G809" i="8"/>
  <c r="AR808" i="8"/>
  <c r="AK808" i="8"/>
  <c r="AD808" i="8"/>
  <c r="W808" i="8"/>
  <c r="P808" i="8"/>
  <c r="M808" i="8"/>
  <c r="L808" i="8"/>
  <c r="K808" i="8"/>
  <c r="J808" i="8"/>
  <c r="H808" i="8"/>
  <c r="G808" i="8"/>
  <c r="AV807" i="8"/>
  <c r="AU807" i="8"/>
  <c r="AT807" i="8"/>
  <c r="AS807" i="8"/>
  <c r="AQ807" i="8"/>
  <c r="AP807" i="8"/>
  <c r="AO807" i="8"/>
  <c r="AN807" i="8"/>
  <c r="AM807" i="8"/>
  <c r="AL807" i="8"/>
  <c r="AJ807" i="8"/>
  <c r="AI807" i="8"/>
  <c r="AH807" i="8"/>
  <c r="AG807" i="8"/>
  <c r="AF807" i="8"/>
  <c r="AE807" i="8"/>
  <c r="AC807" i="8"/>
  <c r="AB807" i="8"/>
  <c r="AA807" i="8"/>
  <c r="Z807" i="8"/>
  <c r="Y807" i="8"/>
  <c r="X807" i="8"/>
  <c r="V807" i="8"/>
  <c r="U807" i="8"/>
  <c r="T807" i="8"/>
  <c r="S807" i="8"/>
  <c r="R807" i="8"/>
  <c r="Q807" i="8"/>
  <c r="O807" i="8"/>
  <c r="N807" i="8"/>
  <c r="F807" i="8"/>
  <c r="AR806" i="8"/>
  <c r="AK806" i="8"/>
  <c r="AD806" i="8"/>
  <c r="W806" i="8"/>
  <c r="P806" i="8"/>
  <c r="M806" i="8"/>
  <c r="L806" i="8"/>
  <c r="K806" i="8"/>
  <c r="J806" i="8"/>
  <c r="H806" i="8"/>
  <c r="G806" i="8"/>
  <c r="AR805" i="8"/>
  <c r="AK805" i="8"/>
  <c r="AD805" i="8"/>
  <c r="W805" i="8"/>
  <c r="P805" i="8"/>
  <c r="M805" i="8"/>
  <c r="L805" i="8"/>
  <c r="K805" i="8"/>
  <c r="J805" i="8"/>
  <c r="H805" i="8"/>
  <c r="G805" i="8"/>
  <c r="AR804" i="8"/>
  <c r="AK804" i="8"/>
  <c r="AD804" i="8"/>
  <c r="W804" i="8"/>
  <c r="P804" i="8"/>
  <c r="M804" i="8"/>
  <c r="L804" i="8"/>
  <c r="K804" i="8"/>
  <c r="J804" i="8"/>
  <c r="H804" i="8"/>
  <c r="G804" i="8"/>
  <c r="AR803" i="8"/>
  <c r="AK803" i="8"/>
  <c r="AD803" i="8"/>
  <c r="W803" i="8"/>
  <c r="P803" i="8"/>
  <c r="M803" i="8"/>
  <c r="L803" i="8"/>
  <c r="K803" i="8"/>
  <c r="J803" i="8"/>
  <c r="H803" i="8"/>
  <c r="G803" i="8"/>
  <c r="AR802" i="8"/>
  <c r="AK802" i="8"/>
  <c r="AD802" i="8"/>
  <c r="W802" i="8"/>
  <c r="P802" i="8"/>
  <c r="M802" i="8"/>
  <c r="L802" i="8"/>
  <c r="K802" i="8"/>
  <c r="J802" i="8"/>
  <c r="H802" i="8"/>
  <c r="G802" i="8"/>
  <c r="AR801" i="8"/>
  <c r="AK801" i="8"/>
  <c r="AD801" i="8"/>
  <c r="W801" i="8"/>
  <c r="P801" i="8"/>
  <c r="M801" i="8"/>
  <c r="L801" i="8"/>
  <c r="K801" i="8"/>
  <c r="J801" i="8"/>
  <c r="H801" i="8"/>
  <c r="G801" i="8"/>
  <c r="AR800" i="8"/>
  <c r="AK800" i="8"/>
  <c r="AD800" i="8"/>
  <c r="W800" i="8"/>
  <c r="P800" i="8"/>
  <c r="M800" i="8"/>
  <c r="L800" i="8"/>
  <c r="K800" i="8"/>
  <c r="J800" i="8"/>
  <c r="H800" i="8"/>
  <c r="G800" i="8"/>
  <c r="AR799" i="8"/>
  <c r="AK799" i="8"/>
  <c r="AD799" i="8"/>
  <c r="W799" i="8"/>
  <c r="P799" i="8"/>
  <c r="M799" i="8"/>
  <c r="L799" i="8"/>
  <c r="K799" i="8"/>
  <c r="J799" i="8"/>
  <c r="H799" i="8"/>
  <c r="G799" i="8"/>
  <c r="AR798" i="8"/>
  <c r="AK798" i="8"/>
  <c r="AD798" i="8"/>
  <c r="W798" i="8"/>
  <c r="P798" i="8"/>
  <c r="M798" i="8"/>
  <c r="L798" i="8"/>
  <c r="K798" i="8"/>
  <c r="J798" i="8"/>
  <c r="H798" i="8"/>
  <c r="G798" i="8"/>
  <c r="AR797" i="8"/>
  <c r="AK797" i="8"/>
  <c r="AD797" i="8"/>
  <c r="W797" i="8"/>
  <c r="P797" i="8"/>
  <c r="M797" i="8"/>
  <c r="L797" i="8"/>
  <c r="K797" i="8"/>
  <c r="J797" i="8"/>
  <c r="H797" i="8"/>
  <c r="G797" i="8"/>
  <c r="AR796" i="8"/>
  <c r="AK796" i="8"/>
  <c r="AD796" i="8"/>
  <c r="W796" i="8"/>
  <c r="P796" i="8"/>
  <c r="M796" i="8"/>
  <c r="L796" i="8"/>
  <c r="K796" i="8"/>
  <c r="J796" i="8"/>
  <c r="H796" i="8"/>
  <c r="G796" i="8"/>
  <c r="AR795" i="8"/>
  <c r="AK795" i="8"/>
  <c r="AD795" i="8"/>
  <c r="W795" i="8"/>
  <c r="P795" i="8"/>
  <c r="M795" i="8"/>
  <c r="L795" i="8"/>
  <c r="K795" i="8"/>
  <c r="J795" i="8"/>
  <c r="H795" i="8"/>
  <c r="G795" i="8"/>
  <c r="AR794" i="8"/>
  <c r="AK794" i="8"/>
  <c r="AD794" i="8"/>
  <c r="W794" i="8"/>
  <c r="P794" i="8"/>
  <c r="M794" i="8"/>
  <c r="L794" i="8"/>
  <c r="K794" i="8"/>
  <c r="J794" i="8"/>
  <c r="H794" i="8"/>
  <c r="G794" i="8"/>
  <c r="AR793" i="8"/>
  <c r="AK793" i="8"/>
  <c r="AD793" i="8"/>
  <c r="W793" i="8"/>
  <c r="P793" i="8"/>
  <c r="M793" i="8"/>
  <c r="L793" i="8"/>
  <c r="K793" i="8"/>
  <c r="J793" i="8"/>
  <c r="H793" i="8"/>
  <c r="G793" i="8"/>
  <c r="AR792" i="8"/>
  <c r="AK792" i="8"/>
  <c r="AD792" i="8"/>
  <c r="W792" i="8"/>
  <c r="P792" i="8"/>
  <c r="M792" i="8"/>
  <c r="L792" i="8"/>
  <c r="K792" i="8"/>
  <c r="J792" i="8"/>
  <c r="H792" i="8"/>
  <c r="G792" i="8"/>
  <c r="AR791" i="8"/>
  <c r="AK791" i="8"/>
  <c r="AD791" i="8"/>
  <c r="W791" i="8"/>
  <c r="P791" i="8"/>
  <c r="M791" i="8"/>
  <c r="L791" i="8"/>
  <c r="K791" i="8"/>
  <c r="J791" i="8"/>
  <c r="H791" i="8"/>
  <c r="G791" i="8"/>
  <c r="AR790" i="8"/>
  <c r="AK790" i="8"/>
  <c r="AD790" i="8"/>
  <c r="W790" i="8"/>
  <c r="P790" i="8"/>
  <c r="M790" i="8"/>
  <c r="L790" i="8"/>
  <c r="K790" i="8"/>
  <c r="J790" i="8"/>
  <c r="H790" i="8"/>
  <c r="G790" i="8"/>
  <c r="AR789" i="8"/>
  <c r="AK789" i="8"/>
  <c r="AD789" i="8"/>
  <c r="W789" i="8"/>
  <c r="P789" i="8"/>
  <c r="M789" i="8"/>
  <c r="L789" i="8"/>
  <c r="K789" i="8"/>
  <c r="J789" i="8"/>
  <c r="H789" i="8"/>
  <c r="G789" i="8"/>
  <c r="AR788" i="8"/>
  <c r="AK788" i="8"/>
  <c r="AD788" i="8"/>
  <c r="W788" i="8"/>
  <c r="P788" i="8"/>
  <c r="M788" i="8"/>
  <c r="L788" i="8"/>
  <c r="K788" i="8"/>
  <c r="J788" i="8"/>
  <c r="H788" i="8"/>
  <c r="G788" i="8"/>
  <c r="AR787" i="8"/>
  <c r="AK787" i="8"/>
  <c r="AD787" i="8"/>
  <c r="W787" i="8"/>
  <c r="P787" i="8"/>
  <c r="M787" i="8"/>
  <c r="L787" i="8"/>
  <c r="K787" i="8"/>
  <c r="J787" i="8"/>
  <c r="H787" i="8"/>
  <c r="G787" i="8"/>
  <c r="AR786" i="8"/>
  <c r="AK786" i="8"/>
  <c r="AD786" i="8"/>
  <c r="W786" i="8"/>
  <c r="P786" i="8"/>
  <c r="M786" i="8"/>
  <c r="L786" i="8"/>
  <c r="K786" i="8"/>
  <c r="J786" i="8"/>
  <c r="H786" i="8"/>
  <c r="G786" i="8"/>
  <c r="AR785" i="8"/>
  <c r="AK785" i="8"/>
  <c r="AD785" i="8"/>
  <c r="W785" i="8"/>
  <c r="P785" i="8"/>
  <c r="M785" i="8"/>
  <c r="L785" i="8"/>
  <c r="K785" i="8"/>
  <c r="J785" i="8"/>
  <c r="H785" i="8"/>
  <c r="G785" i="8"/>
  <c r="AR784" i="8"/>
  <c r="AK784" i="8"/>
  <c r="AD784" i="8"/>
  <c r="W784" i="8"/>
  <c r="P784" i="8"/>
  <c r="M784" i="8"/>
  <c r="L784" i="8"/>
  <c r="K784" i="8"/>
  <c r="J784" i="8"/>
  <c r="H784" i="8"/>
  <c r="G784" i="8"/>
  <c r="AR783" i="8"/>
  <c r="AK783" i="8"/>
  <c r="AD783" i="8"/>
  <c r="W783" i="8"/>
  <c r="P783" i="8"/>
  <c r="M783" i="8"/>
  <c r="L783" i="8"/>
  <c r="K783" i="8"/>
  <c r="J783" i="8"/>
  <c r="H783" i="8"/>
  <c r="G783" i="8"/>
  <c r="AR782" i="8"/>
  <c r="AK782" i="8"/>
  <c r="AD782" i="8"/>
  <c r="W782" i="8"/>
  <c r="P782" i="8"/>
  <c r="M782" i="8"/>
  <c r="L782" i="8"/>
  <c r="K782" i="8"/>
  <c r="J782" i="8"/>
  <c r="H782" i="8"/>
  <c r="G782" i="8"/>
  <c r="AR781" i="8"/>
  <c r="AK781" i="8"/>
  <c r="AD781" i="8"/>
  <c r="W781" i="8"/>
  <c r="P781" i="8"/>
  <c r="M781" i="8"/>
  <c r="L781" i="8"/>
  <c r="K781" i="8"/>
  <c r="J781" i="8"/>
  <c r="H781" i="8"/>
  <c r="G781" i="8"/>
  <c r="AR780" i="8"/>
  <c r="AK780" i="8"/>
  <c r="AD780" i="8"/>
  <c r="W780" i="8"/>
  <c r="P780" i="8"/>
  <c r="M780" i="8"/>
  <c r="L780" i="8"/>
  <c r="K780" i="8"/>
  <c r="J780" i="8"/>
  <c r="H780" i="8"/>
  <c r="G780" i="8"/>
  <c r="AR779" i="8"/>
  <c r="AK779" i="8"/>
  <c r="AD779" i="8"/>
  <c r="W779" i="8"/>
  <c r="P779" i="8"/>
  <c r="M779" i="8"/>
  <c r="L779" i="8"/>
  <c r="K779" i="8"/>
  <c r="J779" i="8"/>
  <c r="H779" i="8"/>
  <c r="G779" i="8"/>
  <c r="AR778" i="8"/>
  <c r="AK778" i="8"/>
  <c r="AD778" i="8"/>
  <c r="W778" i="8"/>
  <c r="P778" i="8"/>
  <c r="M778" i="8"/>
  <c r="L778" i="8"/>
  <c r="K778" i="8"/>
  <c r="J778" i="8"/>
  <c r="H778" i="8"/>
  <c r="G778" i="8"/>
  <c r="AR777" i="8"/>
  <c r="AK777" i="8"/>
  <c r="AD777" i="8"/>
  <c r="W777" i="8"/>
  <c r="P777" i="8"/>
  <c r="M777" i="8"/>
  <c r="L777" i="8"/>
  <c r="K777" i="8"/>
  <c r="J777" i="8"/>
  <c r="H777" i="8"/>
  <c r="G777" i="8"/>
  <c r="AR776" i="8"/>
  <c r="AK776" i="8"/>
  <c r="AD776" i="8"/>
  <c r="W776" i="8"/>
  <c r="P776" i="8"/>
  <c r="M776" i="8"/>
  <c r="L776" i="8"/>
  <c r="K776" i="8"/>
  <c r="J776" i="8"/>
  <c r="H776" i="8"/>
  <c r="G776" i="8"/>
  <c r="AR775" i="8"/>
  <c r="AK775" i="8"/>
  <c r="AD775" i="8"/>
  <c r="W775" i="8"/>
  <c r="P775" i="8"/>
  <c r="M775" i="8"/>
  <c r="L775" i="8"/>
  <c r="K775" i="8"/>
  <c r="J775" i="8"/>
  <c r="H775" i="8"/>
  <c r="G775" i="8"/>
  <c r="AR774" i="8"/>
  <c r="AK774" i="8"/>
  <c r="AD774" i="8"/>
  <c r="W774" i="8"/>
  <c r="P774" i="8"/>
  <c r="M774" i="8"/>
  <c r="L774" i="8"/>
  <c r="K774" i="8"/>
  <c r="J774" i="8"/>
  <c r="H774" i="8"/>
  <c r="G774" i="8"/>
  <c r="AR773" i="8"/>
  <c r="AK773" i="8"/>
  <c r="AD773" i="8"/>
  <c r="W773" i="8"/>
  <c r="P773" i="8"/>
  <c r="M773" i="8"/>
  <c r="L773" i="8"/>
  <c r="K773" i="8"/>
  <c r="J773" i="8"/>
  <c r="H773" i="8"/>
  <c r="G773" i="8"/>
  <c r="AR772" i="8"/>
  <c r="AK772" i="8"/>
  <c r="AD772" i="8"/>
  <c r="W772" i="8"/>
  <c r="P772" i="8"/>
  <c r="M772" i="8"/>
  <c r="L772" i="8"/>
  <c r="K772" i="8"/>
  <c r="J772" i="8"/>
  <c r="H772" i="8"/>
  <c r="G772" i="8"/>
  <c r="AR771" i="8"/>
  <c r="AK771" i="8"/>
  <c r="AD771" i="8"/>
  <c r="W771" i="8"/>
  <c r="P771" i="8"/>
  <c r="M771" i="8"/>
  <c r="L771" i="8"/>
  <c r="K771" i="8"/>
  <c r="J771" i="8"/>
  <c r="H771" i="8"/>
  <c r="G771" i="8"/>
  <c r="AR770" i="8"/>
  <c r="AK770" i="8"/>
  <c r="AD770" i="8"/>
  <c r="W770" i="8"/>
  <c r="P770" i="8"/>
  <c r="M770" i="8"/>
  <c r="L770" i="8"/>
  <c r="K770" i="8"/>
  <c r="J770" i="8"/>
  <c r="H770" i="8"/>
  <c r="G770" i="8"/>
  <c r="AR769" i="8"/>
  <c r="AK769" i="8"/>
  <c r="AD769" i="8"/>
  <c r="W769" i="8"/>
  <c r="P769" i="8"/>
  <c r="M769" i="8"/>
  <c r="L769" i="8"/>
  <c r="K769" i="8"/>
  <c r="J769" i="8"/>
  <c r="H769" i="8"/>
  <c r="G769" i="8"/>
  <c r="AR768" i="8"/>
  <c r="AK768" i="8"/>
  <c r="AD768" i="8"/>
  <c r="W768" i="8"/>
  <c r="P768" i="8"/>
  <c r="M768" i="8"/>
  <c r="L768" i="8"/>
  <c r="K768" i="8"/>
  <c r="J768" i="8"/>
  <c r="H768" i="8"/>
  <c r="G768" i="8"/>
  <c r="AR767" i="8"/>
  <c r="AK767" i="8"/>
  <c r="AD767" i="8"/>
  <c r="W767" i="8"/>
  <c r="P767" i="8"/>
  <c r="M767" i="8"/>
  <c r="L767" i="8"/>
  <c r="K767" i="8"/>
  <c r="J767" i="8"/>
  <c r="H767" i="8"/>
  <c r="G767" i="8"/>
  <c r="AR766" i="8"/>
  <c r="AK766" i="8"/>
  <c r="AD766" i="8"/>
  <c r="W766" i="8"/>
  <c r="P766" i="8"/>
  <c r="M766" i="8"/>
  <c r="L766" i="8"/>
  <c r="K766" i="8"/>
  <c r="J766" i="8"/>
  <c r="H766" i="8"/>
  <c r="G766" i="8"/>
  <c r="AR765" i="8"/>
  <c r="AK765" i="8"/>
  <c r="AD765" i="8"/>
  <c r="W765" i="8"/>
  <c r="P765" i="8"/>
  <c r="M765" i="8"/>
  <c r="L765" i="8"/>
  <c r="K765" i="8"/>
  <c r="J765" i="8"/>
  <c r="H765" i="8"/>
  <c r="G765" i="8"/>
  <c r="AR764" i="8"/>
  <c r="AK764" i="8"/>
  <c r="AD764" i="8"/>
  <c r="W764" i="8"/>
  <c r="P764" i="8"/>
  <c r="M764" i="8"/>
  <c r="L764" i="8"/>
  <c r="K764" i="8"/>
  <c r="J764" i="8"/>
  <c r="H764" i="8"/>
  <c r="G764" i="8"/>
  <c r="AR763" i="8"/>
  <c r="AK763" i="8"/>
  <c r="AD763" i="8"/>
  <c r="W763" i="8"/>
  <c r="P763" i="8"/>
  <c r="M763" i="8"/>
  <c r="L763" i="8"/>
  <c r="K763" i="8"/>
  <c r="J763" i="8"/>
  <c r="H763" i="8"/>
  <c r="G763" i="8"/>
  <c r="AR762" i="8"/>
  <c r="AK762" i="8"/>
  <c r="AD762" i="8"/>
  <c r="W762" i="8"/>
  <c r="P762" i="8"/>
  <c r="M762" i="8"/>
  <c r="L762" i="8"/>
  <c r="K762" i="8"/>
  <c r="J762" i="8"/>
  <c r="H762" i="8"/>
  <c r="G762" i="8"/>
  <c r="AR761" i="8"/>
  <c r="AK761" i="8"/>
  <c r="AD761" i="8"/>
  <c r="W761" i="8"/>
  <c r="P761" i="8"/>
  <c r="M761" i="8"/>
  <c r="L761" i="8"/>
  <c r="K761" i="8"/>
  <c r="J761" i="8"/>
  <c r="H761" i="8"/>
  <c r="G761" i="8"/>
  <c r="AR760" i="8"/>
  <c r="AK760" i="8"/>
  <c r="AD760" i="8"/>
  <c r="W760" i="8"/>
  <c r="P760" i="8"/>
  <c r="M760" i="8"/>
  <c r="L760" i="8"/>
  <c r="K760" i="8"/>
  <c r="J760" i="8"/>
  <c r="H760" i="8"/>
  <c r="G760" i="8"/>
  <c r="AR759" i="8"/>
  <c r="AK759" i="8"/>
  <c r="AD759" i="8"/>
  <c r="W759" i="8"/>
  <c r="P759" i="8"/>
  <c r="M759" i="8"/>
  <c r="L759" i="8"/>
  <c r="K759" i="8"/>
  <c r="J759" i="8"/>
  <c r="H759" i="8"/>
  <c r="G759" i="8"/>
  <c r="AR758" i="8"/>
  <c r="AK758" i="8"/>
  <c r="AD758" i="8"/>
  <c r="W758" i="8"/>
  <c r="P758" i="8"/>
  <c r="M758" i="8"/>
  <c r="L758" i="8"/>
  <c r="K758" i="8"/>
  <c r="J758" i="8"/>
  <c r="H758" i="8"/>
  <c r="G758" i="8"/>
  <c r="AR757" i="8"/>
  <c r="AK757" i="8"/>
  <c r="AD757" i="8"/>
  <c r="W757" i="8"/>
  <c r="P757" i="8"/>
  <c r="M757" i="8"/>
  <c r="L757" i="8"/>
  <c r="K757" i="8"/>
  <c r="J757" i="8"/>
  <c r="H757" i="8"/>
  <c r="G757" i="8"/>
  <c r="AR756" i="8"/>
  <c r="AK756" i="8"/>
  <c r="AD756" i="8"/>
  <c r="W756" i="8"/>
  <c r="P756" i="8"/>
  <c r="M756" i="8"/>
  <c r="L756" i="8"/>
  <c r="K756" i="8"/>
  <c r="J756" i="8"/>
  <c r="H756" i="8"/>
  <c r="G756" i="8"/>
  <c r="AR755" i="8"/>
  <c r="AK755" i="8"/>
  <c r="AD755" i="8"/>
  <c r="W755" i="8"/>
  <c r="P755" i="8"/>
  <c r="M755" i="8"/>
  <c r="L755" i="8"/>
  <c r="K755" i="8"/>
  <c r="J755" i="8"/>
  <c r="H755" i="8"/>
  <c r="G755" i="8"/>
  <c r="AR754" i="8"/>
  <c r="AK754" i="8"/>
  <c r="AD754" i="8"/>
  <c r="W754" i="8"/>
  <c r="P754" i="8"/>
  <c r="M754" i="8"/>
  <c r="L754" i="8"/>
  <c r="K754" i="8"/>
  <c r="J754" i="8"/>
  <c r="H754" i="8"/>
  <c r="G754" i="8"/>
  <c r="AR753" i="8"/>
  <c r="AK753" i="8"/>
  <c r="AD753" i="8"/>
  <c r="W753" i="8"/>
  <c r="P753" i="8"/>
  <c r="M753" i="8"/>
  <c r="L753" i="8"/>
  <c r="K753" i="8"/>
  <c r="J753" i="8"/>
  <c r="H753" i="8"/>
  <c r="G753" i="8"/>
  <c r="AV752" i="8"/>
  <c r="AU752" i="8"/>
  <c r="AT752" i="8"/>
  <c r="AS752" i="8"/>
  <c r="AQ752" i="8"/>
  <c r="AP752" i="8"/>
  <c r="AO752" i="8"/>
  <c r="AN752" i="8"/>
  <c r="AM752" i="8"/>
  <c r="AL752" i="8"/>
  <c r="AJ752" i="8"/>
  <c r="AI752" i="8"/>
  <c r="AH752" i="8"/>
  <c r="AG752" i="8"/>
  <c r="AF752" i="8"/>
  <c r="AE752" i="8"/>
  <c r="AC752" i="8"/>
  <c r="AB752" i="8"/>
  <c r="AA752" i="8"/>
  <c r="Z752" i="8"/>
  <c r="Y752" i="8"/>
  <c r="X752" i="8"/>
  <c r="V752" i="8"/>
  <c r="U752" i="8"/>
  <c r="T752" i="8"/>
  <c r="S752" i="8"/>
  <c r="R752" i="8"/>
  <c r="Q752" i="8"/>
  <c r="O752" i="8"/>
  <c r="N752" i="8"/>
  <c r="F752" i="8"/>
  <c r="AR751" i="8"/>
  <c r="AK751" i="8"/>
  <c r="AD751" i="8"/>
  <c r="W751" i="8"/>
  <c r="P751" i="8"/>
  <c r="M751" i="8"/>
  <c r="L751" i="8"/>
  <c r="K751" i="8"/>
  <c r="J751" i="8"/>
  <c r="H751" i="8"/>
  <c r="G751" i="8"/>
  <c r="AR750" i="8"/>
  <c r="AK750" i="8"/>
  <c r="AD750" i="8"/>
  <c r="W750" i="8"/>
  <c r="P750" i="8"/>
  <c r="M750" i="8"/>
  <c r="L750" i="8"/>
  <c r="K750" i="8"/>
  <c r="J750" i="8"/>
  <c r="H750" i="8"/>
  <c r="G750" i="8"/>
  <c r="AR749" i="8"/>
  <c r="AK749" i="8"/>
  <c r="AD749" i="8"/>
  <c r="W749" i="8"/>
  <c r="P749" i="8"/>
  <c r="M749" i="8"/>
  <c r="L749" i="8"/>
  <c r="K749" i="8"/>
  <c r="J749" i="8"/>
  <c r="H749" i="8"/>
  <c r="G749" i="8"/>
  <c r="AR748" i="8"/>
  <c r="AK748" i="8"/>
  <c r="AD748" i="8"/>
  <c r="W748" i="8"/>
  <c r="P748" i="8"/>
  <c r="M748" i="8"/>
  <c r="L748" i="8"/>
  <c r="K748" i="8"/>
  <c r="J748" i="8"/>
  <c r="H748" i="8"/>
  <c r="G748" i="8"/>
  <c r="AR747" i="8"/>
  <c r="AK747" i="8"/>
  <c r="AD747" i="8"/>
  <c r="W747" i="8"/>
  <c r="P747" i="8"/>
  <c r="M747" i="8"/>
  <c r="L747" i="8"/>
  <c r="K747" i="8"/>
  <c r="J747" i="8"/>
  <c r="H747" i="8"/>
  <c r="G747" i="8"/>
  <c r="AR746" i="8"/>
  <c r="AK746" i="8"/>
  <c r="AD746" i="8"/>
  <c r="W746" i="8"/>
  <c r="P746" i="8"/>
  <c r="M746" i="8"/>
  <c r="L746" i="8"/>
  <c r="K746" i="8"/>
  <c r="J746" i="8"/>
  <c r="H746" i="8"/>
  <c r="G746" i="8"/>
  <c r="AR745" i="8"/>
  <c r="AK745" i="8"/>
  <c r="AD745" i="8"/>
  <c r="W745" i="8"/>
  <c r="P745" i="8"/>
  <c r="M745" i="8"/>
  <c r="L745" i="8"/>
  <c r="K745" i="8"/>
  <c r="J745" i="8"/>
  <c r="H745" i="8"/>
  <c r="G745" i="8"/>
  <c r="AR744" i="8"/>
  <c r="AK744" i="8"/>
  <c r="AD744" i="8"/>
  <c r="W744" i="8"/>
  <c r="P744" i="8"/>
  <c r="M744" i="8"/>
  <c r="L744" i="8"/>
  <c r="K744" i="8"/>
  <c r="J744" i="8"/>
  <c r="H744" i="8"/>
  <c r="G744" i="8"/>
  <c r="AR743" i="8"/>
  <c r="AK743" i="8"/>
  <c r="AD743" i="8"/>
  <c r="W743" i="8"/>
  <c r="P743" i="8"/>
  <c r="M743" i="8"/>
  <c r="L743" i="8"/>
  <c r="K743" i="8"/>
  <c r="J743" i="8"/>
  <c r="H743" i="8"/>
  <c r="G743" i="8"/>
  <c r="AR742" i="8"/>
  <c r="AK742" i="8"/>
  <c r="AD742" i="8"/>
  <c r="W742" i="8"/>
  <c r="P742" i="8"/>
  <c r="M742" i="8"/>
  <c r="L742" i="8"/>
  <c r="K742" i="8"/>
  <c r="J742" i="8"/>
  <c r="H742" i="8"/>
  <c r="G742" i="8"/>
  <c r="AR741" i="8"/>
  <c r="AK741" i="8"/>
  <c r="AD741" i="8"/>
  <c r="W741" i="8"/>
  <c r="P741" i="8"/>
  <c r="M741" i="8"/>
  <c r="L741" i="8"/>
  <c r="K741" i="8"/>
  <c r="J741" i="8"/>
  <c r="H741" i="8"/>
  <c r="G741" i="8"/>
  <c r="AR740" i="8"/>
  <c r="AK740" i="8"/>
  <c r="AD740" i="8"/>
  <c r="W740" i="8"/>
  <c r="P740" i="8"/>
  <c r="M740" i="8"/>
  <c r="L740" i="8"/>
  <c r="K740" i="8"/>
  <c r="J740" i="8"/>
  <c r="H740" i="8"/>
  <c r="G740" i="8"/>
  <c r="AR739" i="8"/>
  <c r="AK739" i="8"/>
  <c r="AD739" i="8"/>
  <c r="W739" i="8"/>
  <c r="P739" i="8"/>
  <c r="M739" i="8"/>
  <c r="L739" i="8"/>
  <c r="K739" i="8"/>
  <c r="J739" i="8"/>
  <c r="H739" i="8"/>
  <c r="G739" i="8"/>
  <c r="AR738" i="8"/>
  <c r="AK738" i="8"/>
  <c r="AD738" i="8"/>
  <c r="W738" i="8"/>
  <c r="P738" i="8"/>
  <c r="M738" i="8"/>
  <c r="L738" i="8"/>
  <c r="K738" i="8"/>
  <c r="J738" i="8"/>
  <c r="H738" i="8"/>
  <c r="G738" i="8"/>
  <c r="AR737" i="8"/>
  <c r="AK737" i="8"/>
  <c r="AD737" i="8"/>
  <c r="W737" i="8"/>
  <c r="P737" i="8"/>
  <c r="M737" i="8"/>
  <c r="L737" i="8"/>
  <c r="K737" i="8"/>
  <c r="J737" i="8"/>
  <c r="H737" i="8"/>
  <c r="G737" i="8"/>
  <c r="AR736" i="8"/>
  <c r="AK736" i="8"/>
  <c r="AD736" i="8"/>
  <c r="W736" i="8"/>
  <c r="P736" i="8"/>
  <c r="M736" i="8"/>
  <c r="L736" i="8"/>
  <c r="K736" i="8"/>
  <c r="J736" i="8"/>
  <c r="H736" i="8"/>
  <c r="G736" i="8"/>
  <c r="AR735" i="8"/>
  <c r="AK735" i="8"/>
  <c r="AD735" i="8"/>
  <c r="W735" i="8"/>
  <c r="P735" i="8"/>
  <c r="M735" i="8"/>
  <c r="L735" i="8"/>
  <c r="K735" i="8"/>
  <c r="J735" i="8"/>
  <c r="H735" i="8"/>
  <c r="G735" i="8"/>
  <c r="AR734" i="8"/>
  <c r="AK734" i="8"/>
  <c r="AD734" i="8"/>
  <c r="W734" i="8"/>
  <c r="P734" i="8"/>
  <c r="M734" i="8"/>
  <c r="L734" i="8"/>
  <c r="K734" i="8"/>
  <c r="J734" i="8"/>
  <c r="H734" i="8"/>
  <c r="G734" i="8"/>
  <c r="AR733" i="8"/>
  <c r="AK733" i="8"/>
  <c r="AD733" i="8"/>
  <c r="W733" i="8"/>
  <c r="P733" i="8"/>
  <c r="M733" i="8"/>
  <c r="L733" i="8"/>
  <c r="K733" i="8"/>
  <c r="J733" i="8"/>
  <c r="H733" i="8"/>
  <c r="G733" i="8"/>
  <c r="AR732" i="8"/>
  <c r="AK732" i="8"/>
  <c r="AD732" i="8"/>
  <c r="W732" i="8"/>
  <c r="P732" i="8"/>
  <c r="M732" i="8"/>
  <c r="L732" i="8"/>
  <c r="K732" i="8"/>
  <c r="J732" i="8"/>
  <c r="H732" i="8"/>
  <c r="G732" i="8"/>
  <c r="AV731" i="8"/>
  <c r="AU731" i="8"/>
  <c r="AT731" i="8"/>
  <c r="AS731" i="8"/>
  <c r="AQ731" i="8"/>
  <c r="AP731" i="8"/>
  <c r="AO731" i="8"/>
  <c r="AN731" i="8"/>
  <c r="AM731" i="8"/>
  <c r="AL731" i="8"/>
  <c r="AJ731" i="8"/>
  <c r="AI731" i="8"/>
  <c r="AH731" i="8"/>
  <c r="AG731" i="8"/>
  <c r="AF731" i="8"/>
  <c r="AE731" i="8"/>
  <c r="AC731" i="8"/>
  <c r="AB731" i="8"/>
  <c r="AA731" i="8"/>
  <c r="Z731" i="8"/>
  <c r="Y731" i="8"/>
  <c r="X731" i="8"/>
  <c r="V731" i="8"/>
  <c r="U731" i="8"/>
  <c r="T731" i="8"/>
  <c r="S731" i="8"/>
  <c r="R731" i="8"/>
  <c r="Q731" i="8"/>
  <c r="O731" i="8"/>
  <c r="N731" i="8"/>
  <c r="F731" i="8"/>
  <c r="AR730" i="8"/>
  <c r="AK730" i="8"/>
  <c r="AD730" i="8"/>
  <c r="W730" i="8"/>
  <c r="P730" i="8"/>
  <c r="M730" i="8"/>
  <c r="L730" i="8"/>
  <c r="K730" i="8"/>
  <c r="J730" i="8"/>
  <c r="H730" i="8"/>
  <c r="G730" i="8"/>
  <c r="AR729" i="8"/>
  <c r="AK729" i="8"/>
  <c r="AD729" i="8"/>
  <c r="W729" i="8"/>
  <c r="P729" i="8"/>
  <c r="M729" i="8"/>
  <c r="L729" i="8"/>
  <c r="K729" i="8"/>
  <c r="J729" i="8"/>
  <c r="H729" i="8"/>
  <c r="G729" i="8"/>
  <c r="AR728" i="8"/>
  <c r="AK728" i="8"/>
  <c r="AD728" i="8"/>
  <c r="W728" i="8"/>
  <c r="P728" i="8"/>
  <c r="M728" i="8"/>
  <c r="L728" i="8"/>
  <c r="K728" i="8"/>
  <c r="J728" i="8"/>
  <c r="H728" i="8"/>
  <c r="G728" i="8"/>
  <c r="AR727" i="8"/>
  <c r="AK727" i="8"/>
  <c r="AD727" i="8"/>
  <c r="W727" i="8"/>
  <c r="P727" i="8"/>
  <c r="M727" i="8"/>
  <c r="L727" i="8"/>
  <c r="K727" i="8"/>
  <c r="J727" i="8"/>
  <c r="H727" i="8"/>
  <c r="G727" i="8"/>
  <c r="AR726" i="8"/>
  <c r="AK726" i="8"/>
  <c r="AD726" i="8"/>
  <c r="W726" i="8"/>
  <c r="P726" i="8"/>
  <c r="M726" i="8"/>
  <c r="L726" i="8"/>
  <c r="K726" i="8"/>
  <c r="J726" i="8"/>
  <c r="H726" i="8"/>
  <c r="G726" i="8"/>
  <c r="AR725" i="8"/>
  <c r="AK725" i="8"/>
  <c r="AD725" i="8"/>
  <c r="W725" i="8"/>
  <c r="P725" i="8"/>
  <c r="M725" i="8"/>
  <c r="L725" i="8"/>
  <c r="K725" i="8"/>
  <c r="J725" i="8"/>
  <c r="H725" i="8"/>
  <c r="G725" i="8"/>
  <c r="AR724" i="8"/>
  <c r="AK724" i="8"/>
  <c r="AD724" i="8"/>
  <c r="W724" i="8"/>
  <c r="P724" i="8"/>
  <c r="M724" i="8"/>
  <c r="L724" i="8"/>
  <c r="K724" i="8"/>
  <c r="J724" i="8"/>
  <c r="H724" i="8"/>
  <c r="G724" i="8"/>
  <c r="AR723" i="8"/>
  <c r="AK723" i="8"/>
  <c r="AD723" i="8"/>
  <c r="W723" i="8"/>
  <c r="P723" i="8"/>
  <c r="M723" i="8"/>
  <c r="L723" i="8"/>
  <c r="K723" i="8"/>
  <c r="J723" i="8"/>
  <c r="H723" i="8"/>
  <c r="G723" i="8"/>
  <c r="AR722" i="8"/>
  <c r="AK722" i="8"/>
  <c r="AD722" i="8"/>
  <c r="W722" i="8"/>
  <c r="P722" i="8"/>
  <c r="M722" i="8"/>
  <c r="L722" i="8"/>
  <c r="K722" i="8"/>
  <c r="J722" i="8"/>
  <c r="H722" i="8"/>
  <c r="G722" i="8"/>
  <c r="AR721" i="8"/>
  <c r="AK721" i="8"/>
  <c r="AD721" i="8"/>
  <c r="W721" i="8"/>
  <c r="P721" i="8"/>
  <c r="M721" i="8"/>
  <c r="L721" i="8"/>
  <c r="K721" i="8"/>
  <c r="J721" i="8"/>
  <c r="H721" i="8"/>
  <c r="G721" i="8"/>
  <c r="AR720" i="8"/>
  <c r="AK720" i="8"/>
  <c r="AD720" i="8"/>
  <c r="W720" i="8"/>
  <c r="P720" i="8"/>
  <c r="M720" i="8"/>
  <c r="L720" i="8"/>
  <c r="K720" i="8"/>
  <c r="J720" i="8"/>
  <c r="H720" i="8"/>
  <c r="G720" i="8"/>
  <c r="AR719" i="8"/>
  <c r="AK719" i="8"/>
  <c r="AD719" i="8"/>
  <c r="W719" i="8"/>
  <c r="P719" i="8"/>
  <c r="M719" i="8"/>
  <c r="L719" i="8"/>
  <c r="K719" i="8"/>
  <c r="J719" i="8"/>
  <c r="H719" i="8"/>
  <c r="G719" i="8"/>
  <c r="AR718" i="8"/>
  <c r="AK718" i="8"/>
  <c r="AD718" i="8"/>
  <c r="W718" i="8"/>
  <c r="P718" i="8"/>
  <c r="M718" i="8"/>
  <c r="L718" i="8"/>
  <c r="K718" i="8"/>
  <c r="J718" i="8"/>
  <c r="H718" i="8"/>
  <c r="G718" i="8"/>
  <c r="AV717" i="8"/>
  <c r="AU717" i="8"/>
  <c r="AT717" i="8"/>
  <c r="AS717" i="8"/>
  <c r="AQ717" i="8"/>
  <c r="AP717" i="8"/>
  <c r="AO717" i="8"/>
  <c r="AN717" i="8"/>
  <c r="AM717" i="8"/>
  <c r="AL717" i="8"/>
  <c r="AJ717" i="8"/>
  <c r="AI717" i="8"/>
  <c r="AH717" i="8"/>
  <c r="AG717" i="8"/>
  <c r="AF717" i="8"/>
  <c r="AE717" i="8"/>
  <c r="AC717" i="8"/>
  <c r="AB717" i="8"/>
  <c r="AA717" i="8"/>
  <c r="Z717" i="8"/>
  <c r="Y717" i="8"/>
  <c r="X717" i="8"/>
  <c r="V717" i="8"/>
  <c r="U717" i="8"/>
  <c r="T717" i="8"/>
  <c r="S717" i="8"/>
  <c r="R717" i="8"/>
  <c r="Q717" i="8"/>
  <c r="O717" i="8"/>
  <c r="N717" i="8"/>
  <c r="F717" i="8"/>
  <c r="AR716" i="8"/>
  <c r="AK716" i="8"/>
  <c r="AD716" i="8"/>
  <c r="W716" i="8"/>
  <c r="P716" i="8"/>
  <c r="M716" i="8"/>
  <c r="L716" i="8"/>
  <c r="K716" i="8"/>
  <c r="J716" i="8"/>
  <c r="H716" i="8"/>
  <c r="G716" i="8"/>
  <c r="AR715" i="8"/>
  <c r="AK715" i="8"/>
  <c r="AD715" i="8"/>
  <c r="W715" i="8"/>
  <c r="P715" i="8"/>
  <c r="M715" i="8"/>
  <c r="L715" i="8"/>
  <c r="K715" i="8"/>
  <c r="J715" i="8"/>
  <c r="H715" i="8"/>
  <c r="G715" i="8"/>
  <c r="AR714" i="8"/>
  <c r="AK714" i="8"/>
  <c r="AD714" i="8"/>
  <c r="W714" i="8"/>
  <c r="P714" i="8"/>
  <c r="M714" i="8"/>
  <c r="L714" i="8"/>
  <c r="K714" i="8"/>
  <c r="J714" i="8"/>
  <c r="H714" i="8"/>
  <c r="G714" i="8"/>
  <c r="AR713" i="8"/>
  <c r="AK713" i="8"/>
  <c r="AD713" i="8"/>
  <c r="W713" i="8"/>
  <c r="P713" i="8"/>
  <c r="M713" i="8"/>
  <c r="L713" i="8"/>
  <c r="K713" i="8"/>
  <c r="J713" i="8"/>
  <c r="H713" i="8"/>
  <c r="G713" i="8"/>
  <c r="AR712" i="8"/>
  <c r="AK712" i="8"/>
  <c r="AD712" i="8"/>
  <c r="W712" i="8"/>
  <c r="P712" i="8"/>
  <c r="M712" i="8"/>
  <c r="L712" i="8"/>
  <c r="K712" i="8"/>
  <c r="J712" i="8"/>
  <c r="H712" i="8"/>
  <c r="G712" i="8"/>
  <c r="AR711" i="8"/>
  <c r="AK711" i="8"/>
  <c r="AD711" i="8"/>
  <c r="W711" i="8"/>
  <c r="P711" i="8"/>
  <c r="M711" i="8"/>
  <c r="L711" i="8"/>
  <c r="K711" i="8"/>
  <c r="J711" i="8"/>
  <c r="H711" i="8"/>
  <c r="G711" i="8"/>
  <c r="AR710" i="8"/>
  <c r="AK710" i="8"/>
  <c r="AD710" i="8"/>
  <c r="W710" i="8"/>
  <c r="P710" i="8"/>
  <c r="M710" i="8"/>
  <c r="L710" i="8"/>
  <c r="K710" i="8"/>
  <c r="J710" i="8"/>
  <c r="H710" i="8"/>
  <c r="G710" i="8"/>
  <c r="AR709" i="8"/>
  <c r="AK709" i="8"/>
  <c r="AD709" i="8"/>
  <c r="W709" i="8"/>
  <c r="P709" i="8"/>
  <c r="M709" i="8"/>
  <c r="L709" i="8"/>
  <c r="K709" i="8"/>
  <c r="J709" i="8"/>
  <c r="H709" i="8"/>
  <c r="G709" i="8"/>
  <c r="AR708" i="8"/>
  <c r="AK708" i="8"/>
  <c r="AD708" i="8"/>
  <c r="W708" i="8"/>
  <c r="P708" i="8"/>
  <c r="M708" i="8"/>
  <c r="L708" i="8"/>
  <c r="K708" i="8"/>
  <c r="J708" i="8"/>
  <c r="H708" i="8"/>
  <c r="G708" i="8"/>
  <c r="AR707" i="8"/>
  <c r="AK707" i="8"/>
  <c r="AD707" i="8"/>
  <c r="W707" i="8"/>
  <c r="P707" i="8"/>
  <c r="M707" i="8"/>
  <c r="L707" i="8"/>
  <c r="K707" i="8"/>
  <c r="J707" i="8"/>
  <c r="H707" i="8"/>
  <c r="G707" i="8"/>
  <c r="AR706" i="8"/>
  <c r="AK706" i="8"/>
  <c r="AD706" i="8"/>
  <c r="W706" i="8"/>
  <c r="P706" i="8"/>
  <c r="M706" i="8"/>
  <c r="L706" i="8"/>
  <c r="K706" i="8"/>
  <c r="J706" i="8"/>
  <c r="H706" i="8"/>
  <c r="G706" i="8"/>
  <c r="AR705" i="8"/>
  <c r="AK705" i="8"/>
  <c r="AD705" i="8"/>
  <c r="W705" i="8"/>
  <c r="P705" i="8"/>
  <c r="M705" i="8"/>
  <c r="L705" i="8"/>
  <c r="K705" i="8"/>
  <c r="J705" i="8"/>
  <c r="H705" i="8"/>
  <c r="G705" i="8"/>
  <c r="AR704" i="8"/>
  <c r="AK704" i="8"/>
  <c r="AD704" i="8"/>
  <c r="W704" i="8"/>
  <c r="P704" i="8"/>
  <c r="M704" i="8"/>
  <c r="L704" i="8"/>
  <c r="K704" i="8"/>
  <c r="J704" i="8"/>
  <c r="H704" i="8"/>
  <c r="G704" i="8"/>
  <c r="AR703" i="8"/>
  <c r="AK703" i="8"/>
  <c r="AD703" i="8"/>
  <c r="W703" i="8"/>
  <c r="P703" i="8"/>
  <c r="M703" i="8"/>
  <c r="L703" i="8"/>
  <c r="K703" i="8"/>
  <c r="J703" i="8"/>
  <c r="H703" i="8"/>
  <c r="G703" i="8"/>
  <c r="AR702" i="8"/>
  <c r="AK702" i="8"/>
  <c r="AD702" i="8"/>
  <c r="W702" i="8"/>
  <c r="P702" i="8"/>
  <c r="M702" i="8"/>
  <c r="L702" i="8"/>
  <c r="K702" i="8"/>
  <c r="J702" i="8"/>
  <c r="H702" i="8"/>
  <c r="G702" i="8"/>
  <c r="AR701" i="8"/>
  <c r="AK701" i="8"/>
  <c r="AD701" i="8"/>
  <c r="W701" i="8"/>
  <c r="P701" i="8"/>
  <c r="M701" i="8"/>
  <c r="L701" i="8"/>
  <c r="K701" i="8"/>
  <c r="J701" i="8"/>
  <c r="H701" i="8"/>
  <c r="G701" i="8"/>
  <c r="AV700" i="8"/>
  <c r="AU700" i="8"/>
  <c r="AT700" i="8"/>
  <c r="AS700" i="8"/>
  <c r="AQ700" i="8"/>
  <c r="AP700" i="8"/>
  <c r="AO700" i="8"/>
  <c r="AN700" i="8"/>
  <c r="AM700" i="8"/>
  <c r="AL700" i="8"/>
  <c r="AJ700" i="8"/>
  <c r="AI700" i="8"/>
  <c r="AH700" i="8"/>
  <c r="AG700" i="8"/>
  <c r="AF700" i="8"/>
  <c r="AE700" i="8"/>
  <c r="AC700" i="8"/>
  <c r="AB700" i="8"/>
  <c r="AA700" i="8"/>
  <c r="Z700" i="8"/>
  <c r="Y700" i="8"/>
  <c r="X700" i="8"/>
  <c r="V700" i="8"/>
  <c r="U700" i="8"/>
  <c r="T700" i="8"/>
  <c r="S700" i="8"/>
  <c r="R700" i="8"/>
  <c r="Q700" i="8"/>
  <c r="O700" i="8"/>
  <c r="N700" i="8"/>
  <c r="F700" i="8"/>
  <c r="AR699" i="8"/>
  <c r="AK699" i="8"/>
  <c r="AD699" i="8"/>
  <c r="W699" i="8"/>
  <c r="P699" i="8"/>
  <c r="M699" i="8"/>
  <c r="L699" i="8"/>
  <c r="K699" i="8"/>
  <c r="J699" i="8"/>
  <c r="H699" i="8"/>
  <c r="G699" i="8"/>
  <c r="AR698" i="8"/>
  <c r="AK698" i="8"/>
  <c r="AD698" i="8"/>
  <c r="W698" i="8"/>
  <c r="P698" i="8"/>
  <c r="M698" i="8"/>
  <c r="L698" i="8"/>
  <c r="K698" i="8"/>
  <c r="J698" i="8"/>
  <c r="H698" i="8"/>
  <c r="G698" i="8"/>
  <c r="AR697" i="8"/>
  <c r="AK697" i="8"/>
  <c r="AD697" i="8"/>
  <c r="W697" i="8"/>
  <c r="P697" i="8"/>
  <c r="M697" i="8"/>
  <c r="L697" i="8"/>
  <c r="K697" i="8"/>
  <c r="J697" i="8"/>
  <c r="H697" i="8"/>
  <c r="G697" i="8"/>
  <c r="AR696" i="8"/>
  <c r="AK696" i="8"/>
  <c r="AD696" i="8"/>
  <c r="W696" i="8"/>
  <c r="P696" i="8"/>
  <c r="M696" i="8"/>
  <c r="L696" i="8"/>
  <c r="K696" i="8"/>
  <c r="J696" i="8"/>
  <c r="H696" i="8"/>
  <c r="G696" i="8"/>
  <c r="AR695" i="8"/>
  <c r="AK695" i="8"/>
  <c r="AD695" i="8"/>
  <c r="W695" i="8"/>
  <c r="P695" i="8"/>
  <c r="M695" i="8"/>
  <c r="L695" i="8"/>
  <c r="K695" i="8"/>
  <c r="J695" i="8"/>
  <c r="H695" i="8"/>
  <c r="G695" i="8"/>
  <c r="AR694" i="8"/>
  <c r="AK694" i="8"/>
  <c r="AD694" i="8"/>
  <c r="W694" i="8"/>
  <c r="P694" i="8"/>
  <c r="M694" i="8"/>
  <c r="L694" i="8"/>
  <c r="K694" i="8"/>
  <c r="J694" i="8"/>
  <c r="H694" i="8"/>
  <c r="G694" i="8"/>
  <c r="AR693" i="8"/>
  <c r="AK693" i="8"/>
  <c r="AD693" i="8"/>
  <c r="W693" i="8"/>
  <c r="P693" i="8"/>
  <c r="M693" i="8"/>
  <c r="L693" i="8"/>
  <c r="K693" i="8"/>
  <c r="J693" i="8"/>
  <c r="H693" i="8"/>
  <c r="G693" i="8"/>
  <c r="AV692" i="8"/>
  <c r="AU692" i="8"/>
  <c r="AT692" i="8"/>
  <c r="AS692" i="8"/>
  <c r="AQ692" i="8"/>
  <c r="AP692" i="8"/>
  <c r="AO692" i="8"/>
  <c r="AN692" i="8"/>
  <c r="AM692" i="8"/>
  <c r="AL692" i="8"/>
  <c r="AJ692" i="8"/>
  <c r="AI692" i="8"/>
  <c r="AH692" i="8"/>
  <c r="AG692" i="8"/>
  <c r="AF692" i="8"/>
  <c r="AE692" i="8"/>
  <c r="AC692" i="8"/>
  <c r="AB692" i="8"/>
  <c r="AA692" i="8"/>
  <c r="Z692" i="8"/>
  <c r="Y692" i="8"/>
  <c r="X692" i="8"/>
  <c r="V692" i="8"/>
  <c r="U692" i="8"/>
  <c r="T692" i="8"/>
  <c r="S692" i="8"/>
  <c r="R692" i="8"/>
  <c r="Q692" i="8"/>
  <c r="O692" i="8"/>
  <c r="N692" i="8"/>
  <c r="F692" i="8"/>
  <c r="AR691" i="8"/>
  <c r="AK691" i="8"/>
  <c r="AD691" i="8"/>
  <c r="W691" i="8"/>
  <c r="P691" i="8"/>
  <c r="M691" i="8"/>
  <c r="L691" i="8"/>
  <c r="K691" i="8"/>
  <c r="J691" i="8"/>
  <c r="H691" i="8"/>
  <c r="G691" i="8"/>
  <c r="AR690" i="8"/>
  <c r="AK690" i="8"/>
  <c r="AD690" i="8"/>
  <c r="W690" i="8"/>
  <c r="P690" i="8"/>
  <c r="M690" i="8"/>
  <c r="L690" i="8"/>
  <c r="K690" i="8"/>
  <c r="J690" i="8"/>
  <c r="H690" i="8"/>
  <c r="G690" i="8"/>
  <c r="AR689" i="8"/>
  <c r="AK689" i="8"/>
  <c r="AD689" i="8"/>
  <c r="W689" i="8"/>
  <c r="P689" i="8"/>
  <c r="M689" i="8"/>
  <c r="L689" i="8"/>
  <c r="K689" i="8"/>
  <c r="J689" i="8"/>
  <c r="H689" i="8"/>
  <c r="G689" i="8"/>
  <c r="AR688" i="8"/>
  <c r="AK688" i="8"/>
  <c r="AD688" i="8"/>
  <c r="W688" i="8"/>
  <c r="P688" i="8"/>
  <c r="M688" i="8"/>
  <c r="L688" i="8"/>
  <c r="K688" i="8"/>
  <c r="J688" i="8"/>
  <c r="H688" i="8"/>
  <c r="G688" i="8"/>
  <c r="AR687" i="8"/>
  <c r="AK687" i="8"/>
  <c r="AD687" i="8"/>
  <c r="W687" i="8"/>
  <c r="P687" i="8"/>
  <c r="M687" i="8"/>
  <c r="L687" i="8"/>
  <c r="K687" i="8"/>
  <c r="J687" i="8"/>
  <c r="H687" i="8"/>
  <c r="G687" i="8"/>
  <c r="AR686" i="8"/>
  <c r="AK686" i="8"/>
  <c r="AD686" i="8"/>
  <c r="W686" i="8"/>
  <c r="P686" i="8"/>
  <c r="M686" i="8"/>
  <c r="L686" i="8"/>
  <c r="K686" i="8"/>
  <c r="J686" i="8"/>
  <c r="H686" i="8"/>
  <c r="G686" i="8"/>
  <c r="AR685" i="8"/>
  <c r="AK685" i="8"/>
  <c r="AD685" i="8"/>
  <c r="W685" i="8"/>
  <c r="P685" i="8"/>
  <c r="M685" i="8"/>
  <c r="L685" i="8"/>
  <c r="K685" i="8"/>
  <c r="J685" i="8"/>
  <c r="H685" i="8"/>
  <c r="G685" i="8"/>
  <c r="AR684" i="8"/>
  <c r="AK684" i="8"/>
  <c r="AD684" i="8"/>
  <c r="W684" i="8"/>
  <c r="P684" i="8"/>
  <c r="M684" i="8"/>
  <c r="L684" i="8"/>
  <c r="K684" i="8"/>
  <c r="J684" i="8"/>
  <c r="H684" i="8"/>
  <c r="G684" i="8"/>
  <c r="AR683" i="8"/>
  <c r="AK683" i="8"/>
  <c r="AD683" i="8"/>
  <c r="W683" i="8"/>
  <c r="P683" i="8"/>
  <c r="M683" i="8"/>
  <c r="L683" i="8"/>
  <c r="K683" i="8"/>
  <c r="J683" i="8"/>
  <c r="H683" i="8"/>
  <c r="G683" i="8"/>
  <c r="AR682" i="8"/>
  <c r="AK682" i="8"/>
  <c r="AD682" i="8"/>
  <c r="W682" i="8"/>
  <c r="P682" i="8"/>
  <c r="M682" i="8"/>
  <c r="L682" i="8"/>
  <c r="K682" i="8"/>
  <c r="J682" i="8"/>
  <c r="H682" i="8"/>
  <c r="G682" i="8"/>
  <c r="AR681" i="8"/>
  <c r="AK681" i="8"/>
  <c r="AD681" i="8"/>
  <c r="W681" i="8"/>
  <c r="P681" i="8"/>
  <c r="M681" i="8"/>
  <c r="L681" i="8"/>
  <c r="K681" i="8"/>
  <c r="J681" i="8"/>
  <c r="H681" i="8"/>
  <c r="G681" i="8"/>
  <c r="AR680" i="8"/>
  <c r="AK680" i="8"/>
  <c r="AD680" i="8"/>
  <c r="W680" i="8"/>
  <c r="P680" i="8"/>
  <c r="M680" i="8"/>
  <c r="L680" i="8"/>
  <c r="K680" i="8"/>
  <c r="J680" i="8"/>
  <c r="H680" i="8"/>
  <c r="G680" i="8"/>
  <c r="AR679" i="8"/>
  <c r="AK679" i="8"/>
  <c r="AD679" i="8"/>
  <c r="W679" i="8"/>
  <c r="P679" i="8"/>
  <c r="M679" i="8"/>
  <c r="L679" i="8"/>
  <c r="K679" i="8"/>
  <c r="J679" i="8"/>
  <c r="H679" i="8"/>
  <c r="G679" i="8"/>
  <c r="AR678" i="8"/>
  <c r="AK678" i="8"/>
  <c r="AD678" i="8"/>
  <c r="W678" i="8"/>
  <c r="P678" i="8"/>
  <c r="M678" i="8"/>
  <c r="L678" i="8"/>
  <c r="K678" i="8"/>
  <c r="J678" i="8"/>
  <c r="H678" i="8"/>
  <c r="G678" i="8"/>
  <c r="AR677" i="8"/>
  <c r="AK677" i="8"/>
  <c r="AD677" i="8"/>
  <c r="W677" i="8"/>
  <c r="P677" i="8"/>
  <c r="M677" i="8"/>
  <c r="L677" i="8"/>
  <c r="K677" i="8"/>
  <c r="J677" i="8"/>
  <c r="H677" i="8"/>
  <c r="G677" i="8"/>
  <c r="AR676" i="8"/>
  <c r="AK676" i="8"/>
  <c r="AD676" i="8"/>
  <c r="W676" i="8"/>
  <c r="P676" i="8"/>
  <c r="M676" i="8"/>
  <c r="L676" i="8"/>
  <c r="K676" i="8"/>
  <c r="J676" i="8"/>
  <c r="H676" i="8"/>
  <c r="G676" i="8"/>
  <c r="AR675" i="8"/>
  <c r="AK675" i="8"/>
  <c r="AD675" i="8"/>
  <c r="W675" i="8"/>
  <c r="P675" i="8"/>
  <c r="M675" i="8"/>
  <c r="L675" i="8"/>
  <c r="K675" i="8"/>
  <c r="J675" i="8"/>
  <c r="H675" i="8"/>
  <c r="G675" i="8"/>
  <c r="AR674" i="8"/>
  <c r="AK674" i="8"/>
  <c r="AD674" i="8"/>
  <c r="W674" i="8"/>
  <c r="P674" i="8"/>
  <c r="M674" i="8"/>
  <c r="L674" i="8"/>
  <c r="K674" i="8"/>
  <c r="J674" i="8"/>
  <c r="H674" i="8"/>
  <c r="G674" i="8"/>
  <c r="AV673" i="8"/>
  <c r="AU673" i="8"/>
  <c r="AT673" i="8"/>
  <c r="AS673" i="8"/>
  <c r="AQ673" i="8"/>
  <c r="AP673" i="8"/>
  <c r="AO673" i="8"/>
  <c r="AN673" i="8"/>
  <c r="AM673" i="8"/>
  <c r="AL673" i="8"/>
  <c r="AJ673" i="8"/>
  <c r="AI673" i="8"/>
  <c r="AH673" i="8"/>
  <c r="AG673" i="8"/>
  <c r="AF673" i="8"/>
  <c r="AE673" i="8"/>
  <c r="AC673" i="8"/>
  <c r="AB673" i="8"/>
  <c r="AA673" i="8"/>
  <c r="Z673" i="8"/>
  <c r="Y673" i="8"/>
  <c r="X673" i="8"/>
  <c r="V673" i="8"/>
  <c r="U673" i="8"/>
  <c r="T673" i="8"/>
  <c r="S673" i="8"/>
  <c r="R673" i="8"/>
  <c r="Q673" i="8"/>
  <c r="O673" i="8"/>
  <c r="N673" i="8"/>
  <c r="F673" i="8"/>
  <c r="AR672" i="8"/>
  <c r="AK672" i="8"/>
  <c r="AD672" i="8"/>
  <c r="W672" i="8"/>
  <c r="P672" i="8"/>
  <c r="M672" i="8"/>
  <c r="L672" i="8"/>
  <c r="K672" i="8"/>
  <c r="J672" i="8"/>
  <c r="H672" i="8"/>
  <c r="G672" i="8"/>
  <c r="AR671" i="8"/>
  <c r="AK671" i="8"/>
  <c r="AD671" i="8"/>
  <c r="W671" i="8"/>
  <c r="P671" i="8"/>
  <c r="M671" i="8"/>
  <c r="L671" i="8"/>
  <c r="K671" i="8"/>
  <c r="J671" i="8"/>
  <c r="H671" i="8"/>
  <c r="G671" i="8"/>
  <c r="AR670" i="8"/>
  <c r="AK670" i="8"/>
  <c r="AD670" i="8"/>
  <c r="X670" i="8"/>
  <c r="J670" i="8" s="1"/>
  <c r="P670" i="8"/>
  <c r="M670" i="8"/>
  <c r="L670" i="8"/>
  <c r="K670" i="8"/>
  <c r="H670" i="8"/>
  <c r="G670" i="8"/>
  <c r="AR669" i="8"/>
  <c r="AK669" i="8"/>
  <c r="AD669" i="8"/>
  <c r="W669" i="8"/>
  <c r="P669" i="8"/>
  <c r="M669" i="8"/>
  <c r="L669" i="8"/>
  <c r="K669" i="8"/>
  <c r="J669" i="8"/>
  <c r="H669" i="8"/>
  <c r="G669" i="8"/>
  <c r="AR668" i="8"/>
  <c r="AK668" i="8"/>
  <c r="AD668" i="8"/>
  <c r="W668" i="8"/>
  <c r="P668" i="8"/>
  <c r="M668" i="8"/>
  <c r="L668" i="8"/>
  <c r="K668" i="8"/>
  <c r="J668" i="8"/>
  <c r="H668" i="8"/>
  <c r="G668" i="8"/>
  <c r="AR667" i="8"/>
  <c r="AK667" i="8"/>
  <c r="AD667" i="8"/>
  <c r="W667" i="8"/>
  <c r="P667" i="8"/>
  <c r="M667" i="8"/>
  <c r="L667" i="8"/>
  <c r="K667" i="8"/>
  <c r="J667" i="8"/>
  <c r="H667" i="8"/>
  <c r="G667" i="8"/>
  <c r="AR666" i="8"/>
  <c r="AK666" i="8"/>
  <c r="AD666" i="8"/>
  <c r="W666" i="8"/>
  <c r="P666" i="8"/>
  <c r="M666" i="8"/>
  <c r="L666" i="8"/>
  <c r="K666" i="8"/>
  <c r="J666" i="8"/>
  <c r="H666" i="8"/>
  <c r="G666" i="8"/>
  <c r="AV665" i="8"/>
  <c r="AU665" i="8"/>
  <c r="AT665" i="8"/>
  <c r="AS665" i="8"/>
  <c r="AQ665" i="8"/>
  <c r="AP665" i="8"/>
  <c r="AO665" i="8"/>
  <c r="AN665" i="8"/>
  <c r="AM665" i="8"/>
  <c r="AL665" i="8"/>
  <c r="AJ665" i="8"/>
  <c r="AI665" i="8"/>
  <c r="AH665" i="8"/>
  <c r="AG665" i="8"/>
  <c r="AF665" i="8"/>
  <c r="AE665" i="8"/>
  <c r="AC665" i="8"/>
  <c r="AB665" i="8"/>
  <c r="AA665" i="8"/>
  <c r="Z665" i="8"/>
  <c r="Y665" i="8"/>
  <c r="V665" i="8"/>
  <c r="U665" i="8"/>
  <c r="T665" i="8"/>
  <c r="S665" i="8"/>
  <c r="R665" i="8"/>
  <c r="Q665" i="8"/>
  <c r="O665" i="8"/>
  <c r="N665" i="8"/>
  <c r="F665" i="8"/>
  <c r="AR664" i="8"/>
  <c r="AK664" i="8"/>
  <c r="AD664" i="8"/>
  <c r="W664" i="8"/>
  <c r="P664" i="8"/>
  <c r="M664" i="8"/>
  <c r="L664" i="8"/>
  <c r="K664" i="8"/>
  <c r="J664" i="8"/>
  <c r="H664" i="8"/>
  <c r="G664" i="8"/>
  <c r="AR663" i="8"/>
  <c r="AK663" i="8"/>
  <c r="AD663" i="8"/>
  <c r="W663" i="8"/>
  <c r="P663" i="8"/>
  <c r="M663" i="8"/>
  <c r="L663" i="8"/>
  <c r="K663" i="8"/>
  <c r="J663" i="8"/>
  <c r="H663" i="8"/>
  <c r="G663" i="8"/>
  <c r="AR662" i="8"/>
  <c r="AK662" i="8"/>
  <c r="AD662" i="8"/>
  <c r="W662" i="8"/>
  <c r="P662" i="8"/>
  <c r="M662" i="8"/>
  <c r="L662" i="8"/>
  <c r="K662" i="8"/>
  <c r="J662" i="8"/>
  <c r="H662" i="8"/>
  <c r="G662" i="8"/>
  <c r="AR661" i="8"/>
  <c r="AK661" i="8"/>
  <c r="AD661" i="8"/>
  <c r="W661" i="8"/>
  <c r="P661" i="8"/>
  <c r="M661" i="8"/>
  <c r="L661" i="8"/>
  <c r="K661" i="8"/>
  <c r="J661" i="8"/>
  <c r="H661" i="8"/>
  <c r="G661" i="8"/>
  <c r="AR660" i="8"/>
  <c r="AK660" i="8"/>
  <c r="AD660" i="8"/>
  <c r="W660" i="8"/>
  <c r="P660" i="8"/>
  <c r="M660" i="8"/>
  <c r="L660" i="8"/>
  <c r="K660" i="8"/>
  <c r="J660" i="8"/>
  <c r="H660" i="8"/>
  <c r="G660" i="8"/>
  <c r="AR659" i="8"/>
  <c r="AK659" i="8"/>
  <c r="AD659" i="8"/>
  <c r="W659" i="8"/>
  <c r="P659" i="8"/>
  <c r="M659" i="8"/>
  <c r="L659" i="8"/>
  <c r="K659" i="8"/>
  <c r="J659" i="8"/>
  <c r="H659" i="8"/>
  <c r="G659" i="8"/>
  <c r="AR658" i="8"/>
  <c r="AK658" i="8"/>
  <c r="AD658" i="8"/>
  <c r="W658" i="8"/>
  <c r="P658" i="8"/>
  <c r="M658" i="8"/>
  <c r="L658" i="8"/>
  <c r="K658" i="8"/>
  <c r="J658" i="8"/>
  <c r="H658" i="8"/>
  <c r="G658" i="8"/>
  <c r="AR657" i="8"/>
  <c r="AK657" i="8"/>
  <c r="AD657" i="8"/>
  <c r="W657" i="8"/>
  <c r="P657" i="8"/>
  <c r="M657" i="8"/>
  <c r="L657" i="8"/>
  <c r="K657" i="8"/>
  <c r="J657" i="8"/>
  <c r="H657" i="8"/>
  <c r="G657" i="8"/>
  <c r="AR656" i="8"/>
  <c r="AK656" i="8"/>
  <c r="AD656" i="8"/>
  <c r="W656" i="8"/>
  <c r="P656" i="8"/>
  <c r="M656" i="8"/>
  <c r="L656" i="8"/>
  <c r="K656" i="8"/>
  <c r="J656" i="8"/>
  <c r="H656" i="8"/>
  <c r="G656" i="8"/>
  <c r="AR655" i="8"/>
  <c r="AK655" i="8"/>
  <c r="AD655" i="8"/>
  <c r="W655" i="8"/>
  <c r="P655" i="8"/>
  <c r="M655" i="8"/>
  <c r="L655" i="8"/>
  <c r="K655" i="8"/>
  <c r="J655" i="8"/>
  <c r="H655" i="8"/>
  <c r="G655" i="8"/>
  <c r="AR654" i="8"/>
  <c r="AK654" i="8"/>
  <c r="AD654" i="8"/>
  <c r="W654" i="8"/>
  <c r="P654" i="8"/>
  <c r="M654" i="8"/>
  <c r="L654" i="8"/>
  <c r="K654" i="8"/>
  <c r="J654" i="8"/>
  <c r="H654" i="8"/>
  <c r="G654" i="8"/>
  <c r="AR653" i="8"/>
  <c r="AK653" i="8"/>
  <c r="AD653" i="8"/>
  <c r="W653" i="8"/>
  <c r="P653" i="8"/>
  <c r="M653" i="8"/>
  <c r="L653" i="8"/>
  <c r="K653" i="8"/>
  <c r="J653" i="8"/>
  <c r="H653" i="8"/>
  <c r="G653" i="8"/>
  <c r="AR652" i="8"/>
  <c r="AK652" i="8"/>
  <c r="AD652" i="8"/>
  <c r="W652" i="8"/>
  <c r="P652" i="8"/>
  <c r="M652" i="8"/>
  <c r="L652" i="8"/>
  <c r="K652" i="8"/>
  <c r="J652" i="8"/>
  <c r="H652" i="8"/>
  <c r="G652" i="8"/>
  <c r="AR651" i="8"/>
  <c r="AK651" i="8"/>
  <c r="AD651" i="8"/>
  <c r="W651" i="8"/>
  <c r="P651" i="8"/>
  <c r="M651" i="8"/>
  <c r="L651" i="8"/>
  <c r="K651" i="8"/>
  <c r="J651" i="8"/>
  <c r="H651" i="8"/>
  <c r="G651" i="8"/>
  <c r="AR650" i="8"/>
  <c r="AK650" i="8"/>
  <c r="AD650" i="8"/>
  <c r="W650" i="8"/>
  <c r="P650" i="8"/>
  <c r="M650" i="8"/>
  <c r="L650" i="8"/>
  <c r="K650" i="8"/>
  <c r="J650" i="8"/>
  <c r="H650" i="8"/>
  <c r="G650" i="8"/>
  <c r="AR649" i="8"/>
  <c r="AK649" i="8"/>
  <c r="AD649" i="8"/>
  <c r="W649" i="8"/>
  <c r="P649" i="8"/>
  <c r="M649" i="8"/>
  <c r="L649" i="8"/>
  <c r="K649" i="8"/>
  <c r="J649" i="8"/>
  <c r="H649" i="8"/>
  <c r="G649" i="8"/>
  <c r="AR648" i="8"/>
  <c r="AK648" i="8"/>
  <c r="AD648" i="8"/>
  <c r="W648" i="8"/>
  <c r="P648" i="8"/>
  <c r="M648" i="8"/>
  <c r="L648" i="8"/>
  <c r="K648" i="8"/>
  <c r="J648" i="8"/>
  <c r="H648" i="8"/>
  <c r="G648" i="8"/>
  <c r="AR647" i="8"/>
  <c r="AK647" i="8"/>
  <c r="AD647" i="8"/>
  <c r="W647" i="8"/>
  <c r="P647" i="8"/>
  <c r="M647" i="8"/>
  <c r="L647" i="8"/>
  <c r="K647" i="8"/>
  <c r="J647" i="8"/>
  <c r="H647" i="8"/>
  <c r="G647" i="8"/>
  <c r="AR646" i="8"/>
  <c r="AK646" i="8"/>
  <c r="AD646" i="8"/>
  <c r="W646" i="8"/>
  <c r="P646" i="8"/>
  <c r="M646" i="8"/>
  <c r="L646" i="8"/>
  <c r="K646" i="8"/>
  <c r="J646" i="8"/>
  <c r="H646" i="8"/>
  <c r="G646" i="8"/>
  <c r="AR645" i="8"/>
  <c r="AK645" i="8"/>
  <c r="AD645" i="8"/>
  <c r="W645" i="8"/>
  <c r="P645" i="8"/>
  <c r="M645" i="8"/>
  <c r="L645" i="8"/>
  <c r="K645" i="8"/>
  <c r="J645" i="8"/>
  <c r="H645" i="8"/>
  <c r="G645" i="8"/>
  <c r="AR644" i="8"/>
  <c r="AK644" i="8"/>
  <c r="AD644" i="8"/>
  <c r="W644" i="8"/>
  <c r="P644" i="8"/>
  <c r="M644" i="8"/>
  <c r="L644" i="8"/>
  <c r="K644" i="8"/>
  <c r="J644" i="8"/>
  <c r="H644" i="8"/>
  <c r="G644" i="8"/>
  <c r="AR643" i="8"/>
  <c r="AK643" i="8"/>
  <c r="AD643" i="8"/>
  <c r="W643" i="8"/>
  <c r="P643" i="8"/>
  <c r="M643" i="8"/>
  <c r="L643" i="8"/>
  <c r="K643" i="8"/>
  <c r="J643" i="8"/>
  <c r="H643" i="8"/>
  <c r="G643" i="8"/>
  <c r="AR642" i="8"/>
  <c r="AK642" i="8"/>
  <c r="AD642" i="8"/>
  <c r="W642" i="8"/>
  <c r="P642" i="8"/>
  <c r="M642" i="8"/>
  <c r="L642" i="8"/>
  <c r="K642" i="8"/>
  <c r="J642" i="8"/>
  <c r="H642" i="8"/>
  <c r="G642" i="8"/>
  <c r="AR641" i="8"/>
  <c r="AK641" i="8"/>
  <c r="AD641" i="8"/>
  <c r="W641" i="8"/>
  <c r="P641" i="8"/>
  <c r="M641" i="8"/>
  <c r="L641" i="8"/>
  <c r="K641" i="8"/>
  <c r="J641" i="8"/>
  <c r="H641" i="8"/>
  <c r="G641" i="8"/>
  <c r="AR640" i="8"/>
  <c r="AK640" i="8"/>
  <c r="AD640" i="8"/>
  <c r="W640" i="8"/>
  <c r="P640" i="8"/>
  <c r="M640" i="8"/>
  <c r="L640" i="8"/>
  <c r="K640" i="8"/>
  <c r="J640" i="8"/>
  <c r="H640" i="8"/>
  <c r="G640" i="8"/>
  <c r="AR639" i="8"/>
  <c r="AK639" i="8"/>
  <c r="AD639" i="8"/>
  <c r="W639" i="8"/>
  <c r="P639" i="8"/>
  <c r="M639" i="8"/>
  <c r="L639" i="8"/>
  <c r="K639" i="8"/>
  <c r="J639" i="8"/>
  <c r="H639" i="8"/>
  <c r="G639" i="8"/>
  <c r="AR638" i="8"/>
  <c r="AK638" i="8"/>
  <c r="AD638" i="8"/>
  <c r="W638" i="8"/>
  <c r="P638" i="8"/>
  <c r="M638" i="8"/>
  <c r="L638" i="8"/>
  <c r="K638" i="8"/>
  <c r="J638" i="8"/>
  <c r="H638" i="8"/>
  <c r="G638" i="8"/>
  <c r="AR637" i="8"/>
  <c r="AK637" i="8"/>
  <c r="AD637" i="8"/>
  <c r="W637" i="8"/>
  <c r="P637" i="8"/>
  <c r="M637" i="8"/>
  <c r="L637" i="8"/>
  <c r="K637" i="8"/>
  <c r="J637" i="8"/>
  <c r="H637" i="8"/>
  <c r="G637" i="8"/>
  <c r="AR636" i="8"/>
  <c r="AK636" i="8"/>
  <c r="AD636" i="8"/>
  <c r="W636" i="8"/>
  <c r="P636" i="8"/>
  <c r="M636" i="8"/>
  <c r="L636" i="8"/>
  <c r="K636" i="8"/>
  <c r="J636" i="8"/>
  <c r="H636" i="8"/>
  <c r="G636" i="8"/>
  <c r="AR635" i="8"/>
  <c r="AK635" i="8"/>
  <c r="AD635" i="8"/>
  <c r="W635" i="8"/>
  <c r="P635" i="8"/>
  <c r="M635" i="8"/>
  <c r="L635" i="8"/>
  <c r="K635" i="8"/>
  <c r="J635" i="8"/>
  <c r="H635" i="8"/>
  <c r="G635" i="8"/>
  <c r="AR634" i="8"/>
  <c r="AK634" i="8"/>
  <c r="AD634" i="8"/>
  <c r="W634" i="8"/>
  <c r="P634" i="8"/>
  <c r="M634" i="8"/>
  <c r="L634" i="8"/>
  <c r="K634" i="8"/>
  <c r="J634" i="8"/>
  <c r="H634" i="8"/>
  <c r="G634" i="8"/>
  <c r="AR633" i="8"/>
  <c r="AK633" i="8"/>
  <c r="AD633" i="8"/>
  <c r="W633" i="8"/>
  <c r="P633" i="8"/>
  <c r="M633" i="8"/>
  <c r="L633" i="8"/>
  <c r="K633" i="8"/>
  <c r="J633" i="8"/>
  <c r="H633" i="8"/>
  <c r="G633" i="8"/>
  <c r="AR632" i="8"/>
  <c r="AK632" i="8"/>
  <c r="AD632" i="8"/>
  <c r="W632" i="8"/>
  <c r="P632" i="8"/>
  <c r="M632" i="8"/>
  <c r="L632" i="8"/>
  <c r="K632" i="8"/>
  <c r="J632" i="8"/>
  <c r="H632" i="8"/>
  <c r="G632" i="8"/>
  <c r="AR631" i="8"/>
  <c r="AK631" i="8"/>
  <c r="AD631" i="8"/>
  <c r="W631" i="8"/>
  <c r="P631" i="8"/>
  <c r="M631" i="8"/>
  <c r="L631" i="8"/>
  <c r="K631" i="8"/>
  <c r="J631" i="8"/>
  <c r="H631" i="8"/>
  <c r="G631" i="8"/>
  <c r="AR630" i="8"/>
  <c r="AK630" i="8"/>
  <c r="AD630" i="8"/>
  <c r="W630" i="8"/>
  <c r="P630" i="8"/>
  <c r="M630" i="8"/>
  <c r="L630" i="8"/>
  <c r="K630" i="8"/>
  <c r="J630" i="8"/>
  <c r="H630" i="8"/>
  <c r="G630" i="8"/>
  <c r="AR629" i="8"/>
  <c r="AK629" i="8"/>
  <c r="AD629" i="8"/>
  <c r="W629" i="8"/>
  <c r="P629" i="8"/>
  <c r="M629" i="8"/>
  <c r="L629" i="8"/>
  <c r="K629" i="8"/>
  <c r="J629" i="8"/>
  <c r="H629" i="8"/>
  <c r="G629" i="8"/>
  <c r="AR628" i="8"/>
  <c r="AL628" i="8"/>
  <c r="AD628" i="8"/>
  <c r="AB628" i="8"/>
  <c r="X628" i="8"/>
  <c r="W628" i="8" s="1"/>
  <c r="P628" i="8"/>
  <c r="M628" i="8"/>
  <c r="L628" i="8"/>
  <c r="K628" i="8"/>
  <c r="H628" i="8"/>
  <c r="AR627" i="8"/>
  <c r="AK627" i="8"/>
  <c r="AD627" i="8"/>
  <c r="W627" i="8"/>
  <c r="P627" i="8"/>
  <c r="M627" i="8"/>
  <c r="L627" i="8"/>
  <c r="K627" i="8"/>
  <c r="J627" i="8"/>
  <c r="H627" i="8"/>
  <c r="G627" i="8"/>
  <c r="AR626" i="8"/>
  <c r="AK626" i="8"/>
  <c r="AD626" i="8"/>
  <c r="W626" i="8"/>
  <c r="P626" i="8"/>
  <c r="M626" i="8"/>
  <c r="L626" i="8"/>
  <c r="K626" i="8"/>
  <c r="J626" i="8"/>
  <c r="H626" i="8"/>
  <c r="G626" i="8"/>
  <c r="AR625" i="8"/>
  <c r="AK625" i="8"/>
  <c r="AD625" i="8"/>
  <c r="W625" i="8"/>
  <c r="P625" i="8"/>
  <c r="M625" i="8"/>
  <c r="L625" i="8"/>
  <c r="K625" i="8"/>
  <c r="J625" i="8"/>
  <c r="H625" i="8"/>
  <c r="G625" i="8"/>
  <c r="AR624" i="8"/>
  <c r="AK624" i="8"/>
  <c r="AD624" i="8"/>
  <c r="W624" i="8"/>
  <c r="P624" i="8"/>
  <c r="M624" i="8"/>
  <c r="L624" i="8"/>
  <c r="K624" i="8"/>
  <c r="J624" i="8"/>
  <c r="H624" i="8"/>
  <c r="G624" i="8"/>
  <c r="AR623" i="8"/>
  <c r="AK623" i="8"/>
  <c r="AD623" i="8"/>
  <c r="W623" i="8"/>
  <c r="P623" i="8"/>
  <c r="M623" i="8"/>
  <c r="L623" i="8"/>
  <c r="K623" i="8"/>
  <c r="J623" i="8"/>
  <c r="H623" i="8"/>
  <c r="G623" i="8"/>
  <c r="AR622" i="8"/>
  <c r="AK622" i="8"/>
  <c r="AD622" i="8"/>
  <c r="W622" i="8"/>
  <c r="P622" i="8"/>
  <c r="M622" i="8"/>
  <c r="L622" i="8"/>
  <c r="K622" i="8"/>
  <c r="J622" i="8"/>
  <c r="H622" i="8"/>
  <c r="G622" i="8"/>
  <c r="AR621" i="8"/>
  <c r="AK621" i="8"/>
  <c r="AD621" i="8"/>
  <c r="W621" i="8"/>
  <c r="P621" i="8"/>
  <c r="M621" i="8"/>
  <c r="L621" i="8"/>
  <c r="K621" i="8"/>
  <c r="J621" i="8"/>
  <c r="H621" i="8"/>
  <c r="G621" i="8"/>
  <c r="AR620" i="8"/>
  <c r="AK620" i="8"/>
  <c r="AD620" i="8"/>
  <c r="W620" i="8"/>
  <c r="P620" i="8"/>
  <c r="M620" i="8"/>
  <c r="L620" i="8"/>
  <c r="K620" i="8"/>
  <c r="J620" i="8"/>
  <c r="H620" i="8"/>
  <c r="G620" i="8"/>
  <c r="AR619" i="8"/>
  <c r="AK619" i="8"/>
  <c r="AD619" i="8"/>
  <c r="W619" i="8"/>
  <c r="P619" i="8"/>
  <c r="M619" i="8"/>
  <c r="L619" i="8"/>
  <c r="K619" i="8"/>
  <c r="J619" i="8"/>
  <c r="H619" i="8"/>
  <c r="G619" i="8"/>
  <c r="AR618" i="8"/>
  <c r="AK618" i="8"/>
  <c r="AD618" i="8"/>
  <c r="W618" i="8"/>
  <c r="P618" i="8"/>
  <c r="M618" i="8"/>
  <c r="L618" i="8"/>
  <c r="K618" i="8"/>
  <c r="J618" i="8"/>
  <c r="H618" i="8"/>
  <c r="G618" i="8"/>
  <c r="AR617" i="8"/>
  <c r="AK617" i="8"/>
  <c r="AD617" i="8"/>
  <c r="W617" i="8"/>
  <c r="P617" i="8"/>
  <c r="M617" i="8"/>
  <c r="L617" i="8"/>
  <c r="K617" i="8"/>
  <c r="J617" i="8"/>
  <c r="H617" i="8"/>
  <c r="G617" i="8"/>
  <c r="AR616" i="8"/>
  <c r="AK616" i="8"/>
  <c r="AD616" i="8"/>
  <c r="W616" i="8"/>
  <c r="P616" i="8"/>
  <c r="M616" i="8"/>
  <c r="L616" i="8"/>
  <c r="K616" i="8"/>
  <c r="J616" i="8"/>
  <c r="H616" i="8"/>
  <c r="G616" i="8"/>
  <c r="AR615" i="8"/>
  <c r="AK615" i="8"/>
  <c r="AD615" i="8"/>
  <c r="W615" i="8"/>
  <c r="P615" i="8"/>
  <c r="M615" i="8"/>
  <c r="L615" i="8"/>
  <c r="K615" i="8"/>
  <c r="J615" i="8"/>
  <c r="H615" i="8"/>
  <c r="G615" i="8"/>
  <c r="AR614" i="8"/>
  <c r="AK614" i="8"/>
  <c r="AD614" i="8"/>
  <c r="W614" i="8"/>
  <c r="P614" i="8"/>
  <c r="M614" i="8"/>
  <c r="L614" i="8"/>
  <c r="K614" i="8"/>
  <c r="J614" i="8"/>
  <c r="H614" i="8"/>
  <c r="G614" i="8"/>
  <c r="AR613" i="8"/>
  <c r="AK613" i="8"/>
  <c r="AD613" i="8"/>
  <c r="W613" i="8"/>
  <c r="P613" i="8"/>
  <c r="M613" i="8"/>
  <c r="L613" i="8"/>
  <c r="K613" i="8"/>
  <c r="J613" i="8"/>
  <c r="H613" i="8"/>
  <c r="G613" i="8"/>
  <c r="AR612" i="8"/>
  <c r="AK612" i="8"/>
  <c r="AD612" i="8"/>
  <c r="W612" i="8"/>
  <c r="P612" i="8"/>
  <c r="M612" i="8"/>
  <c r="L612" i="8"/>
  <c r="K612" i="8"/>
  <c r="J612" i="8"/>
  <c r="H612" i="8"/>
  <c r="G612" i="8"/>
  <c r="AR611" i="8"/>
  <c r="AK611" i="8"/>
  <c r="AD611" i="8"/>
  <c r="W611" i="8"/>
  <c r="P611" i="8"/>
  <c r="M611" i="8"/>
  <c r="L611" i="8"/>
  <c r="K611" i="8"/>
  <c r="J611" i="8"/>
  <c r="H611" i="8"/>
  <c r="G611" i="8"/>
  <c r="AR610" i="8"/>
  <c r="AK610" i="8"/>
  <c r="AD610" i="8"/>
  <c r="W610" i="8"/>
  <c r="P610" i="8"/>
  <c r="M610" i="8"/>
  <c r="L610" i="8"/>
  <c r="K610" i="8"/>
  <c r="J610" i="8"/>
  <c r="H610" i="8"/>
  <c r="G610" i="8"/>
  <c r="AV609" i="8"/>
  <c r="AU609" i="8"/>
  <c r="AT609" i="8"/>
  <c r="AS609" i="8"/>
  <c r="AQ609" i="8"/>
  <c r="AP609" i="8"/>
  <c r="AO609" i="8"/>
  <c r="AN609" i="8"/>
  <c r="AM609" i="8"/>
  <c r="AJ609" i="8"/>
  <c r="AI609" i="8"/>
  <c r="AH609" i="8"/>
  <c r="AG609" i="8"/>
  <c r="AF609" i="8"/>
  <c r="AE609" i="8"/>
  <c r="AC609" i="8"/>
  <c r="AA609" i="8"/>
  <c r="Z609" i="8"/>
  <c r="Y609" i="8"/>
  <c r="V609" i="8"/>
  <c r="U609" i="8"/>
  <c r="T609" i="8"/>
  <c r="S609" i="8"/>
  <c r="R609" i="8"/>
  <c r="Q609" i="8"/>
  <c r="O609" i="8"/>
  <c r="N609" i="8"/>
  <c r="F609" i="8"/>
  <c r="AR608" i="8"/>
  <c r="AK608" i="8"/>
  <c r="AD608" i="8"/>
  <c r="W608" i="8"/>
  <c r="P608" i="8"/>
  <c r="M608" i="8"/>
  <c r="L608" i="8"/>
  <c r="K608" i="8"/>
  <c r="J608" i="8"/>
  <c r="H608" i="8"/>
  <c r="G608" i="8"/>
  <c r="AR606" i="8"/>
  <c r="AK606" i="8"/>
  <c r="AD606" i="8"/>
  <c r="W606" i="8"/>
  <c r="P606" i="8"/>
  <c r="M606" i="8"/>
  <c r="L606" i="8"/>
  <c r="K606" i="8"/>
  <c r="J606" i="8"/>
  <c r="H606" i="8"/>
  <c r="G606" i="8"/>
  <c r="AR605" i="8"/>
  <c r="AK605" i="8"/>
  <c r="AD605" i="8"/>
  <c r="W605" i="8"/>
  <c r="P605" i="8"/>
  <c r="M605" i="8"/>
  <c r="L605" i="8"/>
  <c r="K605" i="8"/>
  <c r="J605" i="8"/>
  <c r="H605" i="8"/>
  <c r="G605" i="8"/>
  <c r="AR604" i="8"/>
  <c r="AK604" i="8"/>
  <c r="AD604" i="8"/>
  <c r="W604" i="8"/>
  <c r="P604" i="8"/>
  <c r="M604" i="8"/>
  <c r="L604" i="8"/>
  <c r="K604" i="8"/>
  <c r="J604" i="8"/>
  <c r="H604" i="8"/>
  <c r="G604" i="8"/>
  <c r="AR603" i="8"/>
  <c r="AK603" i="8"/>
  <c r="AD603" i="8"/>
  <c r="W603" i="8"/>
  <c r="P603" i="8"/>
  <c r="M603" i="8"/>
  <c r="L603" i="8"/>
  <c r="K603" i="8"/>
  <c r="J603" i="8"/>
  <c r="H603" i="8"/>
  <c r="G603" i="8"/>
  <c r="AR602" i="8"/>
  <c r="AK602" i="8"/>
  <c r="AD602" i="8"/>
  <c r="W602" i="8"/>
  <c r="P602" i="8"/>
  <c r="M602" i="8"/>
  <c r="L602" i="8"/>
  <c r="K602" i="8"/>
  <c r="J602" i="8"/>
  <c r="H602" i="8"/>
  <c r="G602" i="8"/>
  <c r="AR601" i="8"/>
  <c r="AK601" i="8"/>
  <c r="AD601" i="8"/>
  <c r="W601" i="8"/>
  <c r="P601" i="8"/>
  <c r="M601" i="8"/>
  <c r="L601" i="8"/>
  <c r="K601" i="8"/>
  <c r="J601" i="8"/>
  <c r="H601" i="8"/>
  <c r="G601" i="8"/>
  <c r="AR600" i="8"/>
  <c r="AK600" i="8"/>
  <c r="AD600" i="8"/>
  <c r="W600" i="8"/>
  <c r="P600" i="8"/>
  <c r="M600" i="8"/>
  <c r="L600" i="8"/>
  <c r="K600" i="8"/>
  <c r="J600" i="8"/>
  <c r="H600" i="8"/>
  <c r="G600" i="8"/>
  <c r="AR599" i="8"/>
  <c r="AK599" i="8"/>
  <c r="AD599" i="8"/>
  <c r="W599" i="8"/>
  <c r="P599" i="8"/>
  <c r="M599" i="8"/>
  <c r="L599" i="8"/>
  <c r="K599" i="8"/>
  <c r="J599" i="8"/>
  <c r="H599" i="8"/>
  <c r="G599" i="8"/>
  <c r="AR598" i="8"/>
  <c r="AK598" i="8"/>
  <c r="AD598" i="8"/>
  <c r="W598" i="8"/>
  <c r="P598" i="8"/>
  <c r="M598" i="8"/>
  <c r="L598" i="8"/>
  <c r="K598" i="8"/>
  <c r="J598" i="8"/>
  <c r="H598" i="8"/>
  <c r="G598" i="8"/>
  <c r="AV597" i="8"/>
  <c r="AU597" i="8"/>
  <c r="AT597" i="8"/>
  <c r="AS597" i="8"/>
  <c r="AQ597" i="8"/>
  <c r="AP597" i="8"/>
  <c r="AO597" i="8"/>
  <c r="AN597" i="8"/>
  <c r="AM597" i="8"/>
  <c r="AL597" i="8"/>
  <c r="AJ597" i="8"/>
  <c r="AI597" i="8"/>
  <c r="AH597" i="8"/>
  <c r="AG597" i="8"/>
  <c r="AF597" i="8"/>
  <c r="AE597" i="8"/>
  <c r="AC597" i="8"/>
  <c r="AB597" i="8"/>
  <c r="AA597" i="8"/>
  <c r="Z597" i="8"/>
  <c r="Y597" i="8"/>
  <c r="X597" i="8"/>
  <c r="V597" i="8"/>
  <c r="U597" i="8"/>
  <c r="T597" i="8"/>
  <c r="S597" i="8"/>
  <c r="R597" i="8"/>
  <c r="Q597" i="8"/>
  <c r="O597" i="8"/>
  <c r="N597" i="8"/>
  <c r="F597" i="8"/>
  <c r="AR596" i="8"/>
  <c r="AK596" i="8"/>
  <c r="AD596" i="8"/>
  <c r="W596" i="8"/>
  <c r="P596" i="8"/>
  <c r="M596" i="8"/>
  <c r="L596" i="8"/>
  <c r="K596" i="8"/>
  <c r="J596" i="8"/>
  <c r="H596" i="8"/>
  <c r="G596" i="8"/>
  <c r="AR595" i="8"/>
  <c r="AK595" i="8"/>
  <c r="AD595" i="8"/>
  <c r="W595" i="8"/>
  <c r="P595" i="8"/>
  <c r="M595" i="8"/>
  <c r="L595" i="8"/>
  <c r="K595" i="8"/>
  <c r="J595" i="8"/>
  <c r="H595" i="8"/>
  <c r="G595" i="8"/>
  <c r="AR594" i="8"/>
  <c r="AK594" i="8"/>
  <c r="AD594" i="8"/>
  <c r="W594" i="8"/>
  <c r="U594" i="8"/>
  <c r="U586" i="8" s="1"/>
  <c r="P594" i="8"/>
  <c r="M594" i="8"/>
  <c r="L594" i="8"/>
  <c r="K594" i="8"/>
  <c r="J594" i="8"/>
  <c r="H594" i="8"/>
  <c r="AR593" i="8"/>
  <c r="AK593" i="8"/>
  <c r="AD593" i="8"/>
  <c r="W593" i="8"/>
  <c r="P593" i="8"/>
  <c r="M593" i="8"/>
  <c r="L593" i="8"/>
  <c r="K593" i="8"/>
  <c r="J593" i="8"/>
  <c r="H593" i="8"/>
  <c r="G593" i="8"/>
  <c r="AR592" i="8"/>
  <c r="AK592" i="8"/>
  <c r="AD592" i="8"/>
  <c r="W592" i="8"/>
  <c r="P592" i="8"/>
  <c r="M592" i="8"/>
  <c r="L592" i="8"/>
  <c r="K592" i="8"/>
  <c r="J592" i="8"/>
  <c r="H592" i="8"/>
  <c r="G592" i="8"/>
  <c r="AR591" i="8"/>
  <c r="AK591" i="8"/>
  <c r="AD591" i="8"/>
  <c r="W591" i="8"/>
  <c r="P591" i="8"/>
  <c r="M591" i="8"/>
  <c r="L591" i="8"/>
  <c r="K591" i="8"/>
  <c r="J591" i="8"/>
  <c r="H591" i="8"/>
  <c r="G591" i="8"/>
  <c r="AR590" i="8"/>
  <c r="AK590" i="8"/>
  <c r="AD590" i="8"/>
  <c r="W590" i="8"/>
  <c r="P590" i="8"/>
  <c r="M590" i="8"/>
  <c r="L590" i="8"/>
  <c r="K590" i="8"/>
  <c r="J590" i="8"/>
  <c r="H590" i="8"/>
  <c r="G590" i="8"/>
  <c r="AR589" i="8"/>
  <c r="AK589" i="8"/>
  <c r="AD589" i="8"/>
  <c r="W589" i="8"/>
  <c r="P589" i="8"/>
  <c r="M589" i="8"/>
  <c r="L589" i="8"/>
  <c r="K589" i="8"/>
  <c r="J589" i="8"/>
  <c r="H589" i="8"/>
  <c r="G589" i="8"/>
  <c r="AR588" i="8"/>
  <c r="AK588" i="8"/>
  <c r="AD588" i="8"/>
  <c r="W588" i="8"/>
  <c r="P588" i="8"/>
  <c r="M588" i="8"/>
  <c r="L588" i="8"/>
  <c r="K588" i="8"/>
  <c r="J588" i="8"/>
  <c r="H588" i="8"/>
  <c r="G588" i="8"/>
  <c r="AR587" i="8"/>
  <c r="AK587" i="8"/>
  <c r="AD587" i="8"/>
  <c r="W587" i="8"/>
  <c r="P587" i="8"/>
  <c r="M587" i="8"/>
  <c r="L587" i="8"/>
  <c r="K587" i="8"/>
  <c r="J587" i="8"/>
  <c r="H587" i="8"/>
  <c r="G587" i="8"/>
  <c r="AV586" i="8"/>
  <c r="AU586" i="8"/>
  <c r="AT586" i="8"/>
  <c r="AS586" i="8"/>
  <c r="AQ586" i="8"/>
  <c r="AP586" i="8"/>
  <c r="AO586" i="8"/>
  <c r="AN586" i="8"/>
  <c r="AM586" i="8"/>
  <c r="AL586" i="8"/>
  <c r="AJ586" i="8"/>
  <c r="AI586" i="8"/>
  <c r="AH586" i="8"/>
  <c r="AG586" i="8"/>
  <c r="AF586" i="8"/>
  <c r="AE586" i="8"/>
  <c r="AC586" i="8"/>
  <c r="AB586" i="8"/>
  <c r="AA586" i="8"/>
  <c r="Z586" i="8"/>
  <c r="Y586" i="8"/>
  <c r="X586" i="8"/>
  <c r="V586" i="8"/>
  <c r="T586" i="8"/>
  <c r="S586" i="8"/>
  <c r="R586" i="8"/>
  <c r="Q586" i="8"/>
  <c r="O586" i="8"/>
  <c r="N586" i="8"/>
  <c r="F586" i="8"/>
  <c r="AR585" i="8"/>
  <c r="AR584" i="8" s="1"/>
  <c r="AK585" i="8"/>
  <c r="AK584" i="8" s="1"/>
  <c r="AD585" i="8"/>
  <c r="AD584" i="8" s="1"/>
  <c r="W585" i="8"/>
  <c r="W584" i="8" s="1"/>
  <c r="P585" i="8"/>
  <c r="P584" i="8" s="1"/>
  <c r="M585" i="8"/>
  <c r="M584" i="8" s="1"/>
  <c r="L585" i="8"/>
  <c r="L584" i="8" s="1"/>
  <c r="K585" i="8"/>
  <c r="K584" i="8" s="1"/>
  <c r="J585" i="8"/>
  <c r="J584" i="8" s="1"/>
  <c r="H585" i="8"/>
  <c r="G585" i="8"/>
  <c r="AV584" i="8"/>
  <c r="AU584" i="8"/>
  <c r="AT584" i="8"/>
  <c r="AS584" i="8"/>
  <c r="AQ584" i="8"/>
  <c r="AP584" i="8"/>
  <c r="AO584" i="8"/>
  <c r="AN584" i="8"/>
  <c r="AM584" i="8"/>
  <c r="AL584" i="8"/>
  <c r="AJ584" i="8"/>
  <c r="AI584" i="8"/>
  <c r="AH584" i="8"/>
  <c r="AG584" i="8"/>
  <c r="AF584" i="8"/>
  <c r="AE584" i="8"/>
  <c r="AC584" i="8"/>
  <c r="AB584" i="8"/>
  <c r="AA584" i="8"/>
  <c r="Z584" i="8"/>
  <c r="Y584" i="8"/>
  <c r="X584" i="8"/>
  <c r="V584" i="8"/>
  <c r="U584" i="8"/>
  <c r="T584" i="8"/>
  <c r="S584" i="8"/>
  <c r="R584" i="8"/>
  <c r="Q584" i="8"/>
  <c r="O584" i="8"/>
  <c r="N584" i="8"/>
  <c r="F584" i="8"/>
  <c r="AR583" i="8"/>
  <c r="AK583" i="8"/>
  <c r="AD583" i="8"/>
  <c r="W583" i="8"/>
  <c r="P583" i="8"/>
  <c r="M583" i="8"/>
  <c r="L583" i="8"/>
  <c r="K583" i="8"/>
  <c r="J583" i="8"/>
  <c r="H583" i="8"/>
  <c r="G583" i="8"/>
  <c r="AR582" i="8"/>
  <c r="AK582" i="8"/>
  <c r="AD582" i="8"/>
  <c r="W582" i="8"/>
  <c r="P582" i="8"/>
  <c r="M582" i="8"/>
  <c r="L582" i="8"/>
  <c r="K582" i="8"/>
  <c r="J582" i="8"/>
  <c r="H582" i="8"/>
  <c r="G582" i="8"/>
  <c r="AR581" i="8"/>
  <c r="AK581" i="8"/>
  <c r="AD581" i="8"/>
  <c r="W581" i="8"/>
  <c r="P581" i="8"/>
  <c r="M581" i="8"/>
  <c r="L581" i="8"/>
  <c r="K581" i="8"/>
  <c r="J581" i="8"/>
  <c r="H581" i="8"/>
  <c r="G581" i="8"/>
  <c r="AR580" i="8"/>
  <c r="AK580" i="8"/>
  <c r="AD580" i="8"/>
  <c r="W580" i="8"/>
  <c r="P580" i="8"/>
  <c r="M580" i="8"/>
  <c r="L580" i="8"/>
  <c r="K580" i="8"/>
  <c r="J580" i="8"/>
  <c r="H580" i="8"/>
  <c r="G580" i="8"/>
  <c r="AR579" i="8"/>
  <c r="AK579" i="8"/>
  <c r="AD579" i="8"/>
  <c r="W579" i="8"/>
  <c r="P579" i="8"/>
  <c r="M579" i="8"/>
  <c r="L579" i="8"/>
  <c r="K579" i="8"/>
  <c r="J579" i="8"/>
  <c r="H579" i="8"/>
  <c r="G579" i="8"/>
  <c r="AR578" i="8"/>
  <c r="AK578" i="8"/>
  <c r="AD578" i="8"/>
  <c r="W578" i="8"/>
  <c r="P578" i="8"/>
  <c r="M578" i="8"/>
  <c r="L578" i="8"/>
  <c r="K578" i="8"/>
  <c r="J578" i="8"/>
  <c r="H578" i="8"/>
  <c r="G578" i="8"/>
  <c r="AR577" i="8"/>
  <c r="AK577" i="8"/>
  <c r="AD577" i="8"/>
  <c r="W577" i="8"/>
  <c r="P577" i="8"/>
  <c r="M577" i="8"/>
  <c r="L577" i="8"/>
  <c r="K577" i="8"/>
  <c r="J577" i="8"/>
  <c r="H577" i="8"/>
  <c r="G577" i="8"/>
  <c r="AR576" i="8"/>
  <c r="AK576" i="8"/>
  <c r="AD576" i="8"/>
  <c r="W576" i="8"/>
  <c r="P576" i="8"/>
  <c r="M576" i="8"/>
  <c r="L576" i="8"/>
  <c r="K576" i="8"/>
  <c r="J576" i="8"/>
  <c r="H576" i="8"/>
  <c r="G576" i="8"/>
  <c r="AR575" i="8"/>
  <c r="AK575" i="8"/>
  <c r="AD575" i="8"/>
  <c r="W575" i="8"/>
  <c r="P575" i="8"/>
  <c r="M575" i="8"/>
  <c r="L575" i="8"/>
  <c r="K575" i="8"/>
  <c r="J575" i="8"/>
  <c r="H575" i="8"/>
  <c r="G575" i="8"/>
  <c r="AR574" i="8"/>
  <c r="AK574" i="8"/>
  <c r="AD574" i="8"/>
  <c r="W574" i="8"/>
  <c r="P574" i="8"/>
  <c r="M574" i="8"/>
  <c r="L574" i="8"/>
  <c r="K574" i="8"/>
  <c r="J574" i="8"/>
  <c r="H574" i="8"/>
  <c r="G574" i="8"/>
  <c r="AR573" i="8"/>
  <c r="AK573" i="8"/>
  <c r="AD573" i="8"/>
  <c r="W573" i="8"/>
  <c r="P573" i="8"/>
  <c r="M573" i="8"/>
  <c r="L573" i="8"/>
  <c r="K573" i="8"/>
  <c r="J573" i="8"/>
  <c r="H573" i="8"/>
  <c r="G573" i="8"/>
  <c r="AR572" i="8"/>
  <c r="AK572" i="8"/>
  <c r="AD572" i="8"/>
  <c r="W572" i="8"/>
  <c r="P572" i="8"/>
  <c r="M572" i="8"/>
  <c r="L572" i="8"/>
  <c r="K572" i="8"/>
  <c r="J572" i="8"/>
  <c r="H572" i="8"/>
  <c r="G572" i="8"/>
  <c r="AR571" i="8"/>
  <c r="AK571" i="8"/>
  <c r="AD571" i="8"/>
  <c r="W571" i="8"/>
  <c r="P571" i="8"/>
  <c r="M571" i="8"/>
  <c r="L571" i="8"/>
  <c r="K571" i="8"/>
  <c r="J571" i="8"/>
  <c r="H571" i="8"/>
  <c r="G571" i="8"/>
  <c r="AR570" i="8"/>
  <c r="AK570" i="8"/>
  <c r="AD570" i="8"/>
  <c r="W570" i="8"/>
  <c r="P570" i="8"/>
  <c r="M570" i="8"/>
  <c r="L570" i="8"/>
  <c r="K570" i="8"/>
  <c r="J570" i="8"/>
  <c r="H570" i="8"/>
  <c r="G570" i="8"/>
  <c r="AR569" i="8"/>
  <c r="AK569" i="8"/>
  <c r="AD569" i="8"/>
  <c r="W569" i="8"/>
  <c r="P569" i="8"/>
  <c r="M569" i="8"/>
  <c r="L569" i="8"/>
  <c r="K569" i="8"/>
  <c r="J569" i="8"/>
  <c r="H569" i="8"/>
  <c r="G569" i="8"/>
  <c r="AR568" i="8"/>
  <c r="AK568" i="8"/>
  <c r="AD568" i="8"/>
  <c r="W568" i="8"/>
  <c r="P568" i="8"/>
  <c r="M568" i="8"/>
  <c r="L568" i="8"/>
  <c r="K568" i="8"/>
  <c r="J568" i="8"/>
  <c r="H568" i="8"/>
  <c r="G568" i="8"/>
  <c r="AR567" i="8"/>
  <c r="AK567" i="8"/>
  <c r="AD567" i="8"/>
  <c r="W567" i="8"/>
  <c r="P567" i="8"/>
  <c r="M567" i="8"/>
  <c r="L567" i="8"/>
  <c r="K567" i="8"/>
  <c r="J567" i="8"/>
  <c r="H567" i="8"/>
  <c r="G567" i="8"/>
  <c r="AR566" i="8"/>
  <c r="AK566" i="8"/>
  <c r="AD566" i="8"/>
  <c r="W566" i="8"/>
  <c r="P566" i="8"/>
  <c r="M566" i="8"/>
  <c r="L566" i="8"/>
  <c r="K566" i="8"/>
  <c r="J566" i="8"/>
  <c r="H566" i="8"/>
  <c r="G566" i="8"/>
  <c r="AR565" i="8"/>
  <c r="AK565" i="8"/>
  <c r="AD565" i="8"/>
  <c r="W565" i="8"/>
  <c r="P565" i="8"/>
  <c r="M565" i="8"/>
  <c r="L565" i="8"/>
  <c r="K565" i="8"/>
  <c r="J565" i="8"/>
  <c r="H565" i="8"/>
  <c r="G565" i="8"/>
  <c r="AR564" i="8"/>
  <c r="AK564" i="8"/>
  <c r="AD564" i="8"/>
  <c r="W564" i="8"/>
  <c r="P564" i="8"/>
  <c r="M564" i="8"/>
  <c r="L564" i="8"/>
  <c r="K564" i="8"/>
  <c r="J564" i="8"/>
  <c r="H564" i="8"/>
  <c r="G564" i="8"/>
  <c r="AV563" i="8"/>
  <c r="AU563" i="8"/>
  <c r="AT563" i="8"/>
  <c r="AS563" i="8"/>
  <c r="AQ563" i="8"/>
  <c r="AP563" i="8"/>
  <c r="AO563" i="8"/>
  <c r="AN563" i="8"/>
  <c r="AM563" i="8"/>
  <c r="AL563" i="8"/>
  <c r="AJ563" i="8"/>
  <c r="AI563" i="8"/>
  <c r="AH563" i="8"/>
  <c r="AG563" i="8"/>
  <c r="AF563" i="8"/>
  <c r="AE563" i="8"/>
  <c r="AC563" i="8"/>
  <c r="AB563" i="8"/>
  <c r="AA563" i="8"/>
  <c r="Z563" i="8"/>
  <c r="Y563" i="8"/>
  <c r="X563" i="8"/>
  <c r="V563" i="8"/>
  <c r="U563" i="8"/>
  <c r="T563" i="8"/>
  <c r="S563" i="8"/>
  <c r="R563" i="8"/>
  <c r="Q563" i="8"/>
  <c r="O563" i="8"/>
  <c r="N563" i="8"/>
  <c r="F563" i="8"/>
  <c r="AR562" i="8"/>
  <c r="AK562" i="8"/>
  <c r="AD562" i="8"/>
  <c r="W562" i="8"/>
  <c r="P562" i="8"/>
  <c r="M562" i="8"/>
  <c r="L562" i="8"/>
  <c r="K562" i="8"/>
  <c r="J562" i="8"/>
  <c r="H562" i="8"/>
  <c r="G562" i="8"/>
  <c r="AR561" i="8"/>
  <c r="AK561" i="8"/>
  <c r="AD561" i="8"/>
  <c r="W561" i="8"/>
  <c r="P561" i="8"/>
  <c r="M561" i="8"/>
  <c r="L561" i="8"/>
  <c r="K561" i="8"/>
  <c r="J561" i="8"/>
  <c r="H561" i="8"/>
  <c r="G561" i="8"/>
  <c r="AR560" i="8"/>
  <c r="AK560" i="8"/>
  <c r="AD560" i="8"/>
  <c r="W560" i="8"/>
  <c r="P560" i="8"/>
  <c r="M560" i="8"/>
  <c r="L560" i="8"/>
  <c r="K560" i="8"/>
  <c r="J560" i="8"/>
  <c r="H560" i="8"/>
  <c r="G560" i="8"/>
  <c r="AR559" i="8"/>
  <c r="AK559" i="8"/>
  <c r="AD559" i="8"/>
  <c r="W559" i="8"/>
  <c r="P559" i="8"/>
  <c r="M559" i="8"/>
  <c r="L559" i="8"/>
  <c r="K559" i="8"/>
  <c r="J559" i="8"/>
  <c r="H559" i="8"/>
  <c r="G559" i="8"/>
  <c r="AR558" i="8"/>
  <c r="AK558" i="8"/>
  <c r="AD558" i="8"/>
  <c r="W558" i="8"/>
  <c r="P558" i="8"/>
  <c r="M558" i="8"/>
  <c r="L558" i="8"/>
  <c r="K558" i="8"/>
  <c r="J558" i="8"/>
  <c r="H558" i="8"/>
  <c r="G558" i="8"/>
  <c r="AR557" i="8"/>
  <c r="AK557" i="8"/>
  <c r="AD557" i="8"/>
  <c r="W557" i="8"/>
  <c r="P557" i="8"/>
  <c r="M557" i="8"/>
  <c r="L557" i="8"/>
  <c r="K557" i="8"/>
  <c r="J557" i="8"/>
  <c r="H557" i="8"/>
  <c r="G557" i="8"/>
  <c r="AR556" i="8"/>
  <c r="AK556" i="8"/>
  <c r="AD556" i="8"/>
  <c r="W556" i="8"/>
  <c r="P556" i="8"/>
  <c r="M556" i="8"/>
  <c r="L556" i="8"/>
  <c r="K556" i="8"/>
  <c r="J556" i="8"/>
  <c r="H556" i="8"/>
  <c r="G556" i="8"/>
  <c r="AR555" i="8"/>
  <c r="AK555" i="8"/>
  <c r="AD555" i="8"/>
  <c r="W555" i="8"/>
  <c r="P555" i="8"/>
  <c r="M555" i="8"/>
  <c r="L555" i="8"/>
  <c r="K555" i="8"/>
  <c r="J555" i="8"/>
  <c r="H555" i="8"/>
  <c r="G555" i="8"/>
  <c r="AR554" i="8"/>
  <c r="AK554" i="8"/>
  <c r="AD554" i="8"/>
  <c r="W554" i="8"/>
  <c r="P554" i="8"/>
  <c r="M554" i="8"/>
  <c r="L554" i="8"/>
  <c r="K554" i="8"/>
  <c r="J554" i="8"/>
  <c r="H554" i="8"/>
  <c r="G554" i="8"/>
  <c r="AR553" i="8"/>
  <c r="AK553" i="8"/>
  <c r="AD553" i="8"/>
  <c r="W553" i="8"/>
  <c r="P553" i="8"/>
  <c r="M553" i="8"/>
  <c r="L553" i="8"/>
  <c r="K553" i="8"/>
  <c r="J553" i="8"/>
  <c r="H553" i="8"/>
  <c r="G553" i="8"/>
  <c r="AR552" i="8"/>
  <c r="AK552" i="8"/>
  <c r="AD552" i="8"/>
  <c r="W552" i="8"/>
  <c r="P552" i="8"/>
  <c r="M552" i="8"/>
  <c r="L552" i="8"/>
  <c r="K552" i="8"/>
  <c r="J552" i="8"/>
  <c r="H552" i="8"/>
  <c r="G552" i="8"/>
  <c r="AR551" i="8"/>
  <c r="AK551" i="8"/>
  <c r="AD551" i="8"/>
  <c r="W551" i="8"/>
  <c r="P551" i="8"/>
  <c r="M551" i="8"/>
  <c r="L551" i="8"/>
  <c r="K551" i="8"/>
  <c r="J551" i="8"/>
  <c r="H551" i="8"/>
  <c r="G551" i="8"/>
  <c r="AR550" i="8"/>
  <c r="AK550" i="8"/>
  <c r="AD550" i="8"/>
  <c r="W550" i="8"/>
  <c r="P550" i="8"/>
  <c r="M550" i="8"/>
  <c r="L550" i="8"/>
  <c r="K550" i="8"/>
  <c r="J550" i="8"/>
  <c r="H550" i="8"/>
  <c r="G550" i="8"/>
  <c r="AR549" i="8"/>
  <c r="AK549" i="8"/>
  <c r="AD549" i="8"/>
  <c r="W549" i="8"/>
  <c r="P549" i="8"/>
  <c r="M549" i="8"/>
  <c r="L549" i="8"/>
  <c r="K549" i="8"/>
  <c r="J549" i="8"/>
  <c r="H549" i="8"/>
  <c r="G549" i="8"/>
  <c r="AR548" i="8"/>
  <c r="AK548" i="8"/>
  <c r="AD548" i="8"/>
  <c r="W548" i="8"/>
  <c r="P548" i="8"/>
  <c r="M548" i="8"/>
  <c r="L548" i="8"/>
  <c r="K548" i="8"/>
  <c r="J548" i="8"/>
  <c r="H548" i="8"/>
  <c r="G548" i="8"/>
  <c r="AR547" i="8"/>
  <c r="AK547" i="8"/>
  <c r="AD547" i="8"/>
  <c r="W547" i="8"/>
  <c r="P547" i="8"/>
  <c r="M547" i="8"/>
  <c r="L547" i="8"/>
  <c r="K547" i="8"/>
  <c r="J547" i="8"/>
  <c r="H547" i="8"/>
  <c r="G547" i="8"/>
  <c r="AV546" i="8"/>
  <c r="AU546" i="8"/>
  <c r="AT546" i="8"/>
  <c r="AS546" i="8"/>
  <c r="AQ546" i="8"/>
  <c r="AP546" i="8"/>
  <c r="AO546" i="8"/>
  <c r="AN546" i="8"/>
  <c r="AM546" i="8"/>
  <c r="AL546" i="8"/>
  <c r="AJ546" i="8"/>
  <c r="AI546" i="8"/>
  <c r="AH546" i="8"/>
  <c r="AG546" i="8"/>
  <c r="AF546" i="8"/>
  <c r="AE546" i="8"/>
  <c r="AC546" i="8"/>
  <c r="AB546" i="8"/>
  <c r="AA546" i="8"/>
  <c r="Z546" i="8"/>
  <c r="Y546" i="8"/>
  <c r="X546" i="8"/>
  <c r="V546" i="8"/>
  <c r="U546" i="8"/>
  <c r="T546" i="8"/>
  <c r="S546" i="8"/>
  <c r="R546" i="8"/>
  <c r="Q546" i="8"/>
  <c r="O546" i="8"/>
  <c r="N546" i="8"/>
  <c r="F546" i="8"/>
  <c r="AR545" i="8"/>
  <c r="AK545" i="8"/>
  <c r="AD545" i="8"/>
  <c r="W545" i="8"/>
  <c r="P545" i="8"/>
  <c r="M545" i="8"/>
  <c r="L545" i="8"/>
  <c r="K545" i="8"/>
  <c r="J545" i="8"/>
  <c r="H545" i="8"/>
  <c r="G545" i="8"/>
  <c r="AR544" i="8"/>
  <c r="AK544" i="8"/>
  <c r="AD544" i="8"/>
  <c r="W544" i="8"/>
  <c r="P544" i="8"/>
  <c r="M544" i="8"/>
  <c r="L544" i="8"/>
  <c r="K544" i="8"/>
  <c r="J544" i="8"/>
  <c r="H544" i="8"/>
  <c r="G544" i="8"/>
  <c r="AR543" i="8"/>
  <c r="AK543" i="8"/>
  <c r="AD543" i="8"/>
  <c r="W543" i="8"/>
  <c r="P543" i="8"/>
  <c r="M543" i="8"/>
  <c r="L543" i="8"/>
  <c r="K543" i="8"/>
  <c r="J543" i="8"/>
  <c r="H543" i="8"/>
  <c r="G543" i="8"/>
  <c r="AR542" i="8"/>
  <c r="AK542" i="8"/>
  <c r="AD542" i="8"/>
  <c r="W542" i="8"/>
  <c r="P542" i="8"/>
  <c r="M542" i="8"/>
  <c r="L542" i="8"/>
  <c r="K542" i="8"/>
  <c r="J542" i="8"/>
  <c r="H542" i="8"/>
  <c r="G542" i="8"/>
  <c r="AR541" i="8"/>
  <c r="AK541" i="8"/>
  <c r="AD541" i="8"/>
  <c r="W541" i="8"/>
  <c r="P541" i="8"/>
  <c r="M541" i="8"/>
  <c r="L541" i="8"/>
  <c r="K541" i="8"/>
  <c r="J541" i="8"/>
  <c r="H541" i="8"/>
  <c r="G541" i="8"/>
  <c r="AR540" i="8"/>
  <c r="AK540" i="8"/>
  <c r="AD540" i="8"/>
  <c r="W540" i="8"/>
  <c r="P540" i="8"/>
  <c r="M540" i="8"/>
  <c r="L540" i="8"/>
  <c r="K540" i="8"/>
  <c r="J540" i="8"/>
  <c r="H540" i="8"/>
  <c r="G540" i="8"/>
  <c r="AR539" i="8"/>
  <c r="AK539" i="8"/>
  <c r="AD539" i="8"/>
  <c r="W539" i="8"/>
  <c r="P539" i="8"/>
  <c r="M539" i="8"/>
  <c r="L539" i="8"/>
  <c r="K539" i="8"/>
  <c r="J539" i="8"/>
  <c r="H539" i="8"/>
  <c r="G539" i="8"/>
  <c r="AR538" i="8"/>
  <c r="AK538" i="8"/>
  <c r="AD538" i="8"/>
  <c r="W538" i="8"/>
  <c r="P538" i="8"/>
  <c r="M538" i="8"/>
  <c r="L538" i="8"/>
  <c r="K538" i="8"/>
  <c r="J538" i="8"/>
  <c r="H538" i="8"/>
  <c r="G538" i="8"/>
  <c r="AR537" i="8"/>
  <c r="AK537" i="8"/>
  <c r="AD537" i="8"/>
  <c r="W537" i="8"/>
  <c r="P537" i="8"/>
  <c r="M537" i="8"/>
  <c r="L537" i="8"/>
  <c r="K537" i="8"/>
  <c r="J537" i="8"/>
  <c r="H537" i="8"/>
  <c r="G537" i="8"/>
  <c r="AR536" i="8"/>
  <c r="AK536" i="8"/>
  <c r="AD536" i="8"/>
  <c r="W536" i="8"/>
  <c r="P536" i="8"/>
  <c r="M536" i="8"/>
  <c r="L536" i="8"/>
  <c r="K536" i="8"/>
  <c r="J536" i="8"/>
  <c r="H536" i="8"/>
  <c r="G536" i="8"/>
  <c r="AR535" i="8"/>
  <c r="AK535" i="8"/>
  <c r="AD535" i="8"/>
  <c r="W535" i="8"/>
  <c r="P535" i="8"/>
  <c r="M535" i="8"/>
  <c r="L535" i="8"/>
  <c r="K535" i="8"/>
  <c r="J535" i="8"/>
  <c r="H535" i="8"/>
  <c r="G535" i="8"/>
  <c r="AR534" i="8"/>
  <c r="AK534" i="8"/>
  <c r="AD534" i="8"/>
  <c r="W534" i="8"/>
  <c r="P534" i="8"/>
  <c r="M534" i="8"/>
  <c r="L534" i="8"/>
  <c r="K534" i="8"/>
  <c r="J534" i="8"/>
  <c r="H534" i="8"/>
  <c r="G534" i="8"/>
  <c r="AR533" i="8"/>
  <c r="AK533" i="8"/>
  <c r="AD533" i="8"/>
  <c r="W533" i="8"/>
  <c r="P533" i="8"/>
  <c r="M533" i="8"/>
  <c r="L533" i="8"/>
  <c r="K533" i="8"/>
  <c r="J533" i="8"/>
  <c r="H533" i="8"/>
  <c r="G533" i="8"/>
  <c r="AR532" i="8"/>
  <c r="AK532" i="8"/>
  <c r="AD532" i="8"/>
  <c r="W532" i="8"/>
  <c r="P532" i="8"/>
  <c r="M532" i="8"/>
  <c r="L532" i="8"/>
  <c r="K532" i="8"/>
  <c r="J532" i="8"/>
  <c r="H532" i="8"/>
  <c r="G532" i="8"/>
  <c r="AR531" i="8"/>
  <c r="AK531" i="8"/>
  <c r="AD531" i="8"/>
  <c r="W531" i="8"/>
  <c r="P531" i="8"/>
  <c r="M531" i="8"/>
  <c r="L531" i="8"/>
  <c r="K531" i="8"/>
  <c r="J531" i="8"/>
  <c r="H531" i="8"/>
  <c r="G531" i="8"/>
  <c r="AR530" i="8"/>
  <c r="AK530" i="8"/>
  <c r="AD530" i="8"/>
  <c r="W530" i="8"/>
  <c r="P530" i="8"/>
  <c r="M530" i="8"/>
  <c r="L530" i="8"/>
  <c r="K530" i="8"/>
  <c r="J530" i="8"/>
  <c r="H530" i="8"/>
  <c r="G530" i="8"/>
  <c r="AR529" i="8"/>
  <c r="AK529" i="8"/>
  <c r="AD529" i="8"/>
  <c r="W529" i="8"/>
  <c r="P529" i="8"/>
  <c r="M529" i="8"/>
  <c r="L529" i="8"/>
  <c r="K529" i="8"/>
  <c r="J529" i="8"/>
  <c r="H529" i="8"/>
  <c r="G529" i="8"/>
  <c r="AR528" i="8"/>
  <c r="AK528" i="8"/>
  <c r="AD528" i="8"/>
  <c r="W528" i="8"/>
  <c r="P528" i="8"/>
  <c r="M528" i="8"/>
  <c r="L528" i="8"/>
  <c r="K528" i="8"/>
  <c r="J528" i="8"/>
  <c r="H528" i="8"/>
  <c r="G528" i="8"/>
  <c r="AR527" i="8"/>
  <c r="AK527" i="8"/>
  <c r="AD527" i="8"/>
  <c r="W527" i="8"/>
  <c r="P527" i="8"/>
  <c r="M527" i="8"/>
  <c r="L527" i="8"/>
  <c r="K527" i="8"/>
  <c r="J527" i="8"/>
  <c r="H527" i="8"/>
  <c r="G527" i="8"/>
  <c r="AR526" i="8"/>
  <c r="AK526" i="8"/>
  <c r="AD526" i="8"/>
  <c r="W526" i="8"/>
  <c r="P526" i="8"/>
  <c r="M526" i="8"/>
  <c r="L526" i="8"/>
  <c r="K526" i="8"/>
  <c r="J526" i="8"/>
  <c r="H526" i="8"/>
  <c r="G526" i="8"/>
  <c r="AR525" i="8"/>
  <c r="AK525" i="8"/>
  <c r="AD525" i="8"/>
  <c r="W525" i="8"/>
  <c r="P525" i="8"/>
  <c r="M525" i="8"/>
  <c r="L525" i="8"/>
  <c r="K525" i="8"/>
  <c r="J525" i="8"/>
  <c r="H525" i="8"/>
  <c r="G525" i="8"/>
  <c r="AR524" i="8"/>
  <c r="AK524" i="8"/>
  <c r="AD524" i="8"/>
  <c r="W524" i="8"/>
  <c r="P524" i="8"/>
  <c r="M524" i="8"/>
  <c r="L524" i="8"/>
  <c r="K524" i="8"/>
  <c r="J524" i="8"/>
  <c r="H524" i="8"/>
  <c r="G524" i="8"/>
  <c r="AR523" i="8"/>
  <c r="AK523" i="8"/>
  <c r="AD523" i="8"/>
  <c r="W523" i="8"/>
  <c r="P523" i="8"/>
  <c r="M523" i="8"/>
  <c r="L523" i="8"/>
  <c r="K523" i="8"/>
  <c r="J523" i="8"/>
  <c r="H523" i="8"/>
  <c r="G523" i="8"/>
  <c r="AR522" i="8"/>
  <c r="AK522" i="8"/>
  <c r="AD522" i="8"/>
  <c r="W522" i="8"/>
  <c r="P522" i="8"/>
  <c r="M522" i="8"/>
  <c r="L522" i="8"/>
  <c r="K522" i="8"/>
  <c r="J522" i="8"/>
  <c r="H522" i="8"/>
  <c r="G522" i="8"/>
  <c r="AR521" i="8"/>
  <c r="AK521" i="8"/>
  <c r="AD521" i="8"/>
  <c r="W521" i="8"/>
  <c r="P521" i="8"/>
  <c r="M521" i="8"/>
  <c r="L521" i="8"/>
  <c r="K521" i="8"/>
  <c r="J521" i="8"/>
  <c r="H521" i="8"/>
  <c r="G521" i="8"/>
  <c r="AR520" i="8"/>
  <c r="AK520" i="8"/>
  <c r="AD520" i="8"/>
  <c r="W520" i="8"/>
  <c r="P520" i="8"/>
  <c r="M520" i="8"/>
  <c r="L520" i="8"/>
  <c r="K520" i="8"/>
  <c r="J520" i="8"/>
  <c r="H520" i="8"/>
  <c r="G520" i="8"/>
  <c r="AR519" i="8"/>
  <c r="AK519" i="8"/>
  <c r="AD519" i="8"/>
  <c r="W519" i="8"/>
  <c r="P519" i="8"/>
  <c r="M519" i="8"/>
  <c r="L519" i="8"/>
  <c r="K519" i="8"/>
  <c r="J519" i="8"/>
  <c r="H519" i="8"/>
  <c r="G519" i="8"/>
  <c r="AR518" i="8"/>
  <c r="AK518" i="8"/>
  <c r="AD518" i="8"/>
  <c r="W518" i="8"/>
  <c r="P518" i="8"/>
  <c r="M518" i="8"/>
  <c r="L518" i="8"/>
  <c r="K518" i="8"/>
  <c r="J518" i="8"/>
  <c r="H518" i="8"/>
  <c r="G518" i="8"/>
  <c r="AR517" i="8"/>
  <c r="AK517" i="8"/>
  <c r="AD517" i="8"/>
  <c r="W517" i="8"/>
  <c r="P517" i="8"/>
  <c r="M517" i="8"/>
  <c r="L517" i="8"/>
  <c r="K517" i="8"/>
  <c r="J517" i="8"/>
  <c r="H517" i="8"/>
  <c r="G517" i="8"/>
  <c r="AR516" i="8"/>
  <c r="AK516" i="8"/>
  <c r="AD516" i="8"/>
  <c r="W516" i="8"/>
  <c r="P516" i="8"/>
  <c r="M516" i="8"/>
  <c r="L516" i="8"/>
  <c r="K516" i="8"/>
  <c r="J516" i="8"/>
  <c r="H516" i="8"/>
  <c r="G516" i="8"/>
  <c r="AR515" i="8"/>
  <c r="AK515" i="8"/>
  <c r="AD515" i="8"/>
  <c r="W515" i="8"/>
  <c r="P515" i="8"/>
  <c r="M515" i="8"/>
  <c r="L515" i="8"/>
  <c r="K515" i="8"/>
  <c r="J515" i="8"/>
  <c r="H515" i="8"/>
  <c r="G515" i="8"/>
  <c r="AR514" i="8"/>
  <c r="AK514" i="8"/>
  <c r="AD514" i="8"/>
  <c r="W514" i="8"/>
  <c r="P514" i="8"/>
  <c r="M514" i="8"/>
  <c r="L514" i="8"/>
  <c r="K514" i="8"/>
  <c r="J514" i="8"/>
  <c r="H514" i="8"/>
  <c r="G514" i="8"/>
  <c r="AR513" i="8"/>
  <c r="AK513" i="8"/>
  <c r="AD513" i="8"/>
  <c r="W513" i="8"/>
  <c r="P513" i="8"/>
  <c r="M513" i="8"/>
  <c r="L513" i="8"/>
  <c r="K513" i="8"/>
  <c r="J513" i="8"/>
  <c r="H513" i="8"/>
  <c r="G513" i="8"/>
  <c r="AR512" i="8"/>
  <c r="AK512" i="8"/>
  <c r="AD512" i="8"/>
  <c r="W512" i="8"/>
  <c r="P512" i="8"/>
  <c r="M512" i="8"/>
  <c r="L512" i="8"/>
  <c r="K512" i="8"/>
  <c r="J512" i="8"/>
  <c r="H512" i="8"/>
  <c r="G512" i="8"/>
  <c r="AR511" i="8"/>
  <c r="AK511" i="8"/>
  <c r="AD511" i="8"/>
  <c r="W511" i="8"/>
  <c r="P511" i="8"/>
  <c r="M511" i="8"/>
  <c r="L511" i="8"/>
  <c r="K511" i="8"/>
  <c r="J511" i="8"/>
  <c r="H511" i="8"/>
  <c r="G511" i="8"/>
  <c r="AR510" i="8"/>
  <c r="AK510" i="8"/>
  <c r="AD510" i="8"/>
  <c r="W510" i="8"/>
  <c r="P510" i="8"/>
  <c r="M510" i="8"/>
  <c r="L510" i="8"/>
  <c r="K510" i="8"/>
  <c r="J510" i="8"/>
  <c r="H510" i="8"/>
  <c r="G510" i="8"/>
  <c r="AR509" i="8"/>
  <c r="AK509" i="8"/>
  <c r="AD509" i="8"/>
  <c r="W509" i="8"/>
  <c r="P509" i="8"/>
  <c r="M509" i="8"/>
  <c r="L509" i="8"/>
  <c r="K509" i="8"/>
  <c r="J509" i="8"/>
  <c r="H509" i="8"/>
  <c r="G509" i="8"/>
  <c r="AR508" i="8"/>
  <c r="AK508" i="8"/>
  <c r="AD508" i="8"/>
  <c r="W508" i="8"/>
  <c r="P508" i="8"/>
  <c r="M508" i="8"/>
  <c r="L508" i="8"/>
  <c r="K508" i="8"/>
  <c r="J508" i="8"/>
  <c r="H508" i="8"/>
  <c r="G508" i="8"/>
  <c r="AR507" i="8"/>
  <c r="AK507" i="8"/>
  <c r="AD507" i="8"/>
  <c r="W507" i="8"/>
  <c r="P507" i="8"/>
  <c r="M507" i="8"/>
  <c r="L507" i="8"/>
  <c r="K507" i="8"/>
  <c r="J507" i="8"/>
  <c r="H507" i="8"/>
  <c r="G507" i="8"/>
  <c r="AV506" i="8"/>
  <c r="AU506" i="8"/>
  <c r="AT506" i="8"/>
  <c r="AS506" i="8"/>
  <c r="AQ506" i="8"/>
  <c r="AP506" i="8"/>
  <c r="AO506" i="8"/>
  <c r="AN506" i="8"/>
  <c r="AM506" i="8"/>
  <c r="AL506" i="8"/>
  <c r="AJ506" i="8"/>
  <c r="AI506" i="8"/>
  <c r="AH506" i="8"/>
  <c r="AG506" i="8"/>
  <c r="AF506" i="8"/>
  <c r="AE506" i="8"/>
  <c r="AC506" i="8"/>
  <c r="AB506" i="8"/>
  <c r="AA506" i="8"/>
  <c r="Z506" i="8"/>
  <c r="Y506" i="8"/>
  <c r="X506" i="8"/>
  <c r="V506" i="8"/>
  <c r="U506" i="8"/>
  <c r="T506" i="8"/>
  <c r="S506" i="8"/>
  <c r="R506" i="8"/>
  <c r="Q506" i="8"/>
  <c r="O506" i="8"/>
  <c r="N506" i="8"/>
  <c r="F506" i="8"/>
  <c r="AR505" i="8"/>
  <c r="AK505" i="8"/>
  <c r="AD505" i="8"/>
  <c r="W505" i="8"/>
  <c r="P505" i="8"/>
  <c r="M505" i="8"/>
  <c r="L505" i="8"/>
  <c r="K505" i="8"/>
  <c r="J505" i="8"/>
  <c r="H505" i="8"/>
  <c r="G505" i="8"/>
  <c r="AR503" i="8"/>
  <c r="AK503" i="8"/>
  <c r="AD503" i="8"/>
  <c r="W503" i="8"/>
  <c r="P503" i="8"/>
  <c r="M503" i="8"/>
  <c r="L503" i="8"/>
  <c r="K503" i="8"/>
  <c r="J503" i="8"/>
  <c r="H503" i="8"/>
  <c r="G503" i="8"/>
  <c r="AR502" i="8"/>
  <c r="AK502" i="8"/>
  <c r="AD502" i="8"/>
  <c r="W502" i="8"/>
  <c r="P502" i="8"/>
  <c r="M502" i="8"/>
  <c r="L502" i="8"/>
  <c r="K502" i="8"/>
  <c r="J502" i="8"/>
  <c r="H502" i="8"/>
  <c r="G502" i="8"/>
  <c r="AR501" i="8"/>
  <c r="AK501" i="8"/>
  <c r="AD501" i="8"/>
  <c r="W501" i="8"/>
  <c r="P501" i="8"/>
  <c r="M501" i="8"/>
  <c r="L501" i="8"/>
  <c r="K501" i="8"/>
  <c r="J501" i="8"/>
  <c r="H501" i="8"/>
  <c r="G501" i="8"/>
  <c r="AR500" i="8"/>
  <c r="AK500" i="8"/>
  <c r="AD500" i="8"/>
  <c r="W500" i="8"/>
  <c r="P500" i="8"/>
  <c r="M500" i="8"/>
  <c r="L500" i="8"/>
  <c r="K500" i="8"/>
  <c r="J500" i="8"/>
  <c r="H500" i="8"/>
  <c r="G500" i="8"/>
  <c r="AR499" i="8"/>
  <c r="AK499" i="8"/>
  <c r="AD499" i="8"/>
  <c r="W499" i="8"/>
  <c r="P499" i="8"/>
  <c r="M499" i="8"/>
  <c r="L499" i="8"/>
  <c r="K499" i="8"/>
  <c r="J499" i="8"/>
  <c r="H499" i="8"/>
  <c r="G499" i="8"/>
  <c r="AR498" i="8"/>
  <c r="AK498" i="8"/>
  <c r="AD498" i="8"/>
  <c r="W498" i="8"/>
  <c r="P498" i="8"/>
  <c r="M498" i="8"/>
  <c r="L498" i="8"/>
  <c r="K498" i="8"/>
  <c r="J498" i="8"/>
  <c r="H498" i="8"/>
  <c r="G498" i="8"/>
  <c r="AR497" i="8"/>
  <c r="AK497" i="8"/>
  <c r="AD497" i="8"/>
  <c r="W497" i="8"/>
  <c r="P497" i="8"/>
  <c r="M497" i="8"/>
  <c r="L497" i="8"/>
  <c r="K497" i="8"/>
  <c r="J497" i="8"/>
  <c r="H497" i="8"/>
  <c r="G497" i="8"/>
  <c r="AR496" i="8"/>
  <c r="AK496" i="8"/>
  <c r="AD496" i="8"/>
  <c r="W496" i="8"/>
  <c r="P496" i="8"/>
  <c r="M496" i="8"/>
  <c r="L496" i="8"/>
  <c r="K496" i="8"/>
  <c r="J496" i="8"/>
  <c r="H496" i="8"/>
  <c r="G496" i="8"/>
  <c r="AR495" i="8"/>
  <c r="AK495" i="8"/>
  <c r="AD495" i="8"/>
  <c r="W495" i="8"/>
  <c r="P495" i="8"/>
  <c r="M495" i="8"/>
  <c r="L495" i="8"/>
  <c r="K495" i="8"/>
  <c r="J495" i="8"/>
  <c r="H495" i="8"/>
  <c r="G495" i="8"/>
  <c r="AR494" i="8"/>
  <c r="AK494" i="8"/>
  <c r="AD494" i="8"/>
  <c r="W494" i="8"/>
  <c r="Q494" i="8"/>
  <c r="P494" i="8" s="1"/>
  <c r="M494" i="8"/>
  <c r="L494" i="8"/>
  <c r="K494" i="8"/>
  <c r="H494" i="8"/>
  <c r="G494" i="8"/>
  <c r="AR493" i="8"/>
  <c r="AK493" i="8"/>
  <c r="AD493" i="8"/>
  <c r="W493" i="8"/>
  <c r="P493" i="8"/>
  <c r="M493" i="8"/>
  <c r="L493" i="8"/>
  <c r="K493" i="8"/>
  <c r="J493" i="8"/>
  <c r="H493" i="8"/>
  <c r="G493" i="8"/>
  <c r="AR492" i="8"/>
  <c r="AK492" i="8"/>
  <c r="AD492" i="8"/>
  <c r="W492" i="8"/>
  <c r="P492" i="8"/>
  <c r="M492" i="8"/>
  <c r="L492" i="8"/>
  <c r="K492" i="8"/>
  <c r="J492" i="8"/>
  <c r="H492" i="8"/>
  <c r="G492" i="8"/>
  <c r="AR491" i="8"/>
  <c r="AK491" i="8"/>
  <c r="AD491" i="8"/>
  <c r="W491" i="8"/>
  <c r="P491" i="8"/>
  <c r="M491" i="8"/>
  <c r="L491" i="8"/>
  <c r="K491" i="8"/>
  <c r="J491" i="8"/>
  <c r="H491" i="8"/>
  <c r="G491" i="8"/>
  <c r="AR490" i="8"/>
  <c r="AK490" i="8"/>
  <c r="AD490" i="8"/>
  <c r="W490" i="8"/>
  <c r="P490" i="8"/>
  <c r="M490" i="8"/>
  <c r="L490" i="8"/>
  <c r="K490" i="8"/>
  <c r="J490" i="8"/>
  <c r="H490" i="8"/>
  <c r="G490" i="8"/>
  <c r="AR489" i="8"/>
  <c r="AK489" i="8"/>
  <c r="AD489" i="8"/>
  <c r="W489" i="8"/>
  <c r="P489" i="8"/>
  <c r="M489" i="8"/>
  <c r="L489" i="8"/>
  <c r="K489" i="8"/>
  <c r="J489" i="8"/>
  <c r="H489" i="8"/>
  <c r="G489" i="8"/>
  <c r="AS488" i="8"/>
  <c r="AP488" i="8"/>
  <c r="AP454" i="8" s="1"/>
  <c r="AL488" i="8"/>
  <c r="AE488" i="8"/>
  <c r="AD488" i="8" s="1"/>
  <c r="X488" i="8"/>
  <c r="W488" i="8" s="1"/>
  <c r="Q488" i="8"/>
  <c r="P488" i="8" s="1"/>
  <c r="M488" i="8"/>
  <c r="L488" i="8"/>
  <c r="K488" i="8"/>
  <c r="H488" i="8"/>
  <c r="AR487" i="8"/>
  <c r="AK487" i="8"/>
  <c r="AD487" i="8"/>
  <c r="W487" i="8"/>
  <c r="P487" i="8"/>
  <c r="M487" i="8"/>
  <c r="L487" i="8"/>
  <c r="K487" i="8"/>
  <c r="J487" i="8"/>
  <c r="H487" i="8"/>
  <c r="G487" i="8"/>
  <c r="AR486" i="8"/>
  <c r="AK486" i="8"/>
  <c r="AD486" i="8"/>
  <c r="W486" i="8"/>
  <c r="P486" i="8"/>
  <c r="M486" i="8"/>
  <c r="L486" i="8"/>
  <c r="K486" i="8"/>
  <c r="J486" i="8"/>
  <c r="H486" i="8"/>
  <c r="G486" i="8"/>
  <c r="AR485" i="8"/>
  <c r="AK485" i="8"/>
  <c r="AD485" i="8"/>
  <c r="W485" i="8"/>
  <c r="P485" i="8"/>
  <c r="M485" i="8"/>
  <c r="L485" i="8"/>
  <c r="K485" i="8"/>
  <c r="J485" i="8"/>
  <c r="H485" i="8"/>
  <c r="G485" i="8"/>
  <c r="AR484" i="8"/>
  <c r="AK484" i="8"/>
  <c r="AD484" i="8"/>
  <c r="W484" i="8"/>
  <c r="P484" i="8"/>
  <c r="M484" i="8"/>
  <c r="L484" i="8"/>
  <c r="K484" i="8"/>
  <c r="J484" i="8"/>
  <c r="H484" i="8"/>
  <c r="G484" i="8"/>
  <c r="AR483" i="8"/>
  <c r="AK483" i="8"/>
  <c r="AD483" i="8"/>
  <c r="W483" i="8"/>
  <c r="P483" i="8"/>
  <c r="M483" i="8"/>
  <c r="L483" i="8"/>
  <c r="K483" i="8"/>
  <c r="J483" i="8"/>
  <c r="H483" i="8"/>
  <c r="G483" i="8"/>
  <c r="AR482" i="8"/>
  <c r="AK482" i="8"/>
  <c r="AD482" i="8"/>
  <c r="W482" i="8"/>
  <c r="P482" i="8"/>
  <c r="M482" i="8"/>
  <c r="L482" i="8"/>
  <c r="K482" i="8"/>
  <c r="J482" i="8"/>
  <c r="H482" i="8"/>
  <c r="G482" i="8"/>
  <c r="AR481" i="8"/>
  <c r="AK481" i="8"/>
  <c r="AD481" i="8"/>
  <c r="W481" i="8"/>
  <c r="P481" i="8"/>
  <c r="M481" i="8"/>
  <c r="L481" i="8"/>
  <c r="K481" i="8"/>
  <c r="J481" i="8"/>
  <c r="H481" i="8"/>
  <c r="G481" i="8"/>
  <c r="AR480" i="8"/>
  <c r="AK480" i="8"/>
  <c r="AD480" i="8"/>
  <c r="W480" i="8"/>
  <c r="P480" i="8"/>
  <c r="M480" i="8"/>
  <c r="L480" i="8"/>
  <c r="K480" i="8"/>
  <c r="J480" i="8"/>
  <c r="H480" i="8"/>
  <c r="G480" i="8"/>
  <c r="AR479" i="8"/>
  <c r="AK479" i="8"/>
  <c r="AD479" i="8"/>
  <c r="W479" i="8"/>
  <c r="P479" i="8"/>
  <c r="M479" i="8"/>
  <c r="L479" i="8"/>
  <c r="K479" i="8"/>
  <c r="J479" i="8"/>
  <c r="H479" i="8"/>
  <c r="G479" i="8"/>
  <c r="AR478" i="8"/>
  <c r="AK478" i="8"/>
  <c r="AD478" i="8"/>
  <c r="W478" i="8"/>
  <c r="P478" i="8"/>
  <c r="M478" i="8"/>
  <c r="L478" i="8"/>
  <c r="K478" i="8"/>
  <c r="J478" i="8"/>
  <c r="H478" i="8"/>
  <c r="G478" i="8"/>
  <c r="AR477" i="8"/>
  <c r="AK477" i="8"/>
  <c r="AD477" i="8"/>
  <c r="W477" i="8"/>
  <c r="P477" i="8"/>
  <c r="M477" i="8"/>
  <c r="L477" i="8"/>
  <c r="K477" i="8"/>
  <c r="J477" i="8"/>
  <c r="H477" i="8"/>
  <c r="G477" i="8"/>
  <c r="AR476" i="8"/>
  <c r="AK476" i="8"/>
  <c r="AD476" i="8"/>
  <c r="W476" i="8"/>
  <c r="P476" i="8"/>
  <c r="M476" i="8"/>
  <c r="L476" i="8"/>
  <c r="K476" i="8"/>
  <c r="J476" i="8"/>
  <c r="H476" i="8"/>
  <c r="G476" i="8"/>
  <c r="AR475" i="8"/>
  <c r="AK475" i="8"/>
  <c r="AD475" i="8"/>
  <c r="W475" i="8"/>
  <c r="P475" i="8"/>
  <c r="M475" i="8"/>
  <c r="L475" i="8"/>
  <c r="K475" i="8"/>
  <c r="J475" i="8"/>
  <c r="H475" i="8"/>
  <c r="G475" i="8"/>
  <c r="AR474" i="8"/>
  <c r="AK474" i="8"/>
  <c r="AD474" i="8"/>
  <c r="W474" i="8"/>
  <c r="P474" i="8"/>
  <c r="M474" i="8"/>
  <c r="L474" i="8"/>
  <c r="K474" i="8"/>
  <c r="J474" i="8"/>
  <c r="H474" i="8"/>
  <c r="G474" i="8"/>
  <c r="AR473" i="8"/>
  <c r="AK473" i="8"/>
  <c r="AD473" i="8"/>
  <c r="W473" i="8"/>
  <c r="P473" i="8"/>
  <c r="M473" i="8"/>
  <c r="L473" i="8"/>
  <c r="K473" i="8"/>
  <c r="J473" i="8"/>
  <c r="H473" i="8"/>
  <c r="G473" i="8"/>
  <c r="AR472" i="8"/>
  <c r="AK472" i="8"/>
  <c r="AD472" i="8"/>
  <c r="W472" i="8"/>
  <c r="P472" i="8"/>
  <c r="M472" i="8"/>
  <c r="L472" i="8"/>
  <c r="K472" i="8"/>
  <c r="J472" i="8"/>
  <c r="H472" i="8"/>
  <c r="G472" i="8"/>
  <c r="AR471" i="8"/>
  <c r="AK471" i="8"/>
  <c r="AD471" i="8"/>
  <c r="W471" i="8"/>
  <c r="P471" i="8"/>
  <c r="M471" i="8"/>
  <c r="L471" i="8"/>
  <c r="K471" i="8"/>
  <c r="J471" i="8"/>
  <c r="H471" i="8"/>
  <c r="G471" i="8"/>
  <c r="AR470" i="8"/>
  <c r="AK470" i="8"/>
  <c r="AD470" i="8"/>
  <c r="W470" i="8"/>
  <c r="P470" i="8"/>
  <c r="M470" i="8"/>
  <c r="L470" i="8"/>
  <c r="K470" i="8"/>
  <c r="J470" i="8"/>
  <c r="H470" i="8"/>
  <c r="G470" i="8"/>
  <c r="AR469" i="8"/>
  <c r="AK469" i="8"/>
  <c r="AD469" i="8"/>
  <c r="W469" i="8"/>
  <c r="P469" i="8"/>
  <c r="M469" i="8"/>
  <c r="L469" i="8"/>
  <c r="K469" i="8"/>
  <c r="H469" i="8"/>
  <c r="G469" i="8"/>
  <c r="AR468" i="8"/>
  <c r="AK468" i="8"/>
  <c r="AD468" i="8"/>
  <c r="W468" i="8"/>
  <c r="P468" i="8"/>
  <c r="M468" i="8"/>
  <c r="L468" i="8"/>
  <c r="K468" i="8"/>
  <c r="J468" i="8"/>
  <c r="H468" i="8"/>
  <c r="G468" i="8"/>
  <c r="AR467" i="8"/>
  <c r="AK467" i="8"/>
  <c r="AD467" i="8"/>
  <c r="W467" i="8"/>
  <c r="P467" i="8"/>
  <c r="M467" i="8"/>
  <c r="L467" i="8"/>
  <c r="K467" i="8"/>
  <c r="J467" i="8"/>
  <c r="H467" i="8"/>
  <c r="G467" i="8"/>
  <c r="AR466" i="8"/>
  <c r="AK466" i="8"/>
  <c r="AD466" i="8"/>
  <c r="W466" i="8"/>
  <c r="P466" i="8"/>
  <c r="M466" i="8"/>
  <c r="L466" i="8"/>
  <c r="K466" i="8"/>
  <c r="J466" i="8"/>
  <c r="H466" i="8"/>
  <c r="G466" i="8"/>
  <c r="AR465" i="8"/>
  <c r="AK465" i="8"/>
  <c r="AD465" i="8"/>
  <c r="W465" i="8"/>
  <c r="P465" i="8"/>
  <c r="M465" i="8"/>
  <c r="L465" i="8"/>
  <c r="K465" i="8"/>
  <c r="J465" i="8"/>
  <c r="H465" i="8"/>
  <c r="G465" i="8"/>
  <c r="AR464" i="8"/>
  <c r="AK464" i="8"/>
  <c r="AD464" i="8"/>
  <c r="W464" i="8"/>
  <c r="P464" i="8"/>
  <c r="M464" i="8"/>
  <c r="L464" i="8"/>
  <c r="K464" i="8"/>
  <c r="J464" i="8"/>
  <c r="H464" i="8"/>
  <c r="G464" i="8"/>
  <c r="AR463" i="8"/>
  <c r="AK463" i="8"/>
  <c r="AD463" i="8"/>
  <c r="W463" i="8"/>
  <c r="P463" i="8"/>
  <c r="M463" i="8"/>
  <c r="L463" i="8"/>
  <c r="K463" i="8"/>
  <c r="J463" i="8"/>
  <c r="H463" i="8"/>
  <c r="G463" i="8"/>
  <c r="AR462" i="8"/>
  <c r="AK462" i="8"/>
  <c r="AD462" i="8"/>
  <c r="W462" i="8"/>
  <c r="P462" i="8"/>
  <c r="M462" i="8"/>
  <c r="L462" i="8"/>
  <c r="K462" i="8"/>
  <c r="J462" i="8"/>
  <c r="H462" i="8"/>
  <c r="G462" i="8"/>
  <c r="AR461" i="8"/>
  <c r="AK461" i="8"/>
  <c r="AD461" i="8"/>
  <c r="W461" i="8"/>
  <c r="P461" i="8"/>
  <c r="M461" i="8"/>
  <c r="L461" i="8"/>
  <c r="K461" i="8"/>
  <c r="J461" i="8"/>
  <c r="H461" i="8"/>
  <c r="G461" i="8"/>
  <c r="AR460" i="8"/>
  <c r="AK460" i="8"/>
  <c r="AD460" i="8"/>
  <c r="W460" i="8"/>
  <c r="P460" i="8"/>
  <c r="M460" i="8"/>
  <c r="L460" i="8"/>
  <c r="K460" i="8"/>
  <c r="J460" i="8"/>
  <c r="H460" i="8"/>
  <c r="G460" i="8"/>
  <c r="AR459" i="8"/>
  <c r="AK459" i="8"/>
  <c r="AD459" i="8"/>
  <c r="W459" i="8"/>
  <c r="P459" i="8"/>
  <c r="M459" i="8"/>
  <c r="L459" i="8"/>
  <c r="K459" i="8"/>
  <c r="J459" i="8"/>
  <c r="H459" i="8"/>
  <c r="G459" i="8"/>
  <c r="AR458" i="8"/>
  <c r="AK458" i="8"/>
  <c r="AD458" i="8"/>
  <c r="W458" i="8"/>
  <c r="P458" i="8"/>
  <c r="M458" i="8"/>
  <c r="L458" i="8"/>
  <c r="K458" i="8"/>
  <c r="J458" i="8"/>
  <c r="H458" i="8"/>
  <c r="G458" i="8"/>
  <c r="AR457" i="8"/>
  <c r="AK457" i="8"/>
  <c r="AD457" i="8"/>
  <c r="W457" i="8"/>
  <c r="P457" i="8"/>
  <c r="M457" i="8"/>
  <c r="L457" i="8"/>
  <c r="K457" i="8"/>
  <c r="J457" i="8"/>
  <c r="H457" i="8"/>
  <c r="G457" i="8"/>
  <c r="AR456" i="8"/>
  <c r="AK456" i="8"/>
  <c r="AD456" i="8"/>
  <c r="W456" i="8"/>
  <c r="P456" i="8"/>
  <c r="M456" i="8"/>
  <c r="L456" i="8"/>
  <c r="K456" i="8"/>
  <c r="J456" i="8"/>
  <c r="H456" i="8"/>
  <c r="G456" i="8"/>
  <c r="AR455" i="8"/>
  <c r="AK455" i="8"/>
  <c r="AD455" i="8"/>
  <c r="W455" i="8"/>
  <c r="P455" i="8"/>
  <c r="M455" i="8"/>
  <c r="L455" i="8"/>
  <c r="K455" i="8"/>
  <c r="J455" i="8"/>
  <c r="H455" i="8"/>
  <c r="G455" i="8"/>
  <c r="AV454" i="8"/>
  <c r="AU454" i="8"/>
  <c r="AT454" i="8"/>
  <c r="AQ454" i="8"/>
  <c r="AO454" i="8"/>
  <c r="AN454" i="8"/>
  <c r="AM454" i="8"/>
  <c r="AJ454" i="8"/>
  <c r="AI454" i="8"/>
  <c r="AH454" i="8"/>
  <c r="AG454" i="8"/>
  <c r="AF454" i="8"/>
  <c r="AC454" i="8"/>
  <c r="AB454" i="8"/>
  <c r="AA454" i="8"/>
  <c r="Z454" i="8"/>
  <c r="Y454" i="8"/>
  <c r="V454" i="8"/>
  <c r="U454" i="8"/>
  <c r="T454" i="8"/>
  <c r="S454" i="8"/>
  <c r="R454" i="8"/>
  <c r="O454" i="8"/>
  <c r="N454" i="8"/>
  <c r="F454" i="8"/>
  <c r="AR453" i="8"/>
  <c r="AK453" i="8"/>
  <c r="AD453" i="8"/>
  <c r="W453" i="8"/>
  <c r="P453" i="8"/>
  <c r="M453" i="8"/>
  <c r="L453" i="8"/>
  <c r="K453" i="8"/>
  <c r="J453" i="8"/>
  <c r="H453" i="8"/>
  <c r="G453" i="8"/>
  <c r="AR452" i="8"/>
  <c r="AK452" i="8"/>
  <c r="AD452" i="8"/>
  <c r="W452" i="8"/>
  <c r="P452" i="8"/>
  <c r="M452" i="8"/>
  <c r="L452" i="8"/>
  <c r="K452" i="8"/>
  <c r="J452" i="8"/>
  <c r="H452" i="8"/>
  <c r="G452" i="8"/>
  <c r="AR451" i="8"/>
  <c r="AK451" i="8"/>
  <c r="AD451" i="8"/>
  <c r="W451" i="8"/>
  <c r="P451" i="8"/>
  <c r="M451" i="8"/>
  <c r="L451" i="8"/>
  <c r="K451" i="8"/>
  <c r="J451" i="8"/>
  <c r="H451" i="8"/>
  <c r="G451" i="8"/>
  <c r="AR450" i="8"/>
  <c r="AK450" i="8"/>
  <c r="AD450" i="8"/>
  <c r="W450" i="8"/>
  <c r="P450" i="8"/>
  <c r="M450" i="8"/>
  <c r="L450" i="8"/>
  <c r="K450" i="8"/>
  <c r="J450" i="8"/>
  <c r="H450" i="8"/>
  <c r="G450" i="8"/>
  <c r="AR449" i="8"/>
  <c r="AK449" i="8"/>
  <c r="AD449" i="8"/>
  <c r="W449" i="8"/>
  <c r="P449" i="8"/>
  <c r="M449" i="8"/>
  <c r="L449" i="8"/>
  <c r="K449" i="8"/>
  <c r="J449" i="8"/>
  <c r="H449" i="8"/>
  <c r="G449" i="8"/>
  <c r="AV448" i="8"/>
  <c r="AU448" i="8"/>
  <c r="AT448" i="8"/>
  <c r="AS448" i="8"/>
  <c r="AQ448" i="8"/>
  <c r="AP448" i="8"/>
  <c r="AO448" i="8"/>
  <c r="AN448" i="8"/>
  <c r="AM448" i="8"/>
  <c r="AL448" i="8"/>
  <c r="AJ448" i="8"/>
  <c r="AI448" i="8"/>
  <c r="AH448" i="8"/>
  <c r="AG448" i="8"/>
  <c r="AF448" i="8"/>
  <c r="AE448" i="8"/>
  <c r="AC448" i="8"/>
  <c r="AB448" i="8"/>
  <c r="AA448" i="8"/>
  <c r="Z448" i="8"/>
  <c r="Y448" i="8"/>
  <c r="X448" i="8"/>
  <c r="V448" i="8"/>
  <c r="U448" i="8"/>
  <c r="T448" i="8"/>
  <c r="S448" i="8"/>
  <c r="R448" i="8"/>
  <c r="Q448" i="8"/>
  <c r="O448" i="8"/>
  <c r="N448" i="8"/>
  <c r="F448" i="8"/>
  <c r="AR447" i="8"/>
  <c r="AK447" i="8"/>
  <c r="AD447" i="8"/>
  <c r="W447" i="8"/>
  <c r="P447" i="8"/>
  <c r="M447" i="8"/>
  <c r="L447" i="8"/>
  <c r="K447" i="8"/>
  <c r="J447" i="8"/>
  <c r="H447" i="8"/>
  <c r="G447" i="8"/>
  <c r="AR446" i="8"/>
  <c r="AK446" i="8"/>
  <c r="AD446" i="8"/>
  <c r="W446" i="8"/>
  <c r="P446" i="8"/>
  <c r="M446" i="8"/>
  <c r="L446" i="8"/>
  <c r="K446" i="8"/>
  <c r="J446" i="8"/>
  <c r="H446" i="8"/>
  <c r="G446" i="8"/>
  <c r="AR445" i="8"/>
  <c r="AK445" i="8"/>
  <c r="AD445" i="8"/>
  <c r="W445" i="8"/>
  <c r="P445" i="8"/>
  <c r="M445" i="8"/>
  <c r="L445" i="8"/>
  <c r="K445" i="8"/>
  <c r="J445" i="8"/>
  <c r="H445" i="8"/>
  <c r="G445" i="8"/>
  <c r="AR444" i="8"/>
  <c r="AK444" i="8"/>
  <c r="AD444" i="8"/>
  <c r="W444" i="8"/>
  <c r="P444" i="8"/>
  <c r="M444" i="8"/>
  <c r="L444" i="8"/>
  <c r="K444" i="8"/>
  <c r="J444" i="8"/>
  <c r="H444" i="8"/>
  <c r="G444" i="8"/>
  <c r="AR443" i="8"/>
  <c r="AK443" i="8"/>
  <c r="AD443" i="8"/>
  <c r="W443" i="8"/>
  <c r="P443" i="8"/>
  <c r="M443" i="8"/>
  <c r="L443" i="8"/>
  <c r="K443" i="8"/>
  <c r="J443" i="8"/>
  <c r="H443" i="8"/>
  <c r="G443" i="8"/>
  <c r="AR442" i="8"/>
  <c r="AK442" i="8"/>
  <c r="AD442" i="8"/>
  <c r="W442" i="8"/>
  <c r="P442" i="8"/>
  <c r="M442" i="8"/>
  <c r="L442" i="8"/>
  <c r="K442" i="8"/>
  <c r="J442" i="8"/>
  <c r="H442" i="8"/>
  <c r="G442" i="8"/>
  <c r="AV441" i="8"/>
  <c r="AU441" i="8"/>
  <c r="AT441" i="8"/>
  <c r="AS441" i="8"/>
  <c r="AQ441" i="8"/>
  <c r="AP441" i="8"/>
  <c r="AO441" i="8"/>
  <c r="AN441" i="8"/>
  <c r="AM441" i="8"/>
  <c r="AL441" i="8"/>
  <c r="AJ441" i="8"/>
  <c r="AI441" i="8"/>
  <c r="AH441" i="8"/>
  <c r="AG441" i="8"/>
  <c r="AF441" i="8"/>
  <c r="AE441" i="8"/>
  <c r="AC441" i="8"/>
  <c r="AB441" i="8"/>
  <c r="AA441" i="8"/>
  <c r="Z441" i="8"/>
  <c r="Y441" i="8"/>
  <c r="X441" i="8"/>
  <c r="V441" i="8"/>
  <c r="U441" i="8"/>
  <c r="T441" i="8"/>
  <c r="S441" i="8"/>
  <c r="R441" i="8"/>
  <c r="Q441" i="8"/>
  <c r="O441" i="8"/>
  <c r="N441" i="8"/>
  <c r="F441" i="8"/>
  <c r="AR440" i="8"/>
  <c r="AK440" i="8"/>
  <c r="AD440" i="8"/>
  <c r="W440" i="8"/>
  <c r="P440" i="8"/>
  <c r="M440" i="8"/>
  <c r="L440" i="8"/>
  <c r="K440" i="8"/>
  <c r="J440" i="8"/>
  <c r="H440" i="8"/>
  <c r="G440" i="8"/>
  <c r="AR439" i="8"/>
  <c r="AK439" i="8"/>
  <c r="AD439" i="8"/>
  <c r="W439" i="8"/>
  <c r="P439" i="8"/>
  <c r="M439" i="8"/>
  <c r="L439" i="8"/>
  <c r="K439" i="8"/>
  <c r="J439" i="8"/>
  <c r="H439" i="8"/>
  <c r="G439" i="8"/>
  <c r="AR438" i="8"/>
  <c r="AK438" i="8"/>
  <c r="AD438" i="8"/>
  <c r="W438" i="8"/>
  <c r="P438" i="8"/>
  <c r="M438" i="8"/>
  <c r="L438" i="8"/>
  <c r="K438" i="8"/>
  <c r="J438" i="8"/>
  <c r="H438" i="8"/>
  <c r="G438" i="8"/>
  <c r="AR437" i="8"/>
  <c r="AK437" i="8"/>
  <c r="AD437" i="8"/>
  <c r="W437" i="8"/>
  <c r="P437" i="8"/>
  <c r="M437" i="8"/>
  <c r="L437" i="8"/>
  <c r="K437" i="8"/>
  <c r="J437" i="8"/>
  <c r="H437" i="8"/>
  <c r="G437" i="8"/>
  <c r="AR436" i="8"/>
  <c r="AK436" i="8"/>
  <c r="AD436" i="8"/>
  <c r="W436" i="8"/>
  <c r="P436" i="8"/>
  <c r="M436" i="8"/>
  <c r="L436" i="8"/>
  <c r="K436" i="8"/>
  <c r="J436" i="8"/>
  <c r="H436" i="8"/>
  <c r="G436" i="8"/>
  <c r="AR435" i="8"/>
  <c r="AK435" i="8"/>
  <c r="AD435" i="8"/>
  <c r="W435" i="8"/>
  <c r="P435" i="8"/>
  <c r="M435" i="8"/>
  <c r="L435" i="8"/>
  <c r="K435" i="8"/>
  <c r="J435" i="8"/>
  <c r="H435" i="8"/>
  <c r="G435" i="8"/>
  <c r="AR434" i="8"/>
  <c r="AK434" i="8"/>
  <c r="AD434" i="8"/>
  <c r="W434" i="8"/>
  <c r="P434" i="8"/>
  <c r="M434" i="8"/>
  <c r="L434" i="8"/>
  <c r="K434" i="8"/>
  <c r="J434" i="8"/>
  <c r="H434" i="8"/>
  <c r="G434" i="8"/>
  <c r="AR433" i="8"/>
  <c r="AL433" i="8"/>
  <c r="AK433" i="8" s="1"/>
  <c r="AD433" i="8"/>
  <c r="W433" i="8"/>
  <c r="Q433" i="8"/>
  <c r="Q431" i="8" s="1"/>
  <c r="M433" i="8"/>
  <c r="L433" i="8"/>
  <c r="K433" i="8"/>
  <c r="H433" i="8"/>
  <c r="G433" i="8"/>
  <c r="AR432" i="8"/>
  <c r="AL432" i="8"/>
  <c r="AK432" i="8" s="1"/>
  <c r="AD432" i="8"/>
  <c r="W432" i="8"/>
  <c r="P432" i="8"/>
  <c r="M432" i="8"/>
  <c r="L432" i="8"/>
  <c r="K432" i="8"/>
  <c r="H432" i="8"/>
  <c r="G432" i="8"/>
  <c r="AV431" i="8"/>
  <c r="AU431" i="8"/>
  <c r="AT431" i="8"/>
  <c r="AS431" i="8"/>
  <c r="AQ431" i="8"/>
  <c r="AP431" i="8"/>
  <c r="AO431" i="8"/>
  <c r="AN431" i="8"/>
  <c r="AM431" i="8"/>
  <c r="AJ431" i="8"/>
  <c r="AI431" i="8"/>
  <c r="AH431" i="8"/>
  <c r="AG431" i="8"/>
  <c r="AF431" i="8"/>
  <c r="AE431" i="8"/>
  <c r="AC431" i="8"/>
  <c r="AB431" i="8"/>
  <c r="AA431" i="8"/>
  <c r="Z431" i="8"/>
  <c r="Y431" i="8"/>
  <c r="X431" i="8"/>
  <c r="V431" i="8"/>
  <c r="U431" i="8"/>
  <c r="T431" i="8"/>
  <c r="S431" i="8"/>
  <c r="R431" i="8"/>
  <c r="O431" i="8"/>
  <c r="N431" i="8"/>
  <c r="F431" i="8"/>
  <c r="AR430" i="8"/>
  <c r="AK430" i="8"/>
  <c r="AD430" i="8"/>
  <c r="W430" i="8"/>
  <c r="P430" i="8"/>
  <c r="M430" i="8"/>
  <c r="L430" i="8"/>
  <c r="K430" i="8"/>
  <c r="J430" i="8"/>
  <c r="H430" i="8"/>
  <c r="G430" i="8"/>
  <c r="AR429" i="8"/>
  <c r="AK429" i="8"/>
  <c r="AD429" i="8"/>
  <c r="W429" i="8"/>
  <c r="P429" i="8"/>
  <c r="M429" i="8"/>
  <c r="L429" i="8"/>
  <c r="K429" i="8"/>
  <c r="J429" i="8"/>
  <c r="H429" i="8"/>
  <c r="G429" i="8"/>
  <c r="AV428" i="8"/>
  <c r="AU428" i="8"/>
  <c r="AT428" i="8"/>
  <c r="AS428" i="8"/>
  <c r="AQ428" i="8"/>
  <c r="AP428" i="8"/>
  <c r="AO428" i="8"/>
  <c r="AN428" i="8"/>
  <c r="AM428" i="8"/>
  <c r="AL428" i="8"/>
  <c r="AJ428" i="8"/>
  <c r="AI428" i="8"/>
  <c r="AH428" i="8"/>
  <c r="AG428" i="8"/>
  <c r="AF428" i="8"/>
  <c r="AE428" i="8"/>
  <c r="AC428" i="8"/>
  <c r="AB428" i="8"/>
  <c r="AA428" i="8"/>
  <c r="Z428" i="8"/>
  <c r="Y428" i="8"/>
  <c r="X428" i="8"/>
  <c r="V428" i="8"/>
  <c r="U428" i="8"/>
  <c r="T428" i="8"/>
  <c r="S428" i="8"/>
  <c r="R428" i="8"/>
  <c r="Q428" i="8"/>
  <c r="O428" i="8"/>
  <c r="N428" i="8"/>
  <c r="F428" i="8"/>
  <c r="AR427" i="8"/>
  <c r="AK427" i="8"/>
  <c r="AD427" i="8"/>
  <c r="W427" i="8"/>
  <c r="P427" i="8"/>
  <c r="M427" i="8"/>
  <c r="L427" i="8"/>
  <c r="K427" i="8"/>
  <c r="J427" i="8"/>
  <c r="H427" i="8"/>
  <c r="G427" i="8"/>
  <c r="AR426" i="8"/>
  <c r="AL426" i="8"/>
  <c r="AD426" i="8"/>
  <c r="W426" i="8"/>
  <c r="P426" i="8"/>
  <c r="M426" i="8"/>
  <c r="L426" i="8"/>
  <c r="K426" i="8"/>
  <c r="H426" i="8"/>
  <c r="G426" i="8"/>
  <c r="AR425" i="8"/>
  <c r="AL425" i="8"/>
  <c r="AK425" i="8" s="1"/>
  <c r="AD425" i="8"/>
  <c r="W425" i="8"/>
  <c r="P425" i="8"/>
  <c r="M425" i="8"/>
  <c r="L425" i="8"/>
  <c r="K425" i="8"/>
  <c r="H425" i="8"/>
  <c r="G425" i="8"/>
  <c r="AR424" i="8"/>
  <c r="AK424" i="8"/>
  <c r="AD424" i="8"/>
  <c r="W424" i="8"/>
  <c r="P424" i="8"/>
  <c r="M424" i="8"/>
  <c r="L424" i="8"/>
  <c r="K424" i="8"/>
  <c r="J424" i="8"/>
  <c r="H424" i="8"/>
  <c r="G424" i="8"/>
  <c r="AR423" i="8"/>
  <c r="AK423" i="8"/>
  <c r="AD423" i="8"/>
  <c r="W423" i="8"/>
  <c r="P423" i="8"/>
  <c r="M423" i="8"/>
  <c r="L423" i="8"/>
  <c r="K423" i="8"/>
  <c r="J423" i="8"/>
  <c r="H423" i="8"/>
  <c r="G423" i="8"/>
  <c r="AR422" i="8"/>
  <c r="AK422" i="8"/>
  <c r="AD422" i="8"/>
  <c r="W422" i="8"/>
  <c r="P422" i="8"/>
  <c r="M422" i="8"/>
  <c r="L422" i="8"/>
  <c r="K422" i="8"/>
  <c r="J422" i="8"/>
  <c r="H422" i="8"/>
  <c r="G422" i="8"/>
  <c r="AV421" i="8"/>
  <c r="AU421" i="8"/>
  <c r="AT421" i="8"/>
  <c r="AS421" i="8"/>
  <c r="AQ421" i="8"/>
  <c r="AP421" i="8"/>
  <c r="AO421" i="8"/>
  <c r="AN421" i="8"/>
  <c r="AM421" i="8"/>
  <c r="AJ421" i="8"/>
  <c r="AI421" i="8"/>
  <c r="AH421" i="8"/>
  <c r="AG421" i="8"/>
  <c r="AF421" i="8"/>
  <c r="AE421" i="8"/>
  <c r="AC421" i="8"/>
  <c r="AB421" i="8"/>
  <c r="AA421" i="8"/>
  <c r="Z421" i="8"/>
  <c r="Y421" i="8"/>
  <c r="X421" i="8"/>
  <c r="V421" i="8"/>
  <c r="U421" i="8"/>
  <c r="T421" i="8"/>
  <c r="S421" i="8"/>
  <c r="R421" i="8"/>
  <c r="Q421" i="8"/>
  <c r="O421" i="8"/>
  <c r="N421" i="8"/>
  <c r="F421" i="8"/>
  <c r="AR420" i="8"/>
  <c r="AK420" i="8"/>
  <c r="AD420" i="8"/>
  <c r="W420" i="8"/>
  <c r="P420" i="8"/>
  <c r="M420" i="8"/>
  <c r="L420" i="8"/>
  <c r="K420" i="8"/>
  <c r="J420" i="8"/>
  <c r="H420" i="8"/>
  <c r="G420" i="8"/>
  <c r="AR419" i="8"/>
  <c r="AK419" i="8"/>
  <c r="AD419" i="8"/>
  <c r="W419" i="8"/>
  <c r="P419" i="8"/>
  <c r="M419" i="8"/>
  <c r="L419" i="8"/>
  <c r="K419" i="8"/>
  <c r="J419" i="8"/>
  <c r="H419" i="8"/>
  <c r="G419" i="8"/>
  <c r="AR418" i="8"/>
  <c r="AK418" i="8"/>
  <c r="AD418" i="8"/>
  <c r="W418" i="8"/>
  <c r="P418" i="8"/>
  <c r="M418" i="8"/>
  <c r="L418" i="8"/>
  <c r="K418" i="8"/>
  <c r="J418" i="8"/>
  <c r="H418" i="8"/>
  <c r="G418" i="8"/>
  <c r="AR417" i="8"/>
  <c r="AK417" i="8"/>
  <c r="AD417" i="8"/>
  <c r="W417" i="8"/>
  <c r="P417" i="8"/>
  <c r="M417" i="8"/>
  <c r="L417" i="8"/>
  <c r="K417" i="8"/>
  <c r="J417" i="8"/>
  <c r="H417" i="8"/>
  <c r="G417" i="8"/>
  <c r="AR416" i="8"/>
  <c r="AK416" i="8"/>
  <c r="AD416" i="8"/>
  <c r="W416" i="8"/>
  <c r="P416" i="8"/>
  <c r="M416" i="8"/>
  <c r="L416" i="8"/>
  <c r="K416" i="8"/>
  <c r="J416" i="8"/>
  <c r="H416" i="8"/>
  <c r="G416" i="8"/>
  <c r="AR415" i="8"/>
  <c r="AK415" i="8"/>
  <c r="AD415" i="8"/>
  <c r="W415" i="8"/>
  <c r="P415" i="8"/>
  <c r="M415" i="8"/>
  <c r="L415" i="8"/>
  <c r="K415" i="8"/>
  <c r="J415" i="8"/>
  <c r="H415" i="8"/>
  <c r="G415" i="8"/>
  <c r="AR414" i="8"/>
  <c r="AK414" i="8"/>
  <c r="AD414" i="8"/>
  <c r="W414" i="8"/>
  <c r="P414" i="8"/>
  <c r="M414" i="8"/>
  <c r="L414" i="8"/>
  <c r="K414" i="8"/>
  <c r="J414" i="8"/>
  <c r="H414" i="8"/>
  <c r="G414" i="8"/>
  <c r="AR413" i="8"/>
  <c r="AK413" i="8"/>
  <c r="AD413" i="8"/>
  <c r="W413" i="8"/>
  <c r="P413" i="8"/>
  <c r="M413" i="8"/>
  <c r="L413" i="8"/>
  <c r="K413" i="8"/>
  <c r="J413" i="8"/>
  <c r="H413" i="8"/>
  <c r="G413" i="8"/>
  <c r="AR412" i="8"/>
  <c r="AK412" i="8"/>
  <c r="AD412" i="8"/>
  <c r="W412" i="8"/>
  <c r="P412" i="8"/>
  <c r="M412" i="8"/>
  <c r="L412" i="8"/>
  <c r="K412" i="8"/>
  <c r="J412" i="8"/>
  <c r="H412" i="8"/>
  <c r="G412" i="8"/>
  <c r="AR411" i="8"/>
  <c r="AK411" i="8"/>
  <c r="AD411" i="8"/>
  <c r="W411" i="8"/>
  <c r="P411" i="8"/>
  <c r="M411" i="8"/>
  <c r="L411" i="8"/>
  <c r="K411" i="8"/>
  <c r="J411" i="8"/>
  <c r="H411" i="8"/>
  <c r="G411" i="8"/>
  <c r="AR410" i="8"/>
  <c r="AK410" i="8"/>
  <c r="AD410" i="8"/>
  <c r="W410" i="8"/>
  <c r="P410" i="8"/>
  <c r="M410" i="8"/>
  <c r="L410" i="8"/>
  <c r="K410" i="8"/>
  <c r="J410" i="8"/>
  <c r="H410" i="8"/>
  <c r="G410" i="8"/>
  <c r="AR409" i="8"/>
  <c r="AK409" i="8"/>
  <c r="AD409" i="8"/>
  <c r="W409" i="8"/>
  <c r="P409" i="8"/>
  <c r="M409" i="8"/>
  <c r="L409" i="8"/>
  <c r="K409" i="8"/>
  <c r="J409" i="8"/>
  <c r="H409" i="8"/>
  <c r="G409" i="8"/>
  <c r="AR408" i="8"/>
  <c r="AK408" i="8"/>
  <c r="AD408" i="8"/>
  <c r="W408" i="8"/>
  <c r="P408" i="8"/>
  <c r="M408" i="8"/>
  <c r="L408" i="8"/>
  <c r="K408" i="8"/>
  <c r="J408" i="8"/>
  <c r="H408" i="8"/>
  <c r="G408" i="8"/>
  <c r="AR407" i="8"/>
  <c r="AK407" i="8"/>
  <c r="AD407" i="8"/>
  <c r="W407" i="8"/>
  <c r="P407" i="8"/>
  <c r="M407" i="8"/>
  <c r="L407" i="8"/>
  <c r="K407" i="8"/>
  <c r="J407" i="8"/>
  <c r="H407" i="8"/>
  <c r="G407" i="8"/>
  <c r="AR406" i="8"/>
  <c r="AK406" i="8"/>
  <c r="AD406" i="8"/>
  <c r="W406" i="8"/>
  <c r="P406" i="8"/>
  <c r="M406" i="8"/>
  <c r="L406" i="8"/>
  <c r="K406" i="8"/>
  <c r="J406" i="8"/>
  <c r="H406" i="8"/>
  <c r="G406" i="8"/>
  <c r="AV405" i="8"/>
  <c r="AU405" i="8"/>
  <c r="AT405" i="8"/>
  <c r="AS405" i="8"/>
  <c r="AQ405" i="8"/>
  <c r="AP405" i="8"/>
  <c r="AO405" i="8"/>
  <c r="AN405" i="8"/>
  <c r="AM405" i="8"/>
  <c r="AL405" i="8"/>
  <c r="AJ405" i="8"/>
  <c r="AI405" i="8"/>
  <c r="AH405" i="8"/>
  <c r="AG405" i="8"/>
  <c r="AF405" i="8"/>
  <c r="AE405" i="8"/>
  <c r="AC405" i="8"/>
  <c r="AB405" i="8"/>
  <c r="AA405" i="8"/>
  <c r="Z405" i="8"/>
  <c r="Y405" i="8"/>
  <c r="X405" i="8"/>
  <c r="V405" i="8"/>
  <c r="U405" i="8"/>
  <c r="T405" i="8"/>
  <c r="S405" i="8"/>
  <c r="R405" i="8"/>
  <c r="Q405" i="8"/>
  <c r="O405" i="8"/>
  <c r="N405" i="8"/>
  <c r="F405" i="8"/>
  <c r="AR404" i="8"/>
  <c r="AK404" i="8"/>
  <c r="AD404" i="8"/>
  <c r="W404" i="8"/>
  <c r="P404" i="8"/>
  <c r="M404" i="8"/>
  <c r="L404" i="8"/>
  <c r="K404" i="8"/>
  <c r="J404" i="8"/>
  <c r="H404" i="8"/>
  <c r="G404" i="8"/>
  <c r="AR403" i="8"/>
  <c r="AK403" i="8"/>
  <c r="AD403" i="8"/>
  <c r="W403" i="8"/>
  <c r="P403" i="8"/>
  <c r="M403" i="8"/>
  <c r="L403" i="8"/>
  <c r="K403" i="8"/>
  <c r="J403" i="8"/>
  <c r="H403" i="8"/>
  <c r="G403" i="8"/>
  <c r="AR402" i="8"/>
  <c r="AK402" i="8"/>
  <c r="AD402" i="8"/>
  <c r="W402" i="8"/>
  <c r="P402" i="8"/>
  <c r="M402" i="8"/>
  <c r="L402" i="8"/>
  <c r="K402" i="8"/>
  <c r="J402" i="8"/>
  <c r="H402" i="8"/>
  <c r="G402" i="8"/>
  <c r="AR401" i="8"/>
  <c r="AK401" i="8"/>
  <c r="AD401" i="8"/>
  <c r="W401" i="8"/>
  <c r="P401" i="8"/>
  <c r="M401" i="8"/>
  <c r="L401" i="8"/>
  <c r="K401" i="8"/>
  <c r="J401" i="8"/>
  <c r="H401" i="8"/>
  <c r="G401" i="8"/>
  <c r="AR400" i="8"/>
  <c r="AK400" i="8"/>
  <c r="AD400" i="8"/>
  <c r="W400" i="8"/>
  <c r="P400" i="8"/>
  <c r="M400" i="8"/>
  <c r="L400" i="8"/>
  <c r="K400" i="8"/>
  <c r="J400" i="8"/>
  <c r="H400" i="8"/>
  <c r="G400" i="8"/>
  <c r="AR399" i="8"/>
  <c r="AK399" i="8"/>
  <c r="AD399" i="8"/>
  <c r="W399" i="8"/>
  <c r="P399" i="8"/>
  <c r="M399" i="8"/>
  <c r="L399" i="8"/>
  <c r="K399" i="8"/>
  <c r="J399" i="8"/>
  <c r="H399" i="8"/>
  <c r="G399" i="8"/>
  <c r="AR398" i="8"/>
  <c r="AK398" i="8"/>
  <c r="AD398" i="8"/>
  <c r="W398" i="8"/>
  <c r="P398" i="8"/>
  <c r="M398" i="8"/>
  <c r="L398" i="8"/>
  <c r="K398" i="8"/>
  <c r="J398" i="8"/>
  <c r="H398" i="8"/>
  <c r="G398" i="8"/>
  <c r="AR397" i="8"/>
  <c r="AK397" i="8"/>
  <c r="AD397" i="8"/>
  <c r="W397" i="8"/>
  <c r="P397" i="8"/>
  <c r="M397" i="8"/>
  <c r="L397" i="8"/>
  <c r="K397" i="8"/>
  <c r="J397" i="8"/>
  <c r="H397" i="8"/>
  <c r="G397" i="8"/>
  <c r="AR396" i="8"/>
  <c r="AK396" i="8"/>
  <c r="AD396" i="8"/>
  <c r="W396" i="8"/>
  <c r="P396" i="8"/>
  <c r="M396" i="8"/>
  <c r="L396" i="8"/>
  <c r="K396" i="8"/>
  <c r="J396" i="8"/>
  <c r="H396" i="8"/>
  <c r="G396" i="8"/>
  <c r="AR395" i="8"/>
  <c r="AK395" i="8"/>
  <c r="AD395" i="8"/>
  <c r="W395" i="8"/>
  <c r="P395" i="8"/>
  <c r="M395" i="8"/>
  <c r="L395" i="8"/>
  <c r="K395" i="8"/>
  <c r="J395" i="8"/>
  <c r="H395" i="8"/>
  <c r="G395" i="8"/>
  <c r="AR394" i="8"/>
  <c r="AK394" i="8"/>
  <c r="AD394" i="8"/>
  <c r="W394" i="8"/>
  <c r="P394" i="8"/>
  <c r="M394" i="8"/>
  <c r="L394" i="8"/>
  <c r="K394" i="8"/>
  <c r="J394" i="8"/>
  <c r="H394" i="8"/>
  <c r="G394" i="8"/>
  <c r="AR393" i="8"/>
  <c r="AK393" i="8"/>
  <c r="AD393" i="8"/>
  <c r="W393" i="8"/>
  <c r="P393" i="8"/>
  <c r="M393" i="8"/>
  <c r="L393" i="8"/>
  <c r="K393" i="8"/>
  <c r="J393" i="8"/>
  <c r="H393" i="8"/>
  <c r="G393" i="8"/>
  <c r="AR392" i="8"/>
  <c r="AK392" i="8"/>
  <c r="AD392" i="8"/>
  <c r="W392" i="8"/>
  <c r="P392" i="8"/>
  <c r="M392" i="8"/>
  <c r="L392" i="8"/>
  <c r="K392" i="8"/>
  <c r="J392" i="8"/>
  <c r="H392" i="8"/>
  <c r="G392" i="8"/>
  <c r="AR391" i="8"/>
  <c r="AK391" i="8"/>
  <c r="AD391" i="8"/>
  <c r="W391" i="8"/>
  <c r="P391" i="8"/>
  <c r="M391" i="8"/>
  <c r="L391" i="8"/>
  <c r="K391" i="8"/>
  <c r="J391" i="8"/>
  <c r="H391" i="8"/>
  <c r="G391" i="8"/>
  <c r="AV390" i="8"/>
  <c r="AU390" i="8"/>
  <c r="AT390" i="8"/>
  <c r="AS390" i="8"/>
  <c r="AQ390" i="8"/>
  <c r="AP390" i="8"/>
  <c r="AO390" i="8"/>
  <c r="AN390" i="8"/>
  <c r="AM390" i="8"/>
  <c r="AL390" i="8"/>
  <c r="AJ390" i="8"/>
  <c r="AI390" i="8"/>
  <c r="AH390" i="8"/>
  <c r="AG390" i="8"/>
  <c r="AF390" i="8"/>
  <c r="AE390" i="8"/>
  <c r="AC390" i="8"/>
  <c r="AB390" i="8"/>
  <c r="AA390" i="8"/>
  <c r="Z390" i="8"/>
  <c r="Y390" i="8"/>
  <c r="X390" i="8"/>
  <c r="V390" i="8"/>
  <c r="U390" i="8"/>
  <c r="T390" i="8"/>
  <c r="S390" i="8"/>
  <c r="R390" i="8"/>
  <c r="Q390" i="8"/>
  <c r="O390" i="8"/>
  <c r="N390" i="8"/>
  <c r="F390" i="8"/>
  <c r="AR389" i="8"/>
  <c r="AK389" i="8"/>
  <c r="AD389" i="8"/>
  <c r="W389" i="8"/>
  <c r="P389" i="8"/>
  <c r="M389" i="8"/>
  <c r="L389" i="8"/>
  <c r="K389" i="8"/>
  <c r="J389" i="8"/>
  <c r="H389" i="8"/>
  <c r="G389" i="8"/>
  <c r="AR388" i="8"/>
  <c r="AK388" i="8"/>
  <c r="AD388" i="8"/>
  <c r="W388" i="8"/>
  <c r="P388" i="8"/>
  <c r="M388" i="8"/>
  <c r="L388" i="8"/>
  <c r="K388" i="8"/>
  <c r="J388" i="8"/>
  <c r="H388" i="8"/>
  <c r="G388" i="8"/>
  <c r="AR387" i="8"/>
  <c r="AK387" i="8"/>
  <c r="AD387" i="8"/>
  <c r="W387" i="8"/>
  <c r="P387" i="8"/>
  <c r="M387" i="8"/>
  <c r="L387" i="8"/>
  <c r="K387" i="8"/>
  <c r="J387" i="8"/>
  <c r="H387" i="8"/>
  <c r="G387" i="8"/>
  <c r="AV386" i="8"/>
  <c r="AU386" i="8"/>
  <c r="AT386" i="8"/>
  <c r="AS386" i="8"/>
  <c r="AQ386" i="8"/>
  <c r="AP386" i="8"/>
  <c r="AO386" i="8"/>
  <c r="AN386" i="8"/>
  <c r="AM386" i="8"/>
  <c r="AL386" i="8"/>
  <c r="AJ386" i="8"/>
  <c r="AI386" i="8"/>
  <c r="AH386" i="8"/>
  <c r="AG386" i="8"/>
  <c r="AF386" i="8"/>
  <c r="AE386" i="8"/>
  <c r="AC386" i="8"/>
  <c r="AB386" i="8"/>
  <c r="AA386" i="8"/>
  <c r="Z386" i="8"/>
  <c r="Y386" i="8"/>
  <c r="X386" i="8"/>
  <c r="V386" i="8"/>
  <c r="U386" i="8"/>
  <c r="T386" i="8"/>
  <c r="S386" i="8"/>
  <c r="R386" i="8"/>
  <c r="Q386" i="8"/>
  <c r="O386" i="8"/>
  <c r="N386" i="8"/>
  <c r="F386" i="8"/>
  <c r="AR385" i="8"/>
  <c r="AK385" i="8"/>
  <c r="AD385" i="8"/>
  <c r="W385" i="8"/>
  <c r="P385" i="8"/>
  <c r="M385" i="8"/>
  <c r="L385" i="8"/>
  <c r="K385" i="8"/>
  <c r="J385" i="8"/>
  <c r="H385" i="8"/>
  <c r="G385" i="8"/>
  <c r="AR384" i="8"/>
  <c r="AK384" i="8"/>
  <c r="AD384" i="8"/>
  <c r="W384" i="8"/>
  <c r="P384" i="8"/>
  <c r="M384" i="8"/>
  <c r="L384" i="8"/>
  <c r="K384" i="8"/>
  <c r="J384" i="8"/>
  <c r="H384" i="8"/>
  <c r="G384" i="8"/>
  <c r="AR383" i="8"/>
  <c r="AK383" i="8"/>
  <c r="AD383" i="8"/>
  <c r="W383" i="8"/>
  <c r="P383" i="8"/>
  <c r="M383" i="8"/>
  <c r="L383" i="8"/>
  <c r="K383" i="8"/>
  <c r="J383" i="8"/>
  <c r="H383" i="8"/>
  <c r="G383" i="8"/>
  <c r="AR382" i="8"/>
  <c r="AK382" i="8"/>
  <c r="AD382" i="8"/>
  <c r="W382" i="8"/>
  <c r="P382" i="8"/>
  <c r="M382" i="8"/>
  <c r="L382" i="8"/>
  <c r="K382" i="8"/>
  <c r="J382" i="8"/>
  <c r="H382" i="8"/>
  <c r="G382" i="8"/>
  <c r="AR381" i="8"/>
  <c r="AK381" i="8"/>
  <c r="AD381" i="8"/>
  <c r="W381" i="8"/>
  <c r="P381" i="8"/>
  <c r="M381" i="8"/>
  <c r="L381" i="8"/>
  <c r="K381" i="8"/>
  <c r="J381" i="8"/>
  <c r="H381" i="8"/>
  <c r="G381" i="8"/>
  <c r="AR380" i="8"/>
  <c r="AK380" i="8"/>
  <c r="AD380" i="8"/>
  <c r="W380" i="8"/>
  <c r="P380" i="8"/>
  <c r="M380" i="8"/>
  <c r="L380" i="8"/>
  <c r="K380" i="8"/>
  <c r="J380" i="8"/>
  <c r="H380" i="8"/>
  <c r="G380" i="8"/>
  <c r="AR379" i="8"/>
  <c r="AK379" i="8"/>
  <c r="AD379" i="8"/>
  <c r="W379" i="8"/>
  <c r="P379" i="8"/>
  <c r="M379" i="8"/>
  <c r="L379" i="8"/>
  <c r="K379" i="8"/>
  <c r="J379" i="8"/>
  <c r="H379" i="8"/>
  <c r="G379" i="8"/>
  <c r="AR378" i="8"/>
  <c r="AK378" i="8"/>
  <c r="AD378" i="8"/>
  <c r="W378" i="8"/>
  <c r="P378" i="8"/>
  <c r="M378" i="8"/>
  <c r="L378" i="8"/>
  <c r="K378" i="8"/>
  <c r="J378" i="8"/>
  <c r="H378" i="8"/>
  <c r="G378" i="8"/>
  <c r="AR377" i="8"/>
  <c r="AK377" i="8"/>
  <c r="AD377" i="8"/>
  <c r="W377" i="8"/>
  <c r="P377" i="8"/>
  <c r="M377" i="8"/>
  <c r="L377" i="8"/>
  <c r="K377" i="8"/>
  <c r="J377" i="8"/>
  <c r="H377" i="8"/>
  <c r="G377" i="8"/>
  <c r="AR376" i="8"/>
  <c r="AK376" i="8"/>
  <c r="AD376" i="8"/>
  <c r="W376" i="8"/>
  <c r="P376" i="8"/>
  <c r="M376" i="8"/>
  <c r="L376" i="8"/>
  <c r="K376" i="8"/>
  <c r="J376" i="8"/>
  <c r="H376" i="8"/>
  <c r="G376" i="8"/>
  <c r="AR375" i="8"/>
  <c r="AK375" i="8"/>
  <c r="AD375" i="8"/>
  <c r="W375" i="8"/>
  <c r="P375" i="8"/>
  <c r="M375" i="8"/>
  <c r="L375" i="8"/>
  <c r="K375" i="8"/>
  <c r="J375" i="8"/>
  <c r="H375" i="8"/>
  <c r="G375" i="8"/>
  <c r="AR374" i="8"/>
  <c r="AK374" i="8"/>
  <c r="AD374" i="8"/>
  <c r="W374" i="8"/>
  <c r="P374" i="8"/>
  <c r="M374" i="8"/>
  <c r="L374" i="8"/>
  <c r="K374" i="8"/>
  <c r="J374" i="8"/>
  <c r="H374" i="8"/>
  <c r="G374" i="8"/>
  <c r="AR373" i="8"/>
  <c r="AK373" i="8"/>
  <c r="AD373" i="8"/>
  <c r="W373" i="8"/>
  <c r="P373" i="8"/>
  <c r="M373" i="8"/>
  <c r="L373" i="8"/>
  <c r="K373" i="8"/>
  <c r="J373" i="8"/>
  <c r="H373" i="8"/>
  <c r="G373" i="8"/>
  <c r="AR372" i="8"/>
  <c r="AK372" i="8"/>
  <c r="AD372" i="8"/>
  <c r="W372" i="8"/>
  <c r="P372" i="8"/>
  <c r="M372" i="8"/>
  <c r="L372" i="8"/>
  <c r="K372" i="8"/>
  <c r="J372" i="8"/>
  <c r="H372" i="8"/>
  <c r="G372" i="8"/>
  <c r="AR371" i="8"/>
  <c r="AK371" i="8"/>
  <c r="AD371" i="8"/>
  <c r="W371" i="8"/>
  <c r="P371" i="8"/>
  <c r="M371" i="8"/>
  <c r="L371" i="8"/>
  <c r="K371" i="8"/>
  <c r="J371" i="8"/>
  <c r="H371" i="8"/>
  <c r="G371" i="8"/>
  <c r="AR370" i="8"/>
  <c r="AK370" i="8"/>
  <c r="AD370" i="8"/>
  <c r="W370" i="8"/>
  <c r="P370" i="8"/>
  <c r="M370" i="8"/>
  <c r="L370" i="8"/>
  <c r="K370" i="8"/>
  <c r="J370" i="8"/>
  <c r="H370" i="8"/>
  <c r="G370" i="8"/>
  <c r="AR369" i="8"/>
  <c r="AK369" i="8"/>
  <c r="AD369" i="8"/>
  <c r="W369" i="8"/>
  <c r="P369" i="8"/>
  <c r="M369" i="8"/>
  <c r="L369" i="8"/>
  <c r="K369" i="8"/>
  <c r="J369" i="8"/>
  <c r="H369" i="8"/>
  <c r="G369" i="8"/>
  <c r="AR368" i="8"/>
  <c r="AK368" i="8"/>
  <c r="AD368" i="8"/>
  <c r="W368" i="8"/>
  <c r="P368" i="8"/>
  <c r="M368" i="8"/>
  <c r="L368" i="8"/>
  <c r="K368" i="8"/>
  <c r="J368" i="8"/>
  <c r="H368" i="8"/>
  <c r="G368" i="8"/>
  <c r="AR367" i="8"/>
  <c r="AK367" i="8"/>
  <c r="AD367" i="8"/>
  <c r="W367" i="8"/>
  <c r="P367" i="8"/>
  <c r="M367" i="8"/>
  <c r="L367" i="8"/>
  <c r="K367" i="8"/>
  <c r="J367" i="8"/>
  <c r="H367" i="8"/>
  <c r="G367" i="8"/>
  <c r="AR366" i="8"/>
  <c r="AK366" i="8"/>
  <c r="AD366" i="8"/>
  <c r="X366" i="8"/>
  <c r="Q366" i="8"/>
  <c r="P366" i="8" s="1"/>
  <c r="M366" i="8"/>
  <c r="L366" i="8"/>
  <c r="K366" i="8"/>
  <c r="H366" i="8"/>
  <c r="G366" i="8"/>
  <c r="AR365" i="8"/>
  <c r="AK365" i="8"/>
  <c r="AD365" i="8"/>
  <c r="W365" i="8"/>
  <c r="P365" i="8"/>
  <c r="M365" i="8"/>
  <c r="L365" i="8"/>
  <c r="K365" i="8"/>
  <c r="J365" i="8"/>
  <c r="H365" i="8"/>
  <c r="G365" i="8"/>
  <c r="AR364" i="8"/>
  <c r="AK364" i="8"/>
  <c r="AD364" i="8"/>
  <c r="W364" i="8"/>
  <c r="P364" i="8"/>
  <c r="M364" i="8"/>
  <c r="L364" i="8"/>
  <c r="K364" i="8"/>
  <c r="J364" i="8"/>
  <c r="H364" i="8"/>
  <c r="G364" i="8"/>
  <c r="AR363" i="8"/>
  <c r="AK363" i="8"/>
  <c r="AD363" i="8"/>
  <c r="W363" i="8"/>
  <c r="P363" i="8"/>
  <c r="M363" i="8"/>
  <c r="L363" i="8"/>
  <c r="K363" i="8"/>
  <c r="J363" i="8"/>
  <c r="H363" i="8"/>
  <c r="G363" i="8"/>
  <c r="AR362" i="8"/>
  <c r="AK362" i="8"/>
  <c r="AD362" i="8"/>
  <c r="W362" i="8"/>
  <c r="P362" i="8"/>
  <c r="M362" i="8"/>
  <c r="L362" i="8"/>
  <c r="K362" i="8"/>
  <c r="J362" i="8"/>
  <c r="H362" i="8"/>
  <c r="G362" i="8"/>
  <c r="AR361" i="8"/>
  <c r="AK361" i="8"/>
  <c r="AD361" i="8"/>
  <c r="W361" i="8"/>
  <c r="P361" i="8"/>
  <c r="M361" i="8"/>
  <c r="L361" i="8"/>
  <c r="K361" i="8"/>
  <c r="J361" i="8"/>
  <c r="H361" i="8"/>
  <c r="G361" i="8"/>
  <c r="AR360" i="8"/>
  <c r="AK360" i="8"/>
  <c r="AD360" i="8"/>
  <c r="W360" i="8"/>
  <c r="P360" i="8"/>
  <c r="M360" i="8"/>
  <c r="L360" i="8"/>
  <c r="K360" i="8"/>
  <c r="J360" i="8"/>
  <c r="H360" i="8"/>
  <c r="G360" i="8"/>
  <c r="AR359" i="8"/>
  <c r="AK359" i="8"/>
  <c r="AD359" i="8"/>
  <c r="W359" i="8"/>
  <c r="P359" i="8"/>
  <c r="M359" i="8"/>
  <c r="L359" i="8"/>
  <c r="K359" i="8"/>
  <c r="J359" i="8"/>
  <c r="H359" i="8"/>
  <c r="G359" i="8"/>
  <c r="AR358" i="8"/>
  <c r="AK358" i="8"/>
  <c r="AD358" i="8"/>
  <c r="W358" i="8"/>
  <c r="P358" i="8"/>
  <c r="M358" i="8"/>
  <c r="L358" i="8"/>
  <c r="K358" i="8"/>
  <c r="J358" i="8"/>
  <c r="H358" i="8"/>
  <c r="G358" i="8"/>
  <c r="AR357" i="8"/>
  <c r="AK357" i="8"/>
  <c r="AD357" i="8"/>
  <c r="W357" i="8"/>
  <c r="P357" i="8"/>
  <c r="M357" i="8"/>
  <c r="L357" i="8"/>
  <c r="K357" i="8"/>
  <c r="J357" i="8"/>
  <c r="H357" i="8"/>
  <c r="G357" i="8"/>
  <c r="AR356" i="8"/>
  <c r="AK356" i="8"/>
  <c r="AD356" i="8"/>
  <c r="W356" i="8"/>
  <c r="Q356" i="8"/>
  <c r="M356" i="8"/>
  <c r="L356" i="8"/>
  <c r="K356" i="8"/>
  <c r="H356" i="8"/>
  <c r="G356" i="8"/>
  <c r="AR355" i="8"/>
  <c r="AK355" i="8"/>
  <c r="AD355" i="8"/>
  <c r="W355" i="8"/>
  <c r="P355" i="8"/>
  <c r="M355" i="8"/>
  <c r="L355" i="8"/>
  <c r="K355" i="8"/>
  <c r="J355" i="8"/>
  <c r="H355" i="8"/>
  <c r="G355" i="8"/>
  <c r="AR354" i="8"/>
  <c r="AK354" i="8"/>
  <c r="AD354" i="8"/>
  <c r="W354" i="8"/>
  <c r="P354" i="8"/>
  <c r="M354" i="8"/>
  <c r="L354" i="8"/>
  <c r="K354" i="8"/>
  <c r="J354" i="8"/>
  <c r="H354" i="8"/>
  <c r="G354" i="8"/>
  <c r="AR353" i="8"/>
  <c r="AK353" i="8"/>
  <c r="AD353" i="8"/>
  <c r="W353" i="8"/>
  <c r="P353" i="8"/>
  <c r="M353" i="8"/>
  <c r="L353" i="8"/>
  <c r="K353" i="8"/>
  <c r="J353" i="8"/>
  <c r="H353" i="8"/>
  <c r="G353" i="8"/>
  <c r="AR352" i="8"/>
  <c r="AK352" i="8"/>
  <c r="AD352" i="8"/>
  <c r="W352" i="8"/>
  <c r="P352" i="8"/>
  <c r="M352" i="8"/>
  <c r="L352" i="8"/>
  <c r="K352" i="8"/>
  <c r="J352" i="8"/>
  <c r="H352" i="8"/>
  <c r="G352" i="8"/>
  <c r="AR351" i="8"/>
  <c r="AK351" i="8"/>
  <c r="AD351" i="8"/>
  <c r="W351" i="8"/>
  <c r="P351" i="8"/>
  <c r="M351" i="8"/>
  <c r="L351" i="8"/>
  <c r="K351" i="8"/>
  <c r="J351" i="8"/>
  <c r="H351" i="8"/>
  <c r="G351" i="8"/>
  <c r="AR350" i="8"/>
  <c r="AK350" i="8"/>
  <c r="AD350" i="8"/>
  <c r="W350" i="8"/>
  <c r="P350" i="8"/>
  <c r="M350" i="8"/>
  <c r="L350" i="8"/>
  <c r="K350" i="8"/>
  <c r="J350" i="8"/>
  <c r="H350" i="8"/>
  <c r="G350" i="8"/>
  <c r="AR349" i="8"/>
  <c r="AK349" i="8"/>
  <c r="AD349" i="8"/>
  <c r="W349" i="8"/>
  <c r="P349" i="8"/>
  <c r="M349" i="8"/>
  <c r="L349" i="8"/>
  <c r="K349" i="8"/>
  <c r="J349" i="8"/>
  <c r="H349" i="8"/>
  <c r="G349" i="8"/>
  <c r="AR348" i="8"/>
  <c r="AK348" i="8"/>
  <c r="AD348" i="8"/>
  <c r="W348" i="8"/>
  <c r="P348" i="8"/>
  <c r="M348" i="8"/>
  <c r="L348" i="8"/>
  <c r="K348" i="8"/>
  <c r="J348" i="8"/>
  <c r="H348" i="8"/>
  <c r="G348" i="8"/>
  <c r="AR347" i="8"/>
  <c r="AK347" i="8"/>
  <c r="AD347" i="8"/>
  <c r="W347" i="8"/>
  <c r="P347" i="8"/>
  <c r="M347" i="8"/>
  <c r="L347" i="8"/>
  <c r="K347" i="8"/>
  <c r="J347" i="8"/>
  <c r="H347" i="8"/>
  <c r="G347" i="8"/>
  <c r="AR346" i="8"/>
  <c r="AK346" i="8"/>
  <c r="AD346" i="8"/>
  <c r="W346" i="8"/>
  <c r="P346" i="8"/>
  <c r="M346" i="8"/>
  <c r="L346" i="8"/>
  <c r="K346" i="8"/>
  <c r="J346" i="8"/>
  <c r="H346" i="8"/>
  <c r="G346" i="8"/>
  <c r="AR345" i="8"/>
  <c r="AK345" i="8"/>
  <c r="AD345" i="8"/>
  <c r="W345" i="8"/>
  <c r="P345" i="8"/>
  <c r="M345" i="8"/>
  <c r="L345" i="8"/>
  <c r="K345" i="8"/>
  <c r="J345" i="8"/>
  <c r="H345" i="8"/>
  <c r="G345" i="8"/>
  <c r="AV344" i="8"/>
  <c r="AU344" i="8"/>
  <c r="AT344" i="8"/>
  <c r="AS344" i="8"/>
  <c r="AQ344" i="8"/>
  <c r="AP344" i="8"/>
  <c r="AO344" i="8"/>
  <c r="AN344" i="8"/>
  <c r="AM344" i="8"/>
  <c r="AL344" i="8"/>
  <c r="AJ344" i="8"/>
  <c r="AI344" i="8"/>
  <c r="AH344" i="8"/>
  <c r="AG344" i="8"/>
  <c r="AF344" i="8"/>
  <c r="AE344" i="8"/>
  <c r="AC344" i="8"/>
  <c r="AB344" i="8"/>
  <c r="AA344" i="8"/>
  <c r="Z344" i="8"/>
  <c r="Y344" i="8"/>
  <c r="V344" i="8"/>
  <c r="U344" i="8"/>
  <c r="T344" i="8"/>
  <c r="S344" i="8"/>
  <c r="R344" i="8"/>
  <c r="O344" i="8"/>
  <c r="N344" i="8"/>
  <c r="F344" i="8"/>
  <c r="AR343" i="8"/>
  <c r="AK343" i="8"/>
  <c r="AD343" i="8"/>
  <c r="W343" i="8"/>
  <c r="P343" i="8"/>
  <c r="M343" i="8"/>
  <c r="L343" i="8"/>
  <c r="K343" i="8"/>
  <c r="J343" i="8"/>
  <c r="H343" i="8"/>
  <c r="G343" i="8"/>
  <c r="AR342" i="8"/>
  <c r="AK342" i="8"/>
  <c r="AD342" i="8"/>
  <c r="W342" i="8"/>
  <c r="P342" i="8"/>
  <c r="M342" i="8"/>
  <c r="L342" i="8"/>
  <c r="K342" i="8"/>
  <c r="J342" i="8"/>
  <c r="H342" i="8"/>
  <c r="G342" i="8"/>
  <c r="AR341" i="8"/>
  <c r="AK341" i="8"/>
  <c r="AD341" i="8"/>
  <c r="W341" i="8"/>
  <c r="P341" i="8"/>
  <c r="M341" i="8"/>
  <c r="L341" i="8"/>
  <c r="K341" i="8"/>
  <c r="J341" i="8"/>
  <c r="H341" i="8"/>
  <c r="G341" i="8"/>
  <c r="AR340" i="8"/>
  <c r="AK340" i="8"/>
  <c r="AD340" i="8"/>
  <c r="W340" i="8"/>
  <c r="P340" i="8"/>
  <c r="M340" i="8"/>
  <c r="L340" i="8"/>
  <c r="K340" i="8"/>
  <c r="J340" i="8"/>
  <c r="H340" i="8"/>
  <c r="G340" i="8"/>
  <c r="AR339" i="8"/>
  <c r="AK339" i="8"/>
  <c r="AD339" i="8"/>
  <c r="W339" i="8"/>
  <c r="P339" i="8"/>
  <c r="M339" i="8"/>
  <c r="L339" i="8"/>
  <c r="K339" i="8"/>
  <c r="J339" i="8"/>
  <c r="H339" i="8"/>
  <c r="G339" i="8"/>
  <c r="AR338" i="8"/>
  <c r="AK338" i="8"/>
  <c r="AD338" i="8"/>
  <c r="W338" i="8"/>
  <c r="P338" i="8"/>
  <c r="M338" i="8"/>
  <c r="L338" i="8"/>
  <c r="K338" i="8"/>
  <c r="J338" i="8"/>
  <c r="H338" i="8"/>
  <c r="G338" i="8"/>
  <c r="AR337" i="8"/>
  <c r="AK337" i="8"/>
  <c r="AD337" i="8"/>
  <c r="W337" i="8"/>
  <c r="P337" i="8"/>
  <c r="M337" i="8"/>
  <c r="L337" i="8"/>
  <c r="K337" i="8"/>
  <c r="J337" i="8"/>
  <c r="H337" i="8"/>
  <c r="G337" i="8"/>
  <c r="AR336" i="8"/>
  <c r="AK336" i="8"/>
  <c r="AD336" i="8"/>
  <c r="W336" i="8"/>
  <c r="P336" i="8"/>
  <c r="M336" i="8"/>
  <c r="L336" i="8"/>
  <c r="K336" i="8"/>
  <c r="J336" i="8"/>
  <c r="H336" i="8"/>
  <c r="G336" i="8"/>
  <c r="AR335" i="8"/>
  <c r="AK335" i="8"/>
  <c r="AD335" i="8"/>
  <c r="W335" i="8"/>
  <c r="P335" i="8"/>
  <c r="M335" i="8"/>
  <c r="L335" i="8"/>
  <c r="K335" i="8"/>
  <c r="J335" i="8"/>
  <c r="H335" i="8"/>
  <c r="G335" i="8"/>
  <c r="AR334" i="8"/>
  <c r="AK334" i="8"/>
  <c r="AD334" i="8"/>
  <c r="W334" i="8"/>
  <c r="P334" i="8"/>
  <c r="M334" i="8"/>
  <c r="L334" i="8"/>
  <c r="K334" i="8"/>
  <c r="J334" i="8"/>
  <c r="H334" i="8"/>
  <c r="G334" i="8"/>
  <c r="AR333" i="8"/>
  <c r="AK333" i="8"/>
  <c r="AD333" i="8"/>
  <c r="W333" i="8"/>
  <c r="Q333" i="8"/>
  <c r="Q297" i="8" s="1"/>
  <c r="M333" i="8"/>
  <c r="L333" i="8"/>
  <c r="K333" i="8"/>
  <c r="H333" i="8"/>
  <c r="G333" i="8"/>
  <c r="AR332" i="8"/>
  <c r="AK332" i="8"/>
  <c r="AD332" i="8"/>
  <c r="W332" i="8"/>
  <c r="P332" i="8"/>
  <c r="M332" i="8"/>
  <c r="L332" i="8"/>
  <c r="K332" i="8"/>
  <c r="J332" i="8"/>
  <c r="H332" i="8"/>
  <c r="G332" i="8"/>
  <c r="AR331" i="8"/>
  <c r="AK331" i="8"/>
  <c r="AD331" i="8"/>
  <c r="W331" i="8"/>
  <c r="P331" i="8"/>
  <c r="M331" i="8"/>
  <c r="L331" i="8"/>
  <c r="K331" i="8"/>
  <c r="J331" i="8"/>
  <c r="H331" i="8"/>
  <c r="G331" i="8"/>
  <c r="AR330" i="8"/>
  <c r="AK330" i="8"/>
  <c r="AD330" i="8"/>
  <c r="W330" i="8"/>
  <c r="P330" i="8"/>
  <c r="M330" i="8"/>
  <c r="L330" i="8"/>
  <c r="K330" i="8"/>
  <c r="J330" i="8"/>
  <c r="H330" i="8"/>
  <c r="G330" i="8"/>
  <c r="AR329" i="8"/>
  <c r="AK329" i="8"/>
  <c r="AD329" i="8"/>
  <c r="W329" i="8"/>
  <c r="P329" i="8"/>
  <c r="M329" i="8"/>
  <c r="L329" i="8"/>
  <c r="K329" i="8"/>
  <c r="J329" i="8"/>
  <c r="H329" i="8"/>
  <c r="G329" i="8"/>
  <c r="AR328" i="8"/>
  <c r="AK328" i="8"/>
  <c r="AD328" i="8"/>
  <c r="W328" i="8"/>
  <c r="P328" i="8"/>
  <c r="M328" i="8"/>
  <c r="L328" i="8"/>
  <c r="K328" i="8"/>
  <c r="J328" i="8"/>
  <c r="H328" i="8"/>
  <c r="G328" i="8"/>
  <c r="AR327" i="8"/>
  <c r="AK327" i="8"/>
  <c r="AD327" i="8"/>
  <c r="W327" i="8"/>
  <c r="P327" i="8"/>
  <c r="M327" i="8"/>
  <c r="L327" i="8"/>
  <c r="K327" i="8"/>
  <c r="J327" i="8"/>
  <c r="H327" i="8"/>
  <c r="G327" i="8"/>
  <c r="AR326" i="8"/>
  <c r="AK326" i="8"/>
  <c r="AD326" i="8"/>
  <c r="W326" i="8"/>
  <c r="P326" i="8"/>
  <c r="M326" i="8"/>
  <c r="L326" i="8"/>
  <c r="K326" i="8"/>
  <c r="J326" i="8"/>
  <c r="H326" i="8"/>
  <c r="G326" i="8"/>
  <c r="AR325" i="8"/>
  <c r="AK325" i="8"/>
  <c r="AD325" i="8"/>
  <c r="W325" i="8"/>
  <c r="P325" i="8"/>
  <c r="M325" i="8"/>
  <c r="L325" i="8"/>
  <c r="K325" i="8"/>
  <c r="J325" i="8"/>
  <c r="H325" i="8"/>
  <c r="G325" i="8"/>
  <c r="AR324" i="8"/>
  <c r="AK324" i="8"/>
  <c r="AD324" i="8"/>
  <c r="W324" i="8"/>
  <c r="P324" i="8"/>
  <c r="M324" i="8"/>
  <c r="L324" i="8"/>
  <c r="K324" i="8"/>
  <c r="J324" i="8"/>
  <c r="H324" i="8"/>
  <c r="G324" i="8"/>
  <c r="AR323" i="8"/>
  <c r="AK323" i="8"/>
  <c r="AD323" i="8"/>
  <c r="W323" i="8"/>
  <c r="P323" i="8"/>
  <c r="M323" i="8"/>
  <c r="L323" i="8"/>
  <c r="K323" i="8"/>
  <c r="J323" i="8"/>
  <c r="H323" i="8"/>
  <c r="G323" i="8"/>
  <c r="AR322" i="8"/>
  <c r="AK322" i="8"/>
  <c r="AD322" i="8"/>
  <c r="W322" i="8"/>
  <c r="P322" i="8"/>
  <c r="M322" i="8"/>
  <c r="L322" i="8"/>
  <c r="K322" i="8"/>
  <c r="J322" i="8"/>
  <c r="H322" i="8"/>
  <c r="G322" i="8"/>
  <c r="AR321" i="8"/>
  <c r="AK321" i="8"/>
  <c r="AD321" i="8"/>
  <c r="W321" i="8"/>
  <c r="P321" i="8"/>
  <c r="M321" i="8"/>
  <c r="L321" i="8"/>
  <c r="K321" i="8"/>
  <c r="J321" i="8"/>
  <c r="H321" i="8"/>
  <c r="G321" i="8"/>
  <c r="AR320" i="8"/>
  <c r="AK320" i="8"/>
  <c r="AD320" i="8"/>
  <c r="W320" i="8"/>
  <c r="P320" i="8"/>
  <c r="M320" i="8"/>
  <c r="L320" i="8"/>
  <c r="K320" i="8"/>
  <c r="J320" i="8"/>
  <c r="H320" i="8"/>
  <c r="G320" i="8"/>
  <c r="AR319" i="8"/>
  <c r="AK319" i="8"/>
  <c r="AD319" i="8"/>
  <c r="W319" i="8"/>
  <c r="P319" i="8"/>
  <c r="M319" i="8"/>
  <c r="L319" i="8"/>
  <c r="K319" i="8"/>
  <c r="J319" i="8"/>
  <c r="H319" i="8"/>
  <c r="G319" i="8"/>
  <c r="AR318" i="8"/>
  <c r="AK318" i="8"/>
  <c r="AD318" i="8"/>
  <c r="W318" i="8"/>
  <c r="P318" i="8"/>
  <c r="M318" i="8"/>
  <c r="L318" i="8"/>
  <c r="K318" i="8"/>
  <c r="J318" i="8"/>
  <c r="H318" i="8"/>
  <c r="G318" i="8"/>
  <c r="AR317" i="8"/>
  <c r="AK317" i="8"/>
  <c r="AD317" i="8"/>
  <c r="W317" i="8"/>
  <c r="P317" i="8"/>
  <c r="M317" i="8"/>
  <c r="L317" i="8"/>
  <c r="K317" i="8"/>
  <c r="J317" i="8"/>
  <c r="H317" i="8"/>
  <c r="G317" i="8"/>
  <c r="AR316" i="8"/>
  <c r="AK316" i="8"/>
  <c r="AD316" i="8"/>
  <c r="W316" i="8"/>
  <c r="P316" i="8"/>
  <c r="M316" i="8"/>
  <c r="L316" i="8"/>
  <c r="K316" i="8"/>
  <c r="J316" i="8"/>
  <c r="H316" i="8"/>
  <c r="G316" i="8"/>
  <c r="AR315" i="8"/>
  <c r="AK315" i="8"/>
  <c r="AD315" i="8"/>
  <c r="W315" i="8"/>
  <c r="P315" i="8"/>
  <c r="M315" i="8"/>
  <c r="L315" i="8"/>
  <c r="K315" i="8"/>
  <c r="J315" i="8"/>
  <c r="H315" i="8"/>
  <c r="G315" i="8"/>
  <c r="AR314" i="8"/>
  <c r="AK314" i="8"/>
  <c r="AD314" i="8"/>
  <c r="W314" i="8"/>
  <c r="P314" i="8"/>
  <c r="M314" i="8"/>
  <c r="L314" i="8"/>
  <c r="K314" i="8"/>
  <c r="J314" i="8"/>
  <c r="H314" i="8"/>
  <c r="G314" i="8"/>
  <c r="AR313" i="8"/>
  <c r="AK313" i="8"/>
  <c r="AD313" i="8"/>
  <c r="W313" i="8"/>
  <c r="P313" i="8"/>
  <c r="M313" i="8"/>
  <c r="L313" i="8"/>
  <c r="K313" i="8"/>
  <c r="J313" i="8"/>
  <c r="H313" i="8"/>
  <c r="G313" i="8"/>
  <c r="AR312" i="8"/>
  <c r="AK312" i="8"/>
  <c r="AD312" i="8"/>
  <c r="W312" i="8"/>
  <c r="P312" i="8"/>
  <c r="M312" i="8"/>
  <c r="L312" i="8"/>
  <c r="K312" i="8"/>
  <c r="J312" i="8"/>
  <c r="H312" i="8"/>
  <c r="G312" i="8"/>
  <c r="AR311" i="8"/>
  <c r="AK311" i="8"/>
  <c r="AD311" i="8"/>
  <c r="W311" i="8"/>
  <c r="P311" i="8"/>
  <c r="M311" i="8"/>
  <c r="L311" i="8"/>
  <c r="K311" i="8"/>
  <c r="J311" i="8"/>
  <c r="H311" i="8"/>
  <c r="G311" i="8"/>
  <c r="AR310" i="8"/>
  <c r="AK310" i="8"/>
  <c r="AD310" i="8"/>
  <c r="W310" i="8"/>
  <c r="P310" i="8"/>
  <c r="M310" i="8"/>
  <c r="L310" i="8"/>
  <c r="K310" i="8"/>
  <c r="J310" i="8"/>
  <c r="H310" i="8"/>
  <c r="G310" i="8"/>
  <c r="AR309" i="8"/>
  <c r="AK309" i="8"/>
  <c r="AD309" i="8"/>
  <c r="W309" i="8"/>
  <c r="P309" i="8"/>
  <c r="M309" i="8"/>
  <c r="L309" i="8"/>
  <c r="K309" i="8"/>
  <c r="J309" i="8"/>
  <c r="H309" i="8"/>
  <c r="G309" i="8"/>
  <c r="AR308" i="8"/>
  <c r="AK308" i="8"/>
  <c r="AD308" i="8"/>
  <c r="W308" i="8"/>
  <c r="P308" i="8"/>
  <c r="M308" i="8"/>
  <c r="L308" i="8"/>
  <c r="K308" i="8"/>
  <c r="J308" i="8"/>
  <c r="H308" i="8"/>
  <c r="G308" i="8"/>
  <c r="AR307" i="8"/>
  <c r="AK307" i="8"/>
  <c r="AD307" i="8"/>
  <c r="W307" i="8"/>
  <c r="P307" i="8"/>
  <c r="M307" i="8"/>
  <c r="L307" i="8"/>
  <c r="K307" i="8"/>
  <c r="J307" i="8"/>
  <c r="H307" i="8"/>
  <c r="G307" i="8"/>
  <c r="AR306" i="8"/>
  <c r="AK306" i="8"/>
  <c r="AD306" i="8"/>
  <c r="W306" i="8"/>
  <c r="P306" i="8"/>
  <c r="M306" i="8"/>
  <c r="L306" i="8"/>
  <c r="K306" i="8"/>
  <c r="J306" i="8"/>
  <c r="H306" i="8"/>
  <c r="G306" i="8"/>
  <c r="AR305" i="8"/>
  <c r="AK305" i="8"/>
  <c r="AD305" i="8"/>
  <c r="W305" i="8"/>
  <c r="P305" i="8"/>
  <c r="M305" i="8"/>
  <c r="L305" i="8"/>
  <c r="K305" i="8"/>
  <c r="J305" i="8"/>
  <c r="H305" i="8"/>
  <c r="G305" i="8"/>
  <c r="AR304" i="8"/>
  <c r="AK304" i="8"/>
  <c r="AD304" i="8"/>
  <c r="W304" i="8"/>
  <c r="P304" i="8"/>
  <c r="M304" i="8"/>
  <c r="L304" i="8"/>
  <c r="K304" i="8"/>
  <c r="J304" i="8"/>
  <c r="H304" i="8"/>
  <c r="G304" i="8"/>
  <c r="AR303" i="8"/>
  <c r="AK303" i="8"/>
  <c r="AD303" i="8"/>
  <c r="W303" i="8"/>
  <c r="P303" i="8"/>
  <c r="M303" i="8"/>
  <c r="L303" i="8"/>
  <c r="K303" i="8"/>
  <c r="J303" i="8"/>
  <c r="H303" i="8"/>
  <c r="G303" i="8"/>
  <c r="AR302" i="8"/>
  <c r="AK302" i="8"/>
  <c r="AD302" i="8"/>
  <c r="W302" i="8"/>
  <c r="P302" i="8"/>
  <c r="M302" i="8"/>
  <c r="L302" i="8"/>
  <c r="K302" i="8"/>
  <c r="J302" i="8"/>
  <c r="H302" i="8"/>
  <c r="G302" i="8"/>
  <c r="AR301" i="8"/>
  <c r="AK301" i="8"/>
  <c r="AD301" i="8"/>
  <c r="W301" i="8"/>
  <c r="P301" i="8"/>
  <c r="M301" i="8"/>
  <c r="L301" i="8"/>
  <c r="K301" i="8"/>
  <c r="J301" i="8"/>
  <c r="H301" i="8"/>
  <c r="G301" i="8"/>
  <c r="AR300" i="8"/>
  <c r="AK300" i="8"/>
  <c r="AD300" i="8"/>
  <c r="W300" i="8"/>
  <c r="P300" i="8"/>
  <c r="M300" i="8"/>
  <c r="L300" i="8"/>
  <c r="K300" i="8"/>
  <c r="J300" i="8"/>
  <c r="H300" i="8"/>
  <c r="G300" i="8"/>
  <c r="AR299" i="8"/>
  <c r="AK299" i="8"/>
  <c r="AD299" i="8"/>
  <c r="W299" i="8"/>
  <c r="P299" i="8"/>
  <c r="M299" i="8"/>
  <c r="L299" i="8"/>
  <c r="K299" i="8"/>
  <c r="J299" i="8"/>
  <c r="H299" i="8"/>
  <c r="G299" i="8"/>
  <c r="AR298" i="8"/>
  <c r="AK298" i="8"/>
  <c r="AD298" i="8"/>
  <c r="W298" i="8"/>
  <c r="P298" i="8"/>
  <c r="M298" i="8"/>
  <c r="L298" i="8"/>
  <c r="K298" i="8"/>
  <c r="J298" i="8"/>
  <c r="H298" i="8"/>
  <c r="G298" i="8"/>
  <c r="AV297" i="8"/>
  <c r="AU297" i="8"/>
  <c r="AT297" i="8"/>
  <c r="AS297" i="8"/>
  <c r="AQ297" i="8"/>
  <c r="AP297" i="8"/>
  <c r="AO297" i="8"/>
  <c r="AN297" i="8"/>
  <c r="AM297" i="8"/>
  <c r="AL297" i="8"/>
  <c r="AJ297" i="8"/>
  <c r="AI297" i="8"/>
  <c r="AH297" i="8"/>
  <c r="AG297" i="8"/>
  <c r="AF297" i="8"/>
  <c r="AE297" i="8"/>
  <c r="AC297" i="8"/>
  <c r="AB297" i="8"/>
  <c r="AA297" i="8"/>
  <c r="Z297" i="8"/>
  <c r="Y297" i="8"/>
  <c r="X297" i="8"/>
  <c r="V297" i="8"/>
  <c r="U297" i="8"/>
  <c r="T297" i="8"/>
  <c r="S297" i="8"/>
  <c r="R297" i="8"/>
  <c r="O297" i="8"/>
  <c r="N297" i="8"/>
  <c r="F297" i="8"/>
  <c r="AR296" i="8"/>
  <c r="AK296" i="8"/>
  <c r="AD296" i="8"/>
  <c r="W296" i="8"/>
  <c r="P296" i="8"/>
  <c r="M296" i="8"/>
  <c r="L296" i="8"/>
  <c r="K296" i="8"/>
  <c r="J296" i="8"/>
  <c r="H296" i="8"/>
  <c r="G296" i="8"/>
  <c r="AR295" i="8"/>
  <c r="AK295" i="8"/>
  <c r="AD295" i="8"/>
  <c r="W295" i="8"/>
  <c r="P295" i="8"/>
  <c r="M295" i="8"/>
  <c r="L295" i="8"/>
  <c r="K295" i="8"/>
  <c r="J295" i="8"/>
  <c r="H295" i="8"/>
  <c r="G295" i="8"/>
  <c r="AR294" i="8"/>
  <c r="AK294" i="8"/>
  <c r="AD294" i="8"/>
  <c r="W294" i="8"/>
  <c r="P294" i="8"/>
  <c r="M294" i="8"/>
  <c r="L294" i="8"/>
  <c r="K294" i="8"/>
  <c r="J294" i="8"/>
  <c r="H294" i="8"/>
  <c r="G294" i="8"/>
  <c r="AR293" i="8"/>
  <c r="AK293" i="8"/>
  <c r="AD293" i="8"/>
  <c r="W293" i="8"/>
  <c r="P293" i="8"/>
  <c r="M293" i="8"/>
  <c r="L293" i="8"/>
  <c r="K293" i="8"/>
  <c r="J293" i="8"/>
  <c r="H293" i="8"/>
  <c r="G293" i="8"/>
  <c r="AR292" i="8"/>
  <c r="AK292" i="8"/>
  <c r="AD292" i="8"/>
  <c r="W292" i="8"/>
  <c r="P292" i="8"/>
  <c r="M292" i="8"/>
  <c r="L292" i="8"/>
  <c r="K292" i="8"/>
  <c r="J292" i="8"/>
  <c r="H292" i="8"/>
  <c r="G292" i="8"/>
  <c r="AR291" i="8"/>
  <c r="AK291" i="8"/>
  <c r="AD291" i="8"/>
  <c r="W291" i="8"/>
  <c r="P291" i="8"/>
  <c r="M291" i="8"/>
  <c r="L291" i="8"/>
  <c r="K291" i="8"/>
  <c r="J291" i="8"/>
  <c r="H291" i="8"/>
  <c r="G291" i="8"/>
  <c r="AR290" i="8"/>
  <c r="AK290" i="8"/>
  <c r="AD290" i="8"/>
  <c r="W290" i="8"/>
  <c r="P290" i="8"/>
  <c r="M290" i="8"/>
  <c r="L290" i="8"/>
  <c r="K290" i="8"/>
  <c r="J290" i="8"/>
  <c r="H290" i="8"/>
  <c r="G290" i="8"/>
  <c r="AR289" i="8"/>
  <c r="AK289" i="8"/>
  <c r="AD289" i="8"/>
  <c r="W289" i="8"/>
  <c r="P289" i="8"/>
  <c r="M289" i="8"/>
  <c r="L289" i="8"/>
  <c r="K289" i="8"/>
  <c r="J289" i="8"/>
  <c r="H289" i="8"/>
  <c r="G289" i="8"/>
  <c r="AR288" i="8"/>
  <c r="AK288" i="8"/>
  <c r="AD288" i="8"/>
  <c r="W288" i="8"/>
  <c r="P288" i="8"/>
  <c r="M288" i="8"/>
  <c r="L288" i="8"/>
  <c r="K288" i="8"/>
  <c r="J288" i="8"/>
  <c r="H288" i="8"/>
  <c r="G288" i="8"/>
  <c r="AR287" i="8"/>
  <c r="AK287" i="8"/>
  <c r="AD287" i="8"/>
  <c r="W287" i="8"/>
  <c r="P287" i="8"/>
  <c r="M287" i="8"/>
  <c r="L287" i="8"/>
  <c r="K287" i="8"/>
  <c r="J287" i="8"/>
  <c r="H287" i="8"/>
  <c r="G287" i="8"/>
  <c r="AR286" i="8"/>
  <c r="AK286" i="8"/>
  <c r="AD286" i="8"/>
  <c r="W286" i="8"/>
  <c r="P286" i="8"/>
  <c r="M286" i="8"/>
  <c r="L286" i="8"/>
  <c r="K286" i="8"/>
  <c r="J286" i="8"/>
  <c r="H286" i="8"/>
  <c r="G286" i="8"/>
  <c r="AR285" i="8"/>
  <c r="AK285" i="8"/>
  <c r="AD285" i="8"/>
  <c r="W285" i="8"/>
  <c r="P285" i="8"/>
  <c r="M285" i="8"/>
  <c r="L285" i="8"/>
  <c r="K285" i="8"/>
  <c r="J285" i="8"/>
  <c r="H285" i="8"/>
  <c r="G285" i="8"/>
  <c r="AR284" i="8"/>
  <c r="AK284" i="8"/>
  <c r="AD284" i="8"/>
  <c r="W284" i="8"/>
  <c r="P284" i="8"/>
  <c r="M284" i="8"/>
  <c r="L284" i="8"/>
  <c r="K284" i="8"/>
  <c r="J284" i="8"/>
  <c r="H284" i="8"/>
  <c r="G284" i="8"/>
  <c r="AR283" i="8"/>
  <c r="AK283" i="8"/>
  <c r="AD283" i="8"/>
  <c r="W283" i="8"/>
  <c r="P283" i="8"/>
  <c r="M283" i="8"/>
  <c r="L283" i="8"/>
  <c r="K283" i="8"/>
  <c r="J283" i="8"/>
  <c r="H283" i="8"/>
  <c r="G283" i="8"/>
  <c r="AR282" i="8"/>
  <c r="AK282" i="8"/>
  <c r="AD282" i="8"/>
  <c r="W282" i="8"/>
  <c r="P282" i="8"/>
  <c r="M282" i="8"/>
  <c r="L282" i="8"/>
  <c r="K282" i="8"/>
  <c r="J282" i="8"/>
  <c r="H282" i="8"/>
  <c r="G282" i="8"/>
  <c r="AR281" i="8"/>
  <c r="AK281" i="8"/>
  <c r="AD281" i="8"/>
  <c r="W281" i="8"/>
  <c r="P281" i="8"/>
  <c r="M281" i="8"/>
  <c r="L281" i="8"/>
  <c r="K281" i="8"/>
  <c r="J281" i="8"/>
  <c r="H281" i="8"/>
  <c r="G281" i="8"/>
  <c r="AR280" i="8"/>
  <c r="AK280" i="8"/>
  <c r="AD280" i="8"/>
  <c r="W280" i="8"/>
  <c r="P280" i="8"/>
  <c r="M280" i="8"/>
  <c r="L280" i="8"/>
  <c r="K280" i="8"/>
  <c r="J280" i="8"/>
  <c r="H280" i="8"/>
  <c r="G280" i="8"/>
  <c r="AR279" i="8"/>
  <c r="AK279" i="8"/>
  <c r="AD279" i="8"/>
  <c r="W279" i="8"/>
  <c r="P279" i="8"/>
  <c r="M279" i="8"/>
  <c r="L279" i="8"/>
  <c r="K279" i="8"/>
  <c r="J279" i="8"/>
  <c r="H279" i="8"/>
  <c r="G279" i="8"/>
  <c r="AR278" i="8"/>
  <c r="AK278" i="8"/>
  <c r="AD278" i="8"/>
  <c r="W278" i="8"/>
  <c r="P278" i="8"/>
  <c r="M278" i="8"/>
  <c r="L278" i="8"/>
  <c r="K278" i="8"/>
  <c r="J278" i="8"/>
  <c r="H278" i="8"/>
  <c r="G278" i="8"/>
  <c r="AR277" i="8"/>
  <c r="AK277" i="8"/>
  <c r="AD277" i="8"/>
  <c r="W277" i="8"/>
  <c r="P277" i="8"/>
  <c r="M277" i="8"/>
  <c r="L277" i="8"/>
  <c r="K277" i="8"/>
  <c r="J277" i="8"/>
  <c r="H277" i="8"/>
  <c r="G277" i="8"/>
  <c r="AR276" i="8"/>
  <c r="AK276" i="8"/>
  <c r="AD276" i="8"/>
  <c r="W276" i="8"/>
  <c r="P276" i="8"/>
  <c r="M276" i="8"/>
  <c r="L276" i="8"/>
  <c r="K276" i="8"/>
  <c r="J276" i="8"/>
  <c r="H276" i="8"/>
  <c r="G276" i="8"/>
  <c r="AR275" i="8"/>
  <c r="AK275" i="8"/>
  <c r="AD275" i="8"/>
  <c r="W275" i="8"/>
  <c r="P275" i="8"/>
  <c r="M275" i="8"/>
  <c r="L275" i="8"/>
  <c r="K275" i="8"/>
  <c r="J275" i="8"/>
  <c r="H275" i="8"/>
  <c r="G275" i="8"/>
  <c r="AR274" i="8"/>
  <c r="AK274" i="8"/>
  <c r="AD274" i="8"/>
  <c r="W274" i="8"/>
  <c r="P274" i="8"/>
  <c r="M274" i="8"/>
  <c r="L274" i="8"/>
  <c r="K274" i="8"/>
  <c r="J274" i="8"/>
  <c r="H274" i="8"/>
  <c r="G274" i="8"/>
  <c r="AR273" i="8"/>
  <c r="AK273" i="8"/>
  <c r="AD273" i="8"/>
  <c r="W273" i="8"/>
  <c r="P273" i="8"/>
  <c r="M273" i="8"/>
  <c r="L273" i="8"/>
  <c r="K273" i="8"/>
  <c r="J273" i="8"/>
  <c r="H273" i="8"/>
  <c r="G273" i="8"/>
  <c r="AR272" i="8"/>
  <c r="AK272" i="8"/>
  <c r="AD272" i="8"/>
  <c r="W272" i="8"/>
  <c r="P272" i="8"/>
  <c r="M272" i="8"/>
  <c r="L272" i="8"/>
  <c r="K272" i="8"/>
  <c r="J272" i="8"/>
  <c r="H272" i="8"/>
  <c r="G272" i="8"/>
  <c r="AR271" i="8"/>
  <c r="AK271" i="8"/>
  <c r="AD271" i="8"/>
  <c r="W271" i="8"/>
  <c r="P271" i="8"/>
  <c r="M271" i="8"/>
  <c r="L271" i="8"/>
  <c r="K271" i="8"/>
  <c r="J271" i="8"/>
  <c r="H271" i="8"/>
  <c r="G271" i="8"/>
  <c r="AR270" i="8"/>
  <c r="AK270" i="8"/>
  <c r="AD270" i="8"/>
  <c r="W270" i="8"/>
  <c r="P270" i="8"/>
  <c r="M270" i="8"/>
  <c r="L270" i="8"/>
  <c r="K270" i="8"/>
  <c r="J270" i="8"/>
  <c r="H270" i="8"/>
  <c r="G270" i="8"/>
  <c r="AR269" i="8"/>
  <c r="AK269" i="8"/>
  <c r="AD269" i="8"/>
  <c r="W269" i="8"/>
  <c r="P269" i="8"/>
  <c r="M269" i="8"/>
  <c r="L269" i="8"/>
  <c r="K269" i="8"/>
  <c r="J269" i="8"/>
  <c r="H269" i="8"/>
  <c r="G269" i="8"/>
  <c r="AR268" i="8"/>
  <c r="AK268" i="8"/>
  <c r="AD268" i="8"/>
  <c r="W268" i="8"/>
  <c r="P268" i="8"/>
  <c r="M268" i="8"/>
  <c r="L268" i="8"/>
  <c r="K268" i="8"/>
  <c r="J268" i="8"/>
  <c r="H268" i="8"/>
  <c r="G268" i="8"/>
  <c r="AR267" i="8"/>
  <c r="AK267" i="8"/>
  <c r="AD267" i="8"/>
  <c r="W267" i="8"/>
  <c r="P267" i="8"/>
  <c r="M267" i="8"/>
  <c r="L267" i="8"/>
  <c r="K267" i="8"/>
  <c r="J267" i="8"/>
  <c r="H267" i="8"/>
  <c r="G267" i="8"/>
  <c r="AR266" i="8"/>
  <c r="AK266" i="8"/>
  <c r="AD266" i="8"/>
  <c r="W266" i="8"/>
  <c r="P266" i="8"/>
  <c r="M266" i="8"/>
  <c r="L266" i="8"/>
  <c r="K266" i="8"/>
  <c r="J266" i="8"/>
  <c r="H266" i="8"/>
  <c r="G266" i="8"/>
  <c r="AR265" i="8"/>
  <c r="AK265" i="8"/>
  <c r="AD265" i="8"/>
  <c r="W265" i="8"/>
  <c r="P265" i="8"/>
  <c r="M265" i="8"/>
  <c r="L265" i="8"/>
  <c r="K265" i="8"/>
  <c r="J265" i="8"/>
  <c r="H265" i="8"/>
  <c r="G265" i="8"/>
  <c r="AR264" i="8"/>
  <c r="AK264" i="8"/>
  <c r="AD264" i="8"/>
  <c r="W264" i="8"/>
  <c r="P264" i="8"/>
  <c r="M264" i="8"/>
  <c r="L264" i="8"/>
  <c r="K264" i="8"/>
  <c r="J264" i="8"/>
  <c r="H264" i="8"/>
  <c r="G264" i="8"/>
  <c r="AR263" i="8"/>
  <c r="AK263" i="8"/>
  <c r="AD263" i="8"/>
  <c r="W263" i="8"/>
  <c r="P263" i="8"/>
  <c r="M263" i="8"/>
  <c r="L263" i="8"/>
  <c r="K263" i="8"/>
  <c r="J263" i="8"/>
  <c r="H263" i="8"/>
  <c r="G263" i="8"/>
  <c r="AR262" i="8"/>
  <c r="AK262" i="8"/>
  <c r="AD262" i="8"/>
  <c r="W262" i="8"/>
  <c r="P262" i="8"/>
  <c r="M262" i="8"/>
  <c r="L262" i="8"/>
  <c r="K262" i="8"/>
  <c r="J262" i="8"/>
  <c r="H262" i="8"/>
  <c r="G262" i="8"/>
  <c r="AR261" i="8"/>
  <c r="AK261" i="8"/>
  <c r="AD261" i="8"/>
  <c r="W261" i="8"/>
  <c r="P261" i="8"/>
  <c r="M261" i="8"/>
  <c r="L261" i="8"/>
  <c r="K261" i="8"/>
  <c r="J261" i="8"/>
  <c r="H261" i="8"/>
  <c r="G261" i="8"/>
  <c r="AR260" i="8"/>
  <c r="AK260" i="8"/>
  <c r="AD260" i="8"/>
  <c r="W260" i="8"/>
  <c r="P260" i="8"/>
  <c r="M260" i="8"/>
  <c r="L260" i="8"/>
  <c r="K260" i="8"/>
  <c r="J260" i="8"/>
  <c r="H260" i="8"/>
  <c r="G260" i="8"/>
  <c r="AR259" i="8"/>
  <c r="AK259" i="8"/>
  <c r="AD259" i="8"/>
  <c r="W259" i="8"/>
  <c r="P259" i="8"/>
  <c r="M259" i="8"/>
  <c r="L259" i="8"/>
  <c r="K259" i="8"/>
  <c r="J259" i="8"/>
  <c r="H259" i="8"/>
  <c r="G259" i="8"/>
  <c r="AR258" i="8"/>
  <c r="AK258" i="8"/>
  <c r="AD258" i="8"/>
  <c r="W258" i="8"/>
  <c r="P258" i="8"/>
  <c r="M258" i="8"/>
  <c r="L258" i="8"/>
  <c r="K258" i="8"/>
  <c r="J258" i="8"/>
  <c r="H258" i="8"/>
  <c r="G258" i="8"/>
  <c r="AR257" i="8"/>
  <c r="AK257" i="8"/>
  <c r="AD257" i="8"/>
  <c r="W257" i="8"/>
  <c r="P257" i="8"/>
  <c r="M257" i="8"/>
  <c r="L257" i="8"/>
  <c r="K257" i="8"/>
  <c r="J257" i="8"/>
  <c r="H257" i="8"/>
  <c r="G257" i="8"/>
  <c r="AR256" i="8"/>
  <c r="AK256" i="8"/>
  <c r="AD256" i="8"/>
  <c r="W256" i="8"/>
  <c r="P256" i="8"/>
  <c r="M256" i="8"/>
  <c r="L256" i="8"/>
  <c r="K256" i="8"/>
  <c r="J256" i="8"/>
  <c r="H256" i="8"/>
  <c r="G256" i="8"/>
  <c r="AR255" i="8"/>
  <c r="AK255" i="8"/>
  <c r="AD255" i="8"/>
  <c r="W255" i="8"/>
  <c r="P255" i="8"/>
  <c r="M255" i="8"/>
  <c r="L255" i="8"/>
  <c r="K255" i="8"/>
  <c r="J255" i="8"/>
  <c r="H255" i="8"/>
  <c r="G255" i="8"/>
  <c r="AR254" i="8"/>
  <c r="AK254" i="8"/>
  <c r="AD254" i="8"/>
  <c r="W254" i="8"/>
  <c r="P254" i="8"/>
  <c r="M254" i="8"/>
  <c r="L254" i="8"/>
  <c r="K254" i="8"/>
  <c r="J254" i="8"/>
  <c r="H254" i="8"/>
  <c r="G254" i="8"/>
  <c r="AR253" i="8"/>
  <c r="AK253" i="8"/>
  <c r="AD253" i="8"/>
  <c r="W253" i="8"/>
  <c r="P253" i="8"/>
  <c r="M253" i="8"/>
  <c r="L253" i="8"/>
  <c r="K253" i="8"/>
  <c r="J253" i="8"/>
  <c r="H253" i="8"/>
  <c r="G253" i="8"/>
  <c r="AR252" i="8"/>
  <c r="AK252" i="8"/>
  <c r="AD252" i="8"/>
  <c r="W252" i="8"/>
  <c r="P252" i="8"/>
  <c r="M252" i="8"/>
  <c r="L252" i="8"/>
  <c r="K252" i="8"/>
  <c r="J252" i="8"/>
  <c r="H252" i="8"/>
  <c r="G252" i="8"/>
  <c r="AV251" i="8"/>
  <c r="AU251" i="8"/>
  <c r="AT251" i="8"/>
  <c r="AS251" i="8"/>
  <c r="AQ251" i="8"/>
  <c r="AP251" i="8"/>
  <c r="AO251" i="8"/>
  <c r="AN251" i="8"/>
  <c r="AM251" i="8"/>
  <c r="AL251" i="8"/>
  <c r="AJ251" i="8"/>
  <c r="AI251" i="8"/>
  <c r="AH251" i="8"/>
  <c r="AG251" i="8"/>
  <c r="AF251" i="8"/>
  <c r="AE251" i="8"/>
  <c r="AC251" i="8"/>
  <c r="AB251" i="8"/>
  <c r="AA251" i="8"/>
  <c r="Z251" i="8"/>
  <c r="Y251" i="8"/>
  <c r="X251" i="8"/>
  <c r="V251" i="8"/>
  <c r="U251" i="8"/>
  <c r="T251" i="8"/>
  <c r="S251" i="8"/>
  <c r="R251" i="8"/>
  <c r="Q251" i="8"/>
  <c r="O251" i="8"/>
  <c r="N251" i="8"/>
  <c r="F251" i="8"/>
  <c r="AR250" i="8"/>
  <c r="AK250" i="8"/>
  <c r="AD250" i="8"/>
  <c r="W250" i="8"/>
  <c r="P250" i="8"/>
  <c r="M250" i="8"/>
  <c r="L250" i="8"/>
  <c r="K250" i="8"/>
  <c r="J250" i="8"/>
  <c r="H250" i="8"/>
  <c r="G250" i="8"/>
  <c r="AR249" i="8"/>
  <c r="AK249" i="8"/>
  <c r="AD249" i="8"/>
  <c r="W249" i="8"/>
  <c r="P249" i="8"/>
  <c r="M249" i="8"/>
  <c r="L249" i="8"/>
  <c r="K249" i="8"/>
  <c r="J249" i="8"/>
  <c r="H249" i="8"/>
  <c r="G249" i="8"/>
  <c r="AR248" i="8"/>
  <c r="AK248" i="8"/>
  <c r="AD248" i="8"/>
  <c r="W248" i="8"/>
  <c r="P248" i="8"/>
  <c r="M248" i="8"/>
  <c r="L248" i="8"/>
  <c r="K248" i="8"/>
  <c r="J248" i="8"/>
  <c r="H248" i="8"/>
  <c r="G248" i="8"/>
  <c r="AR247" i="8"/>
  <c r="AK247" i="8"/>
  <c r="AD247" i="8"/>
  <c r="W247" i="8"/>
  <c r="P247" i="8"/>
  <c r="M247" i="8"/>
  <c r="L247" i="8"/>
  <c r="K247" i="8"/>
  <c r="J247" i="8"/>
  <c r="H247" i="8"/>
  <c r="G247" i="8"/>
  <c r="AR246" i="8"/>
  <c r="AK246" i="8"/>
  <c r="AD246" i="8"/>
  <c r="W246" i="8"/>
  <c r="P246" i="8"/>
  <c r="M246" i="8"/>
  <c r="L246" i="8"/>
  <c r="K246" i="8"/>
  <c r="J246" i="8"/>
  <c r="H246" i="8"/>
  <c r="G246" i="8"/>
  <c r="AR245" i="8"/>
  <c r="AK245" i="8"/>
  <c r="AD245" i="8"/>
  <c r="W245" i="8"/>
  <c r="P245" i="8"/>
  <c r="M245" i="8"/>
  <c r="L245" i="8"/>
  <c r="K245" i="8"/>
  <c r="J245" i="8"/>
  <c r="H245" i="8"/>
  <c r="G245" i="8"/>
  <c r="AV244" i="8"/>
  <c r="AU244" i="8"/>
  <c r="AT244" i="8"/>
  <c r="AS244" i="8"/>
  <c r="AQ244" i="8"/>
  <c r="AP244" i="8"/>
  <c r="AO244" i="8"/>
  <c r="AN244" i="8"/>
  <c r="AM244" i="8"/>
  <c r="AL244" i="8"/>
  <c r="AJ244" i="8"/>
  <c r="AI244" i="8"/>
  <c r="AH244" i="8"/>
  <c r="AG244" i="8"/>
  <c r="AF244" i="8"/>
  <c r="AE244" i="8"/>
  <c r="AC244" i="8"/>
  <c r="AB244" i="8"/>
  <c r="AA244" i="8"/>
  <c r="Z244" i="8"/>
  <c r="Y244" i="8"/>
  <c r="X244" i="8"/>
  <c r="V244" i="8"/>
  <c r="U244" i="8"/>
  <c r="T244" i="8"/>
  <c r="S244" i="8"/>
  <c r="R244" i="8"/>
  <c r="Q244" i="8"/>
  <c r="O244" i="8"/>
  <c r="N244" i="8"/>
  <c r="F244" i="8"/>
  <c r="AR243" i="8"/>
  <c r="AK243" i="8"/>
  <c r="AD243" i="8"/>
  <c r="W243" i="8"/>
  <c r="P243" i="8"/>
  <c r="M243" i="8"/>
  <c r="L243" i="8"/>
  <c r="K243" i="8"/>
  <c r="J243" i="8"/>
  <c r="H243" i="8"/>
  <c r="G243" i="8"/>
  <c r="AR242" i="8"/>
  <c r="AK242" i="8"/>
  <c r="AD242" i="8"/>
  <c r="W242" i="8"/>
  <c r="P242" i="8"/>
  <c r="M242" i="8"/>
  <c r="L242" i="8"/>
  <c r="K242" i="8"/>
  <c r="J242" i="8"/>
  <c r="H242" i="8"/>
  <c r="G242" i="8"/>
  <c r="AR241" i="8"/>
  <c r="AK241" i="8"/>
  <c r="AD241" i="8"/>
  <c r="W241" i="8"/>
  <c r="P241" i="8"/>
  <c r="M241" i="8"/>
  <c r="L241" i="8"/>
  <c r="K241" i="8"/>
  <c r="J241" i="8"/>
  <c r="H241" i="8"/>
  <c r="G241" i="8"/>
  <c r="AR240" i="8"/>
  <c r="AK240" i="8"/>
  <c r="AD240" i="8"/>
  <c r="W240" i="8"/>
  <c r="P240" i="8"/>
  <c r="M240" i="8"/>
  <c r="L240" i="8"/>
  <c r="K240" i="8"/>
  <c r="J240" i="8"/>
  <c r="H240" i="8"/>
  <c r="G240" i="8"/>
  <c r="AR239" i="8"/>
  <c r="AK239" i="8"/>
  <c r="AD239" i="8"/>
  <c r="W239" i="8"/>
  <c r="P239" i="8"/>
  <c r="M239" i="8"/>
  <c r="L239" i="8"/>
  <c r="K239" i="8"/>
  <c r="J239" i="8"/>
  <c r="H239" i="8"/>
  <c r="G239" i="8"/>
  <c r="AR238" i="8"/>
  <c r="AK238" i="8"/>
  <c r="AD238" i="8"/>
  <c r="W238" i="8"/>
  <c r="P238" i="8"/>
  <c r="M238" i="8"/>
  <c r="L238" i="8"/>
  <c r="K238" i="8"/>
  <c r="J238" i="8"/>
  <c r="H238" i="8"/>
  <c r="G238" i="8"/>
  <c r="AV237" i="8"/>
  <c r="AU237" i="8"/>
  <c r="AT237" i="8"/>
  <c r="AS237" i="8"/>
  <c r="AQ237" i="8"/>
  <c r="AP237" i="8"/>
  <c r="AO237" i="8"/>
  <c r="AN237" i="8"/>
  <c r="AM237" i="8"/>
  <c r="AL237" i="8"/>
  <c r="AJ237" i="8"/>
  <c r="AI237" i="8"/>
  <c r="AH237" i="8"/>
  <c r="AG237" i="8"/>
  <c r="AF237" i="8"/>
  <c r="AE237" i="8"/>
  <c r="AC237" i="8"/>
  <c r="AB237" i="8"/>
  <c r="AA237" i="8"/>
  <c r="Z237" i="8"/>
  <c r="Y237" i="8"/>
  <c r="X237" i="8"/>
  <c r="V237" i="8"/>
  <c r="U237" i="8"/>
  <c r="T237" i="8"/>
  <c r="S237" i="8"/>
  <c r="R237" i="8"/>
  <c r="Q237" i="8"/>
  <c r="O237" i="8"/>
  <c r="N237" i="8"/>
  <c r="F237" i="8"/>
  <c r="AR236" i="8"/>
  <c r="AK236" i="8"/>
  <c r="AD236" i="8"/>
  <c r="W236" i="8"/>
  <c r="P236" i="8"/>
  <c r="M236" i="8"/>
  <c r="L236" i="8"/>
  <c r="K236" i="8"/>
  <c r="J236" i="8"/>
  <c r="H236" i="8"/>
  <c r="G236" i="8"/>
  <c r="AR235" i="8"/>
  <c r="AK235" i="8"/>
  <c r="AD235" i="8"/>
  <c r="W235" i="8"/>
  <c r="P235" i="8"/>
  <c r="M235" i="8"/>
  <c r="L235" i="8"/>
  <c r="K235" i="8"/>
  <c r="J235" i="8"/>
  <c r="H235" i="8"/>
  <c r="G235" i="8"/>
  <c r="AR234" i="8"/>
  <c r="AK234" i="8"/>
  <c r="AD234" i="8"/>
  <c r="W234" i="8"/>
  <c r="P234" i="8"/>
  <c r="M234" i="8"/>
  <c r="L234" i="8"/>
  <c r="K234" i="8"/>
  <c r="J234" i="8"/>
  <c r="H234" i="8"/>
  <c r="G234" i="8"/>
  <c r="AR233" i="8"/>
  <c r="AK233" i="8"/>
  <c r="AD233" i="8"/>
  <c r="W233" i="8"/>
  <c r="P233" i="8"/>
  <c r="M233" i="8"/>
  <c r="L233" i="8"/>
  <c r="K233" i="8"/>
  <c r="J233" i="8"/>
  <c r="H233" i="8"/>
  <c r="G233" i="8"/>
  <c r="AR232" i="8"/>
  <c r="AK232" i="8"/>
  <c r="AD232" i="8"/>
  <c r="W232" i="8"/>
  <c r="P232" i="8"/>
  <c r="M232" i="8"/>
  <c r="L232" i="8"/>
  <c r="K232" i="8"/>
  <c r="J232" i="8"/>
  <c r="H232" i="8"/>
  <c r="G232" i="8"/>
  <c r="AR231" i="8"/>
  <c r="AK231" i="8"/>
  <c r="AD231" i="8"/>
  <c r="W231" i="8"/>
  <c r="P231" i="8"/>
  <c r="M231" i="8"/>
  <c r="L231" i="8"/>
  <c r="K231" i="8"/>
  <c r="J231" i="8"/>
  <c r="H231" i="8"/>
  <c r="G231" i="8"/>
  <c r="AR230" i="8"/>
  <c r="AK230" i="8"/>
  <c r="AD230" i="8"/>
  <c r="W230" i="8"/>
  <c r="P230" i="8"/>
  <c r="M230" i="8"/>
  <c r="L230" i="8"/>
  <c r="K230" i="8"/>
  <c r="J230" i="8"/>
  <c r="H230" i="8"/>
  <c r="G230" i="8"/>
  <c r="AR229" i="8"/>
  <c r="AK229" i="8"/>
  <c r="AD229" i="8"/>
  <c r="W229" i="8"/>
  <c r="P229" i="8"/>
  <c r="M229" i="8"/>
  <c r="L229" i="8"/>
  <c r="K229" i="8"/>
  <c r="J229" i="8"/>
  <c r="H229" i="8"/>
  <c r="G229" i="8"/>
  <c r="AR228" i="8"/>
  <c r="AK228" i="8"/>
  <c r="AD228" i="8"/>
  <c r="W228" i="8"/>
  <c r="P228" i="8"/>
  <c r="M228" i="8"/>
  <c r="L228" i="8"/>
  <c r="K228" i="8"/>
  <c r="J228" i="8"/>
  <c r="H228" i="8"/>
  <c r="G228" i="8"/>
  <c r="AV227" i="8"/>
  <c r="AU227" i="8"/>
  <c r="AT227" i="8"/>
  <c r="AS227" i="8"/>
  <c r="AQ227" i="8"/>
  <c r="AP227" i="8"/>
  <c r="AO227" i="8"/>
  <c r="AN227" i="8"/>
  <c r="AM227" i="8"/>
  <c r="AL227" i="8"/>
  <c r="AJ227" i="8"/>
  <c r="AI227" i="8"/>
  <c r="AH227" i="8"/>
  <c r="AG227" i="8"/>
  <c r="AF227" i="8"/>
  <c r="AE227" i="8"/>
  <c r="AC227" i="8"/>
  <c r="AB227" i="8"/>
  <c r="AA227" i="8"/>
  <c r="Z227" i="8"/>
  <c r="Y227" i="8"/>
  <c r="X227" i="8"/>
  <c r="V227" i="8"/>
  <c r="U227" i="8"/>
  <c r="T227" i="8"/>
  <c r="S227" i="8"/>
  <c r="R227" i="8"/>
  <c r="Q227" i="8"/>
  <c r="O227" i="8"/>
  <c r="N227" i="8"/>
  <c r="F227" i="8"/>
  <c r="AR226" i="8"/>
  <c r="AK226" i="8"/>
  <c r="AD226" i="8"/>
  <c r="W226" i="8"/>
  <c r="P226" i="8"/>
  <c r="M226" i="8"/>
  <c r="L226" i="8"/>
  <c r="K226" i="8"/>
  <c r="J226" i="8"/>
  <c r="H226" i="8"/>
  <c r="G226" i="8"/>
  <c r="AR225" i="8"/>
  <c r="AK225" i="8"/>
  <c r="AD225" i="8"/>
  <c r="W225" i="8"/>
  <c r="P225" i="8"/>
  <c r="M225" i="8"/>
  <c r="L225" i="8"/>
  <c r="K225" i="8"/>
  <c r="J225" i="8"/>
  <c r="H225" i="8"/>
  <c r="G225" i="8"/>
  <c r="AR224" i="8"/>
  <c r="AK224" i="8"/>
  <c r="AD224" i="8"/>
  <c r="W224" i="8"/>
  <c r="P224" i="8"/>
  <c r="M224" i="8"/>
  <c r="L224" i="8"/>
  <c r="K224" i="8"/>
  <c r="J224" i="8"/>
  <c r="H224" i="8"/>
  <c r="G224" i="8"/>
  <c r="AR223" i="8"/>
  <c r="AK223" i="8"/>
  <c r="AD223" i="8"/>
  <c r="W223" i="8"/>
  <c r="P223" i="8"/>
  <c r="M223" i="8"/>
  <c r="L223" i="8"/>
  <c r="K223" i="8"/>
  <c r="J223" i="8"/>
  <c r="H223" i="8"/>
  <c r="G223" i="8"/>
  <c r="AR222" i="8"/>
  <c r="AK222" i="8"/>
  <c r="AD222" i="8"/>
  <c r="W222" i="8"/>
  <c r="P222" i="8"/>
  <c r="M222" i="8"/>
  <c r="L222" i="8"/>
  <c r="K222" i="8"/>
  <c r="J222" i="8"/>
  <c r="H222" i="8"/>
  <c r="G222" i="8"/>
  <c r="AR221" i="8"/>
  <c r="AK221" i="8"/>
  <c r="AD221" i="8"/>
  <c r="W221" i="8"/>
  <c r="P221" i="8"/>
  <c r="M221" i="8"/>
  <c r="L221" i="8"/>
  <c r="K221" i="8"/>
  <c r="J221" i="8"/>
  <c r="H221" i="8"/>
  <c r="G221" i="8"/>
  <c r="AR220" i="8"/>
  <c r="AK220" i="8"/>
  <c r="AD220" i="8"/>
  <c r="W220" i="8"/>
  <c r="P220" i="8"/>
  <c r="M220" i="8"/>
  <c r="L220" i="8"/>
  <c r="K220" i="8"/>
  <c r="J220" i="8"/>
  <c r="H220" i="8"/>
  <c r="G220" i="8"/>
  <c r="AR219" i="8"/>
  <c r="AK219" i="8"/>
  <c r="AD219" i="8"/>
  <c r="W219" i="8"/>
  <c r="P219" i="8"/>
  <c r="M219" i="8"/>
  <c r="L219" i="8"/>
  <c r="K219" i="8"/>
  <c r="J219" i="8"/>
  <c r="H219" i="8"/>
  <c r="G219" i="8"/>
  <c r="AV218" i="8"/>
  <c r="AU218" i="8"/>
  <c r="AT218" i="8"/>
  <c r="AS218" i="8"/>
  <c r="AQ218" i="8"/>
  <c r="AP218" i="8"/>
  <c r="AO218" i="8"/>
  <c r="AN218" i="8"/>
  <c r="AM218" i="8"/>
  <c r="AL218" i="8"/>
  <c r="AJ218" i="8"/>
  <c r="AI218" i="8"/>
  <c r="AH218" i="8"/>
  <c r="AG218" i="8"/>
  <c r="AF218" i="8"/>
  <c r="AE218" i="8"/>
  <c r="AC218" i="8"/>
  <c r="AB218" i="8"/>
  <c r="AA218" i="8"/>
  <c r="Z218" i="8"/>
  <c r="Y218" i="8"/>
  <c r="X218" i="8"/>
  <c r="V218" i="8"/>
  <c r="U218" i="8"/>
  <c r="T218" i="8"/>
  <c r="S218" i="8"/>
  <c r="R218" i="8"/>
  <c r="Q218" i="8"/>
  <c r="O218" i="8"/>
  <c r="N218" i="8"/>
  <c r="F218" i="8"/>
  <c r="AR217" i="8"/>
  <c r="AK217" i="8"/>
  <c r="AD217" i="8"/>
  <c r="W217" i="8"/>
  <c r="P217" i="8"/>
  <c r="M217" i="8"/>
  <c r="L217" i="8"/>
  <c r="K217" i="8"/>
  <c r="J217" i="8"/>
  <c r="H217" i="8"/>
  <c r="G217" i="8"/>
  <c r="AR216" i="8"/>
  <c r="AK216" i="8"/>
  <c r="AD216" i="8"/>
  <c r="W216" i="8"/>
  <c r="P216" i="8"/>
  <c r="M216" i="8"/>
  <c r="L216" i="8"/>
  <c r="K216" i="8"/>
  <c r="J216" i="8"/>
  <c r="H216" i="8"/>
  <c r="G216" i="8"/>
  <c r="AR215" i="8"/>
  <c r="AK215" i="8"/>
  <c r="AD215" i="8"/>
  <c r="W215" i="8"/>
  <c r="P215" i="8"/>
  <c r="M215" i="8"/>
  <c r="L215" i="8"/>
  <c r="K215" i="8"/>
  <c r="J215" i="8"/>
  <c r="H215" i="8"/>
  <c r="G215" i="8"/>
  <c r="AR214" i="8"/>
  <c r="AK214" i="8"/>
  <c r="AD214" i="8"/>
  <c r="W214" i="8"/>
  <c r="P214" i="8"/>
  <c r="M214" i="8"/>
  <c r="L214" i="8"/>
  <c r="K214" i="8"/>
  <c r="J214" i="8"/>
  <c r="H214" i="8"/>
  <c r="G214" i="8"/>
  <c r="AR213" i="8"/>
  <c r="AK213" i="8"/>
  <c r="AD213" i="8"/>
  <c r="W213" i="8"/>
  <c r="P213" i="8"/>
  <c r="M213" i="8"/>
  <c r="L213" i="8"/>
  <c r="K213" i="8"/>
  <c r="J213" i="8"/>
  <c r="H213" i="8"/>
  <c r="G213" i="8"/>
  <c r="F213" i="8"/>
  <c r="AR212" i="8"/>
  <c r="AK212" i="8"/>
  <c r="AD212" i="8"/>
  <c r="W212" i="8"/>
  <c r="P212" i="8"/>
  <c r="M212" i="8"/>
  <c r="L212" i="8"/>
  <c r="K212" i="8"/>
  <c r="J212" i="8"/>
  <c r="H212" i="8"/>
  <c r="G212" i="8"/>
  <c r="AR211" i="8"/>
  <c r="AK211" i="8"/>
  <c r="AD211" i="8"/>
  <c r="W211" i="8"/>
  <c r="P211" i="8"/>
  <c r="M211" i="8"/>
  <c r="L211" i="8"/>
  <c r="K211" i="8"/>
  <c r="J211" i="8"/>
  <c r="H211" i="8"/>
  <c r="G211" i="8"/>
  <c r="AR210" i="8"/>
  <c r="AK210" i="8"/>
  <c r="AD210" i="8"/>
  <c r="W210" i="8"/>
  <c r="P210" i="8"/>
  <c r="M210" i="8"/>
  <c r="L210" i="8"/>
  <c r="K210" i="8"/>
  <c r="J210" i="8"/>
  <c r="H210" i="8"/>
  <c r="G210" i="8"/>
  <c r="AR209" i="8"/>
  <c r="AK209" i="8"/>
  <c r="AD209" i="8"/>
  <c r="W209" i="8"/>
  <c r="P209" i="8"/>
  <c r="M209" i="8"/>
  <c r="L209" i="8"/>
  <c r="K209" i="8"/>
  <c r="J209" i="8"/>
  <c r="H209" i="8"/>
  <c r="G209" i="8"/>
  <c r="AR208" i="8"/>
  <c r="AK208" i="8"/>
  <c r="AD208" i="8"/>
  <c r="W208" i="8"/>
  <c r="P208" i="8"/>
  <c r="M208" i="8"/>
  <c r="L208" i="8"/>
  <c r="K208" i="8"/>
  <c r="J208" i="8"/>
  <c r="H208" i="8"/>
  <c r="G208" i="8"/>
  <c r="AR207" i="8"/>
  <c r="AK207" i="8"/>
  <c r="AD207" i="8"/>
  <c r="W207" i="8"/>
  <c r="P207" i="8"/>
  <c r="M207" i="8"/>
  <c r="L207" i="8"/>
  <c r="K207" i="8"/>
  <c r="J207" i="8"/>
  <c r="H207" i="8"/>
  <c r="G207" i="8"/>
  <c r="AV206" i="8"/>
  <c r="AU206" i="8"/>
  <c r="AT206" i="8"/>
  <c r="AS206" i="8"/>
  <c r="AQ206" i="8"/>
  <c r="AP206" i="8"/>
  <c r="AO206" i="8"/>
  <c r="AN206" i="8"/>
  <c r="AM206" i="8"/>
  <c r="AL206" i="8"/>
  <c r="AJ206" i="8"/>
  <c r="AI206" i="8"/>
  <c r="AH206" i="8"/>
  <c r="AG206" i="8"/>
  <c r="AF206" i="8"/>
  <c r="AE206" i="8"/>
  <c r="AC206" i="8"/>
  <c r="AB206" i="8"/>
  <c r="AA206" i="8"/>
  <c r="Z206" i="8"/>
  <c r="Y206" i="8"/>
  <c r="X206" i="8"/>
  <c r="V206" i="8"/>
  <c r="U206" i="8"/>
  <c r="T206" i="8"/>
  <c r="S206" i="8"/>
  <c r="R206" i="8"/>
  <c r="Q206" i="8"/>
  <c r="O206" i="8"/>
  <c r="N206" i="8"/>
  <c r="AR205" i="8"/>
  <c r="AK205" i="8"/>
  <c r="AD205" i="8"/>
  <c r="W205" i="8"/>
  <c r="P205" i="8"/>
  <c r="M205" i="8"/>
  <c r="L205" i="8"/>
  <c r="K205" i="8"/>
  <c r="J205" i="8"/>
  <c r="H205" i="8"/>
  <c r="G205" i="8"/>
  <c r="AR204" i="8"/>
  <c r="AK204" i="8"/>
  <c r="AD204" i="8"/>
  <c r="W204" i="8"/>
  <c r="P204" i="8"/>
  <c r="M204" i="8"/>
  <c r="L204" i="8"/>
  <c r="K204" i="8"/>
  <c r="J204" i="8"/>
  <c r="H204" i="8"/>
  <c r="G204" i="8"/>
  <c r="AR203" i="8"/>
  <c r="AK203" i="8"/>
  <c r="AD203" i="8"/>
  <c r="W203" i="8"/>
  <c r="P203" i="8"/>
  <c r="M203" i="8"/>
  <c r="L203" i="8"/>
  <c r="K203" i="8"/>
  <c r="J203" i="8"/>
  <c r="H203" i="8"/>
  <c r="G203" i="8"/>
  <c r="AR202" i="8"/>
  <c r="AK202" i="8"/>
  <c r="AD202" i="8"/>
  <c r="W202" i="8"/>
  <c r="P202" i="8"/>
  <c r="M202" i="8"/>
  <c r="L202" i="8"/>
  <c r="K202" i="8"/>
  <c r="J202" i="8"/>
  <c r="H202" i="8"/>
  <c r="G202" i="8"/>
  <c r="AV201" i="8"/>
  <c r="AU201" i="8"/>
  <c r="AT201" i="8"/>
  <c r="AS201" i="8"/>
  <c r="AQ201" i="8"/>
  <c r="AP201" i="8"/>
  <c r="AO201" i="8"/>
  <c r="AN201" i="8"/>
  <c r="AM201" i="8"/>
  <c r="AL201" i="8"/>
  <c r="AJ201" i="8"/>
  <c r="AI201" i="8"/>
  <c r="AH201" i="8"/>
  <c r="AG201" i="8"/>
  <c r="AF201" i="8"/>
  <c r="AE201" i="8"/>
  <c r="AC201" i="8"/>
  <c r="AB201" i="8"/>
  <c r="AA201" i="8"/>
  <c r="Z201" i="8"/>
  <c r="Y201" i="8"/>
  <c r="X201" i="8"/>
  <c r="V201" i="8"/>
  <c r="U201" i="8"/>
  <c r="T201" i="8"/>
  <c r="S201" i="8"/>
  <c r="R201" i="8"/>
  <c r="Q201" i="8"/>
  <c r="O201" i="8"/>
  <c r="N201" i="8"/>
  <c r="F201" i="8"/>
  <c r="AR200" i="8"/>
  <c r="AK200" i="8"/>
  <c r="AD200" i="8"/>
  <c r="W200" i="8"/>
  <c r="P200" i="8"/>
  <c r="M200" i="8"/>
  <c r="L200" i="8"/>
  <c r="K200" i="8"/>
  <c r="J200" i="8"/>
  <c r="H200" i="8"/>
  <c r="G200" i="8"/>
  <c r="AR199" i="8"/>
  <c r="AK199" i="8"/>
  <c r="AD199" i="8"/>
  <c r="W199" i="8"/>
  <c r="P199" i="8"/>
  <c r="M199" i="8"/>
  <c r="L199" i="8"/>
  <c r="K199" i="8"/>
  <c r="J199" i="8"/>
  <c r="H199" i="8"/>
  <c r="G199" i="8"/>
  <c r="AR198" i="8"/>
  <c r="AK198" i="8"/>
  <c r="AD198" i="8"/>
  <c r="W198" i="8"/>
  <c r="P198" i="8"/>
  <c r="M198" i="8"/>
  <c r="L198" i="8"/>
  <c r="K198" i="8"/>
  <c r="J198" i="8"/>
  <c r="H198" i="8"/>
  <c r="G198" i="8"/>
  <c r="AR197" i="8"/>
  <c r="AK197" i="8"/>
  <c r="AD197" i="8"/>
  <c r="W197" i="8"/>
  <c r="P197" i="8"/>
  <c r="M197" i="8"/>
  <c r="L197" i="8"/>
  <c r="K197" i="8"/>
  <c r="J197" i="8"/>
  <c r="H197" i="8"/>
  <c r="G197" i="8"/>
  <c r="AR196" i="8"/>
  <c r="AK196" i="8"/>
  <c r="AD196" i="8"/>
  <c r="Q196" i="8"/>
  <c r="P196" i="8" s="1"/>
  <c r="M196" i="8"/>
  <c r="L196" i="8"/>
  <c r="K196" i="8"/>
  <c r="H196" i="8"/>
  <c r="G196" i="8"/>
  <c r="AR195" i="8"/>
  <c r="AK195" i="8"/>
  <c r="AD195" i="8"/>
  <c r="W195" i="8"/>
  <c r="P195" i="8"/>
  <c r="M195" i="8"/>
  <c r="L195" i="8"/>
  <c r="K195" i="8"/>
  <c r="J195" i="8"/>
  <c r="H195" i="8"/>
  <c r="G195" i="8"/>
  <c r="AR194" i="8"/>
  <c r="AK194" i="8"/>
  <c r="AD194" i="8"/>
  <c r="W194" i="8"/>
  <c r="P194" i="8"/>
  <c r="M194" i="8"/>
  <c r="L194" i="8"/>
  <c r="K194" i="8"/>
  <c r="J194" i="8"/>
  <c r="H194" i="8"/>
  <c r="G194" i="8"/>
  <c r="AR193" i="8"/>
  <c r="AK193" i="8"/>
  <c r="AD193" i="8"/>
  <c r="W193" i="8"/>
  <c r="P193" i="8"/>
  <c r="M193" i="8"/>
  <c r="L193" i="8"/>
  <c r="K193" i="8"/>
  <c r="J193" i="8"/>
  <c r="H193" i="8"/>
  <c r="G193" i="8"/>
  <c r="AR192" i="8"/>
  <c r="AK192" i="8"/>
  <c r="AD192" i="8"/>
  <c r="W192" i="8"/>
  <c r="P192" i="8"/>
  <c r="M192" i="8"/>
  <c r="L192" i="8"/>
  <c r="K192" i="8"/>
  <c r="J192" i="8"/>
  <c r="H192" i="8"/>
  <c r="G192" i="8"/>
  <c r="AR191" i="8"/>
  <c r="AK191" i="8"/>
  <c r="AD191" i="8"/>
  <c r="W191" i="8"/>
  <c r="P191" i="8"/>
  <c r="M191" i="8"/>
  <c r="L191" i="8"/>
  <c r="K191" i="8"/>
  <c r="J191" i="8"/>
  <c r="H191" i="8"/>
  <c r="G191" i="8"/>
  <c r="AR190" i="8"/>
  <c r="AK190" i="8"/>
  <c r="AD190" i="8"/>
  <c r="W190" i="8"/>
  <c r="P190" i="8"/>
  <c r="M190" i="8"/>
  <c r="L190" i="8"/>
  <c r="K190" i="8"/>
  <c r="J190" i="8"/>
  <c r="H190" i="8"/>
  <c r="G190" i="8"/>
  <c r="AR189" i="8"/>
  <c r="AK189" i="8"/>
  <c r="AD189" i="8"/>
  <c r="W189" i="8"/>
  <c r="P189" i="8"/>
  <c r="M189" i="8"/>
  <c r="L189" i="8"/>
  <c r="K189" i="8"/>
  <c r="J189" i="8"/>
  <c r="H189" i="8"/>
  <c r="G189" i="8"/>
  <c r="AR188" i="8"/>
  <c r="AK188" i="8"/>
  <c r="AD188" i="8"/>
  <c r="W188" i="8"/>
  <c r="P188" i="8"/>
  <c r="M188" i="8"/>
  <c r="L188" i="8"/>
  <c r="K188" i="8"/>
  <c r="J188" i="8"/>
  <c r="H188" i="8"/>
  <c r="G188" i="8"/>
  <c r="AR187" i="8"/>
  <c r="AK187" i="8"/>
  <c r="AD187" i="8"/>
  <c r="W187" i="8"/>
  <c r="P187" i="8"/>
  <c r="M187" i="8"/>
  <c r="L187" i="8"/>
  <c r="K187" i="8"/>
  <c r="J187" i="8"/>
  <c r="H187" i="8"/>
  <c r="G187" i="8"/>
  <c r="AR186" i="8"/>
  <c r="AK186" i="8"/>
  <c r="AD186" i="8"/>
  <c r="W186" i="8"/>
  <c r="P186" i="8"/>
  <c r="M186" i="8"/>
  <c r="L186" i="8"/>
  <c r="K186" i="8"/>
  <c r="J186" i="8"/>
  <c r="H186" i="8"/>
  <c r="G186" i="8"/>
  <c r="AR185" i="8"/>
  <c r="AK185" i="8"/>
  <c r="AD185" i="8"/>
  <c r="W185" i="8"/>
  <c r="P185" i="8"/>
  <c r="M185" i="8"/>
  <c r="L185" i="8"/>
  <c r="K185" i="8"/>
  <c r="J185" i="8"/>
  <c r="H185" i="8"/>
  <c r="G185" i="8"/>
  <c r="AR184" i="8"/>
  <c r="AK184" i="8"/>
  <c r="AD184" i="8"/>
  <c r="W184" i="8"/>
  <c r="P184" i="8"/>
  <c r="M184" i="8"/>
  <c r="L184" i="8"/>
  <c r="K184" i="8"/>
  <c r="J184" i="8"/>
  <c r="H184" i="8"/>
  <c r="G184" i="8"/>
  <c r="AR183" i="8"/>
  <c r="AK183" i="8"/>
  <c r="AD183" i="8"/>
  <c r="W183" i="8"/>
  <c r="P183" i="8"/>
  <c r="M183" i="8"/>
  <c r="L183" i="8"/>
  <c r="K183" i="8"/>
  <c r="J183" i="8"/>
  <c r="H183" i="8"/>
  <c r="G183" i="8"/>
  <c r="AR182" i="8"/>
  <c r="AK182" i="8"/>
  <c r="AD182" i="8"/>
  <c r="W182" i="8"/>
  <c r="P182" i="8"/>
  <c r="M182" i="8"/>
  <c r="L182" i="8"/>
  <c r="K182" i="8"/>
  <c r="J182" i="8"/>
  <c r="H182" i="8"/>
  <c r="G182" i="8"/>
  <c r="AR181" i="8"/>
  <c r="AK181" i="8"/>
  <c r="AD181" i="8"/>
  <c r="W181" i="8"/>
  <c r="P181" i="8"/>
  <c r="M181" i="8"/>
  <c r="L181" i="8"/>
  <c r="K181" i="8"/>
  <c r="J181" i="8"/>
  <c r="H181" i="8"/>
  <c r="G181" i="8"/>
  <c r="AR180" i="8"/>
  <c r="AK180" i="8"/>
  <c r="AD180" i="8"/>
  <c r="W180" i="8"/>
  <c r="P180" i="8"/>
  <c r="M180" i="8"/>
  <c r="L180" i="8"/>
  <c r="K180" i="8"/>
  <c r="J180" i="8"/>
  <c r="H180" i="8"/>
  <c r="G180" i="8"/>
  <c r="AR179" i="8"/>
  <c r="AK179" i="8"/>
  <c r="AD179" i="8"/>
  <c r="W179" i="8"/>
  <c r="P179" i="8"/>
  <c r="M179" i="8"/>
  <c r="L179" i="8"/>
  <c r="K179" i="8"/>
  <c r="J179" i="8"/>
  <c r="H179" i="8"/>
  <c r="G179" i="8"/>
  <c r="AR178" i="8"/>
  <c r="AK178" i="8"/>
  <c r="AD178" i="8"/>
  <c r="W178" i="8"/>
  <c r="P178" i="8"/>
  <c r="M178" i="8"/>
  <c r="L178" i="8"/>
  <c r="K178" i="8"/>
  <c r="J178" i="8"/>
  <c r="H178" i="8"/>
  <c r="G178" i="8"/>
  <c r="AR177" i="8"/>
  <c r="AK177" i="8"/>
  <c r="AD177" i="8"/>
  <c r="W177" i="8"/>
  <c r="P177" i="8"/>
  <c r="M177" i="8"/>
  <c r="L177" i="8"/>
  <c r="K177" i="8"/>
  <c r="J177" i="8"/>
  <c r="H177" i="8"/>
  <c r="G177" i="8"/>
  <c r="AR176" i="8"/>
  <c r="AK176" i="8"/>
  <c r="AD176" i="8"/>
  <c r="W176" i="8"/>
  <c r="P176" i="8"/>
  <c r="M176" i="8"/>
  <c r="L176" i="8"/>
  <c r="K176" i="8"/>
  <c r="J176" i="8"/>
  <c r="H176" i="8"/>
  <c r="G176" i="8"/>
  <c r="AR175" i="8"/>
  <c r="AK175" i="8"/>
  <c r="AD175" i="8"/>
  <c r="W175" i="8"/>
  <c r="P175" i="8"/>
  <c r="M175" i="8"/>
  <c r="L175" i="8"/>
  <c r="K175" i="8"/>
  <c r="J175" i="8"/>
  <c r="H175" i="8"/>
  <c r="G175" i="8"/>
  <c r="AR174" i="8"/>
  <c r="AK174" i="8"/>
  <c r="AD174" i="8"/>
  <c r="W174" i="8"/>
  <c r="P174" i="8"/>
  <c r="M174" i="8"/>
  <c r="L174" i="8"/>
  <c r="K174" i="8"/>
  <c r="J174" i="8"/>
  <c r="H174" i="8"/>
  <c r="G174" i="8"/>
  <c r="AR173" i="8"/>
  <c r="AK173" i="8"/>
  <c r="AD173" i="8"/>
  <c r="W173" i="8"/>
  <c r="P173" i="8"/>
  <c r="M173" i="8"/>
  <c r="L173" i="8"/>
  <c r="K173" i="8"/>
  <c r="J173" i="8"/>
  <c r="H173" i="8"/>
  <c r="G173" i="8"/>
  <c r="AR172" i="8"/>
  <c r="AK172" i="8"/>
  <c r="AD172" i="8"/>
  <c r="W172" i="8"/>
  <c r="P172" i="8"/>
  <c r="M172" i="8"/>
  <c r="L172" i="8"/>
  <c r="K172" i="8"/>
  <c r="J172" i="8"/>
  <c r="H172" i="8"/>
  <c r="G172" i="8"/>
  <c r="AR171" i="8"/>
  <c r="AK171" i="8"/>
  <c r="AD171" i="8"/>
  <c r="W171" i="8"/>
  <c r="P171" i="8"/>
  <c r="M171" i="8"/>
  <c r="L171" i="8"/>
  <c r="K171" i="8"/>
  <c r="J171" i="8"/>
  <c r="H171" i="8"/>
  <c r="G171" i="8"/>
  <c r="AV170" i="8"/>
  <c r="AU170" i="8"/>
  <c r="AT170" i="8"/>
  <c r="AS170" i="8"/>
  <c r="AQ170" i="8"/>
  <c r="AP170" i="8"/>
  <c r="AO170" i="8"/>
  <c r="AN170" i="8"/>
  <c r="AM170" i="8"/>
  <c r="AL170" i="8"/>
  <c r="AJ170" i="8"/>
  <c r="AI170" i="8"/>
  <c r="AH170" i="8"/>
  <c r="AG170" i="8"/>
  <c r="AF170" i="8"/>
  <c r="AE170" i="8"/>
  <c r="AC170" i="8"/>
  <c r="AB170" i="8"/>
  <c r="AA170" i="8"/>
  <c r="Z170" i="8"/>
  <c r="Y170" i="8"/>
  <c r="V170" i="8"/>
  <c r="U170" i="8"/>
  <c r="T170" i="8"/>
  <c r="S170" i="8"/>
  <c r="R170" i="8"/>
  <c r="O170" i="8"/>
  <c r="N170" i="8"/>
  <c r="F170" i="8"/>
  <c r="AR169" i="8"/>
  <c r="AK169" i="8"/>
  <c r="AD169" i="8"/>
  <c r="W169" i="8"/>
  <c r="P169" i="8"/>
  <c r="M169" i="8"/>
  <c r="L169" i="8"/>
  <c r="K169" i="8"/>
  <c r="J169" i="8"/>
  <c r="H169" i="8"/>
  <c r="G169" i="8"/>
  <c r="AR168" i="8"/>
  <c r="AK168" i="8"/>
  <c r="AD168" i="8"/>
  <c r="W168" i="8"/>
  <c r="P168" i="8"/>
  <c r="M168" i="8"/>
  <c r="L168" i="8"/>
  <c r="K168" i="8"/>
  <c r="J168" i="8"/>
  <c r="H168" i="8"/>
  <c r="G168" i="8"/>
  <c r="AR167" i="8"/>
  <c r="AK167" i="8"/>
  <c r="AD167" i="8"/>
  <c r="W167" i="8"/>
  <c r="P167" i="8"/>
  <c r="M167" i="8"/>
  <c r="L167" i="8"/>
  <c r="K167" i="8"/>
  <c r="J167" i="8"/>
  <c r="H167" i="8"/>
  <c r="G167" i="8"/>
  <c r="AR166" i="8"/>
  <c r="AK166" i="8"/>
  <c r="AD166" i="8"/>
  <c r="W166" i="8"/>
  <c r="P166" i="8"/>
  <c r="M166" i="8"/>
  <c r="L166" i="8"/>
  <c r="K166" i="8"/>
  <c r="J166" i="8"/>
  <c r="H166" i="8"/>
  <c r="G166" i="8"/>
  <c r="AR165" i="8"/>
  <c r="AK165" i="8"/>
  <c r="AD165" i="8"/>
  <c r="W165" i="8"/>
  <c r="P165" i="8"/>
  <c r="M165" i="8"/>
  <c r="L165" i="8"/>
  <c r="K165" i="8"/>
  <c r="J165" i="8"/>
  <c r="H165" i="8"/>
  <c r="G165" i="8"/>
  <c r="AR164" i="8"/>
  <c r="AK164" i="8"/>
  <c r="AD164" i="8"/>
  <c r="W164" i="8"/>
  <c r="P164" i="8"/>
  <c r="M164" i="8"/>
  <c r="L164" i="8"/>
  <c r="K164" i="8"/>
  <c r="H164" i="8"/>
  <c r="G164" i="8"/>
  <c r="AR163" i="8"/>
  <c r="AK163" i="8"/>
  <c r="AD163" i="8"/>
  <c r="W163" i="8"/>
  <c r="P163" i="8"/>
  <c r="M163" i="8"/>
  <c r="L163" i="8"/>
  <c r="K163" i="8"/>
  <c r="J163" i="8"/>
  <c r="H163" i="8"/>
  <c r="G163" i="8"/>
  <c r="AR162" i="8"/>
  <c r="AK162" i="8"/>
  <c r="AD162" i="8"/>
  <c r="W162" i="8"/>
  <c r="P162" i="8"/>
  <c r="M162" i="8"/>
  <c r="L162" i="8"/>
  <c r="K162" i="8"/>
  <c r="J162" i="8"/>
  <c r="H162" i="8"/>
  <c r="G162" i="8"/>
  <c r="AR161" i="8"/>
  <c r="AK161" i="8"/>
  <c r="AD161" i="8"/>
  <c r="W161" i="8"/>
  <c r="P161" i="8"/>
  <c r="M161" i="8"/>
  <c r="L161" i="8"/>
  <c r="K161" i="8"/>
  <c r="J161" i="8"/>
  <c r="H161" i="8"/>
  <c r="G161" i="8"/>
  <c r="AR160" i="8"/>
  <c r="AK160" i="8"/>
  <c r="AD160" i="8"/>
  <c r="W160" i="8"/>
  <c r="P160" i="8"/>
  <c r="M160" i="8"/>
  <c r="L160" i="8"/>
  <c r="K160" i="8"/>
  <c r="J160" i="8"/>
  <c r="H160" i="8"/>
  <c r="G160" i="8"/>
  <c r="AR159" i="8"/>
  <c r="AK159" i="8"/>
  <c r="AD159" i="8"/>
  <c r="W159" i="8"/>
  <c r="P159" i="8"/>
  <c r="M159" i="8"/>
  <c r="L159" i="8"/>
  <c r="K159" i="8"/>
  <c r="J159" i="8"/>
  <c r="H159" i="8"/>
  <c r="G159" i="8"/>
  <c r="AR158" i="8"/>
  <c r="AK158" i="8"/>
  <c r="AD158" i="8"/>
  <c r="W158" i="8"/>
  <c r="P158" i="8"/>
  <c r="M158" i="8"/>
  <c r="L158" i="8"/>
  <c r="K158" i="8"/>
  <c r="J158" i="8"/>
  <c r="H158" i="8"/>
  <c r="G158" i="8"/>
  <c r="AR157" i="8"/>
  <c r="AK157" i="8"/>
  <c r="AD157" i="8"/>
  <c r="W157" i="8"/>
  <c r="P157" i="8"/>
  <c r="M157" i="8"/>
  <c r="L157" i="8"/>
  <c r="K157" i="8"/>
  <c r="J157" i="8"/>
  <c r="H157" i="8"/>
  <c r="G157" i="8"/>
  <c r="AR156" i="8"/>
  <c r="AK156" i="8"/>
  <c r="AD156" i="8"/>
  <c r="W156" i="8"/>
  <c r="P156" i="8"/>
  <c r="M156" i="8"/>
  <c r="L156" i="8"/>
  <c r="K156" i="8"/>
  <c r="J156" i="8"/>
  <c r="H156" i="8"/>
  <c r="G156" i="8"/>
  <c r="AR155" i="8"/>
  <c r="AK155" i="8"/>
  <c r="AD155" i="8"/>
  <c r="W155" i="8"/>
  <c r="P155" i="8"/>
  <c r="M155" i="8"/>
  <c r="L155" i="8"/>
  <c r="K155" i="8"/>
  <c r="J155" i="8"/>
  <c r="H155" i="8"/>
  <c r="G155" i="8"/>
  <c r="AR154" i="8"/>
  <c r="AK154" i="8"/>
  <c r="AD154" i="8"/>
  <c r="W154" i="8"/>
  <c r="P154" i="8"/>
  <c r="M154" i="8"/>
  <c r="L154" i="8"/>
  <c r="K154" i="8"/>
  <c r="J154" i="8"/>
  <c r="H154" i="8"/>
  <c r="G154" i="8"/>
  <c r="AR153" i="8"/>
  <c r="AK153" i="8"/>
  <c r="AD153" i="8"/>
  <c r="W153" i="8"/>
  <c r="P153" i="8"/>
  <c r="M153" i="8"/>
  <c r="L153" i="8"/>
  <c r="K153" i="8"/>
  <c r="J153" i="8"/>
  <c r="H153" i="8"/>
  <c r="G153" i="8"/>
  <c r="AR152" i="8"/>
  <c r="AK152" i="8"/>
  <c r="AD152" i="8"/>
  <c r="W152" i="8"/>
  <c r="P152" i="8"/>
  <c r="M152" i="8"/>
  <c r="L152" i="8"/>
  <c r="K152" i="8"/>
  <c r="J152" i="8"/>
  <c r="H152" i="8"/>
  <c r="G152" i="8"/>
  <c r="AR151" i="8"/>
  <c r="AK151" i="8"/>
  <c r="AD151" i="8"/>
  <c r="W151" i="8"/>
  <c r="P151" i="8"/>
  <c r="M151" i="8"/>
  <c r="L151" i="8"/>
  <c r="K151" i="8"/>
  <c r="J151" i="8"/>
  <c r="H151" i="8"/>
  <c r="G151" i="8"/>
  <c r="AR150" i="8"/>
  <c r="AK150" i="8"/>
  <c r="AD150" i="8"/>
  <c r="W150" i="8"/>
  <c r="P150" i="8"/>
  <c r="M150" i="8"/>
  <c r="L150" i="8"/>
  <c r="K150" i="8"/>
  <c r="J150" i="8"/>
  <c r="H150" i="8"/>
  <c r="G150" i="8"/>
  <c r="AR149" i="8"/>
  <c r="AK149" i="8"/>
  <c r="AD149" i="8"/>
  <c r="W149" i="8"/>
  <c r="P149" i="8"/>
  <c r="M149" i="8"/>
  <c r="L149" i="8"/>
  <c r="K149" i="8"/>
  <c r="J149" i="8"/>
  <c r="H149" i="8"/>
  <c r="G149" i="8"/>
  <c r="AR148" i="8"/>
  <c r="AK148" i="8"/>
  <c r="AD148" i="8"/>
  <c r="W148" i="8"/>
  <c r="P148" i="8"/>
  <c r="M148" i="8"/>
  <c r="L148" i="8"/>
  <c r="K148" i="8"/>
  <c r="J148" i="8"/>
  <c r="H148" i="8"/>
  <c r="G148" i="8"/>
  <c r="AR147" i="8"/>
  <c r="AK147" i="8"/>
  <c r="AD147" i="8"/>
  <c r="W147" i="8"/>
  <c r="P147" i="8"/>
  <c r="M147" i="8"/>
  <c r="L147" i="8"/>
  <c r="K147" i="8"/>
  <c r="J147" i="8"/>
  <c r="H147" i="8"/>
  <c r="G147" i="8"/>
  <c r="AR146" i="8"/>
  <c r="AK146" i="8"/>
  <c r="AD146" i="8"/>
  <c r="W146" i="8"/>
  <c r="P146" i="8"/>
  <c r="M146" i="8"/>
  <c r="L146" i="8"/>
  <c r="K146" i="8"/>
  <c r="J146" i="8"/>
  <c r="H146" i="8"/>
  <c r="G146" i="8"/>
  <c r="AR145" i="8"/>
  <c r="AK145" i="8"/>
  <c r="AD145" i="8"/>
  <c r="W145" i="8"/>
  <c r="P145" i="8"/>
  <c r="M145" i="8"/>
  <c r="L145" i="8"/>
  <c r="K145" i="8"/>
  <c r="J145" i="8"/>
  <c r="H145" i="8"/>
  <c r="G145" i="8"/>
  <c r="AR144" i="8"/>
  <c r="AK144" i="8"/>
  <c r="AD144" i="8"/>
  <c r="W144" i="8"/>
  <c r="P144" i="8"/>
  <c r="M144" i="8"/>
  <c r="L144" i="8"/>
  <c r="K144" i="8"/>
  <c r="J144" i="8"/>
  <c r="H144" i="8"/>
  <c r="G144" i="8"/>
  <c r="AR143" i="8"/>
  <c r="AK143" i="8"/>
  <c r="AD143" i="8"/>
  <c r="W143" i="8"/>
  <c r="P143" i="8"/>
  <c r="M143" i="8"/>
  <c r="L143" i="8"/>
  <c r="K143" i="8"/>
  <c r="J143" i="8"/>
  <c r="H143" i="8"/>
  <c r="G143" i="8"/>
  <c r="AR142" i="8"/>
  <c r="AL142" i="8"/>
  <c r="AK142" i="8" s="1"/>
  <c r="AD142" i="8"/>
  <c r="X142" i="8"/>
  <c r="P142" i="8"/>
  <c r="M142" i="8"/>
  <c r="L142" i="8"/>
  <c r="K142" i="8"/>
  <c r="H142" i="8"/>
  <c r="G142" i="8"/>
  <c r="AR141" i="8"/>
  <c r="AK141" i="8"/>
  <c r="AD141" i="8"/>
  <c r="W141" i="8"/>
  <c r="P141" i="8"/>
  <c r="M141" i="8"/>
  <c r="L141" i="8"/>
  <c r="K141" i="8"/>
  <c r="J141" i="8"/>
  <c r="H141" i="8"/>
  <c r="G141" i="8"/>
  <c r="AV140" i="8"/>
  <c r="AU140" i="8"/>
  <c r="AT140" i="8"/>
  <c r="AS140" i="8"/>
  <c r="AQ140" i="8"/>
  <c r="AP140" i="8"/>
  <c r="AO140" i="8"/>
  <c r="AN140" i="8"/>
  <c r="AM140" i="8"/>
  <c r="AJ140" i="8"/>
  <c r="AI140" i="8"/>
  <c r="AH140" i="8"/>
  <c r="AG140" i="8"/>
  <c r="AF140" i="8"/>
  <c r="AE140" i="8"/>
  <c r="AC140" i="8"/>
  <c r="AB140" i="8"/>
  <c r="AA140" i="8"/>
  <c r="Z140" i="8"/>
  <c r="Y140" i="8"/>
  <c r="V140" i="8"/>
  <c r="U140" i="8"/>
  <c r="T140" i="8"/>
  <c r="S140" i="8"/>
  <c r="R140" i="8"/>
  <c r="O140" i="8"/>
  <c r="N140" i="8"/>
  <c r="F140" i="8"/>
  <c r="AR139" i="8"/>
  <c r="AK139" i="8"/>
  <c r="AD139" i="8"/>
  <c r="W139" i="8"/>
  <c r="P139" i="8"/>
  <c r="M139" i="8"/>
  <c r="L139" i="8"/>
  <c r="K139" i="8"/>
  <c r="J139" i="8"/>
  <c r="H139" i="8"/>
  <c r="G139" i="8"/>
  <c r="AR138" i="8"/>
  <c r="AK138" i="8"/>
  <c r="AD138" i="8"/>
  <c r="W138" i="8"/>
  <c r="P138" i="8"/>
  <c r="M138" i="8"/>
  <c r="L138" i="8"/>
  <c r="K138" i="8"/>
  <c r="J138" i="8"/>
  <c r="H138" i="8"/>
  <c r="G138" i="8"/>
  <c r="AR137" i="8"/>
  <c r="AK137" i="8"/>
  <c r="AD137" i="8"/>
  <c r="W137" i="8"/>
  <c r="P137" i="8"/>
  <c r="M137" i="8"/>
  <c r="L137" i="8"/>
  <c r="K137" i="8"/>
  <c r="J137" i="8"/>
  <c r="H137" i="8"/>
  <c r="G137" i="8"/>
  <c r="AR136" i="8"/>
  <c r="AK136" i="8"/>
  <c r="AD136" i="8"/>
  <c r="W136" i="8"/>
  <c r="P136" i="8"/>
  <c r="M136" i="8"/>
  <c r="L136" i="8"/>
  <c r="K136" i="8"/>
  <c r="J136" i="8"/>
  <c r="H136" i="8"/>
  <c r="G136" i="8"/>
  <c r="AV135" i="8"/>
  <c r="AU135" i="8"/>
  <c r="AT135" i="8"/>
  <c r="AS135" i="8"/>
  <c r="AQ135" i="8"/>
  <c r="AP135" i="8"/>
  <c r="AO135" i="8"/>
  <c r="AN135" i="8"/>
  <c r="AM135" i="8"/>
  <c r="AL135" i="8"/>
  <c r="AJ135" i="8"/>
  <c r="AI135" i="8"/>
  <c r="AH135" i="8"/>
  <c r="AG135" i="8"/>
  <c r="AF135" i="8"/>
  <c r="AE135" i="8"/>
  <c r="AC135" i="8"/>
  <c r="AB135" i="8"/>
  <c r="AA135" i="8"/>
  <c r="Z135" i="8"/>
  <c r="Y135" i="8"/>
  <c r="X135" i="8"/>
  <c r="V135" i="8"/>
  <c r="U135" i="8"/>
  <c r="T135" i="8"/>
  <c r="S135" i="8"/>
  <c r="R135" i="8"/>
  <c r="Q135" i="8"/>
  <c r="O135" i="8"/>
  <c r="N135" i="8"/>
  <c r="F135" i="8"/>
  <c r="AR134" i="8"/>
  <c r="AK134" i="8"/>
  <c r="AD134" i="8"/>
  <c r="W134" i="8"/>
  <c r="P134" i="8"/>
  <c r="M134" i="8"/>
  <c r="L134" i="8"/>
  <c r="K134" i="8"/>
  <c r="J134" i="8"/>
  <c r="H134" i="8"/>
  <c r="G134" i="8"/>
  <c r="AR133" i="8"/>
  <c r="AK133" i="8"/>
  <c r="AD133" i="8"/>
  <c r="W133" i="8"/>
  <c r="P133" i="8"/>
  <c r="M133" i="8"/>
  <c r="L133" i="8"/>
  <c r="K133" i="8"/>
  <c r="J133" i="8"/>
  <c r="H133" i="8"/>
  <c r="G133" i="8"/>
  <c r="AR132" i="8"/>
  <c r="AK132" i="8"/>
  <c r="AD132" i="8"/>
  <c r="W132" i="8"/>
  <c r="P132" i="8"/>
  <c r="M132" i="8"/>
  <c r="L132" i="8"/>
  <c r="K132" i="8"/>
  <c r="J132" i="8"/>
  <c r="H132" i="8"/>
  <c r="G132" i="8"/>
  <c r="AR131" i="8"/>
  <c r="AK131" i="8"/>
  <c r="AD131" i="8"/>
  <c r="W131" i="8"/>
  <c r="P131" i="8"/>
  <c r="M131" i="8"/>
  <c r="L131" i="8"/>
  <c r="K131" i="8"/>
  <c r="J131" i="8"/>
  <c r="H131" i="8"/>
  <c r="G131" i="8"/>
  <c r="AR130" i="8"/>
  <c r="AK130" i="8"/>
  <c r="AD130" i="8"/>
  <c r="W130" i="8"/>
  <c r="P130" i="8"/>
  <c r="M130" i="8"/>
  <c r="L130" i="8"/>
  <c r="K130" i="8"/>
  <c r="J130" i="8"/>
  <c r="H130" i="8"/>
  <c r="G130" i="8"/>
  <c r="AR129" i="8"/>
  <c r="AK129" i="8"/>
  <c r="AD129" i="8"/>
  <c r="W129" i="8"/>
  <c r="P129" i="8"/>
  <c r="M129" i="8"/>
  <c r="L129" i="8"/>
  <c r="K129" i="8"/>
  <c r="J129" i="8"/>
  <c r="H129" i="8"/>
  <c r="G129" i="8"/>
  <c r="AR128" i="8"/>
  <c r="AK128" i="8"/>
  <c r="AD128" i="8"/>
  <c r="W128" i="8"/>
  <c r="P128" i="8"/>
  <c r="M128" i="8"/>
  <c r="L128" i="8"/>
  <c r="K128" i="8"/>
  <c r="J128" i="8"/>
  <c r="H128" i="8"/>
  <c r="G128" i="8"/>
  <c r="AR127" i="8"/>
  <c r="AK127" i="8"/>
  <c r="AD127" i="8"/>
  <c r="W127" i="8"/>
  <c r="P127" i="8"/>
  <c r="M127" i="8"/>
  <c r="L127" i="8"/>
  <c r="K127" i="8"/>
  <c r="J127" i="8"/>
  <c r="H127" i="8"/>
  <c r="G127" i="8"/>
  <c r="AR126" i="8"/>
  <c r="AK126" i="8"/>
  <c r="AD126" i="8"/>
  <c r="W126" i="8"/>
  <c r="P126" i="8"/>
  <c r="M126" i="8"/>
  <c r="L126" i="8"/>
  <c r="K126" i="8"/>
  <c r="J126" i="8"/>
  <c r="H126" i="8"/>
  <c r="G126" i="8"/>
  <c r="AR125" i="8"/>
  <c r="AK125" i="8"/>
  <c r="AD125" i="8"/>
  <c r="W125" i="8"/>
  <c r="P125" i="8"/>
  <c r="M125" i="8"/>
  <c r="L125" i="8"/>
  <c r="K125" i="8"/>
  <c r="J125" i="8"/>
  <c r="H125" i="8"/>
  <c r="G125" i="8"/>
  <c r="AR124" i="8"/>
  <c r="AK124" i="8"/>
  <c r="AD124" i="8"/>
  <c r="W124" i="8"/>
  <c r="P124" i="8"/>
  <c r="M124" i="8"/>
  <c r="L124" i="8"/>
  <c r="K124" i="8"/>
  <c r="J124" i="8"/>
  <c r="H124" i="8"/>
  <c r="G124" i="8"/>
  <c r="AR123" i="8"/>
  <c r="AK123" i="8"/>
  <c r="AD123" i="8"/>
  <c r="W123" i="8"/>
  <c r="P123" i="8"/>
  <c r="M123" i="8"/>
  <c r="L123" i="8"/>
  <c r="K123" i="8"/>
  <c r="J123" i="8"/>
  <c r="H123" i="8"/>
  <c r="G123" i="8"/>
  <c r="AR122" i="8"/>
  <c r="AK122" i="8"/>
  <c r="AD122" i="8"/>
  <c r="W122" i="8"/>
  <c r="P122" i="8"/>
  <c r="M122" i="8"/>
  <c r="L122" i="8"/>
  <c r="K122" i="8"/>
  <c r="J122" i="8"/>
  <c r="H122" i="8"/>
  <c r="G122" i="8"/>
  <c r="AR121" i="8"/>
  <c r="AK121" i="8"/>
  <c r="AD121" i="8"/>
  <c r="W121" i="8"/>
  <c r="P121" i="8"/>
  <c r="M121" i="8"/>
  <c r="L121" i="8"/>
  <c r="K121" i="8"/>
  <c r="J121" i="8"/>
  <c r="H121" i="8"/>
  <c r="G121" i="8"/>
  <c r="AR120" i="8"/>
  <c r="AK120" i="8"/>
  <c r="AD120" i="8"/>
  <c r="W120" i="8"/>
  <c r="P120" i="8"/>
  <c r="M120" i="8"/>
  <c r="L120" i="8"/>
  <c r="K120" i="8"/>
  <c r="J120" i="8"/>
  <c r="H120" i="8"/>
  <c r="G120" i="8"/>
  <c r="AR119" i="8"/>
  <c r="AK119" i="8"/>
  <c r="AD119" i="8"/>
  <c r="W119" i="8"/>
  <c r="P119" i="8"/>
  <c r="M119" i="8"/>
  <c r="L119" i="8"/>
  <c r="K119" i="8"/>
  <c r="J119" i="8"/>
  <c r="H119" i="8"/>
  <c r="G119" i="8"/>
  <c r="AR118" i="8"/>
  <c r="AK118" i="8"/>
  <c r="AD118" i="8"/>
  <c r="W118" i="8"/>
  <c r="Q118" i="8"/>
  <c r="P118" i="8" s="1"/>
  <c r="M118" i="8"/>
  <c r="L118" i="8"/>
  <c r="K118" i="8"/>
  <c r="H118" i="8"/>
  <c r="G118" i="8"/>
  <c r="AR117" i="8"/>
  <c r="AK117" i="8"/>
  <c r="AD117" i="8"/>
  <c r="W117" i="8"/>
  <c r="P117" i="8"/>
  <c r="M117" i="8"/>
  <c r="L117" i="8"/>
  <c r="K117" i="8"/>
  <c r="J117" i="8"/>
  <c r="H117" i="8"/>
  <c r="G117" i="8"/>
  <c r="AR116" i="8"/>
  <c r="AK116" i="8"/>
  <c r="AD116" i="8"/>
  <c r="W116" i="8"/>
  <c r="P116" i="8"/>
  <c r="M116" i="8"/>
  <c r="L116" i="8"/>
  <c r="K116" i="8"/>
  <c r="J116" i="8"/>
  <c r="H116" i="8"/>
  <c r="G116" i="8"/>
  <c r="AR115" i="8"/>
  <c r="AK115" i="8"/>
  <c r="AD115" i="8"/>
  <c r="W115" i="8"/>
  <c r="P115" i="8"/>
  <c r="M115" i="8"/>
  <c r="L115" i="8"/>
  <c r="K115" i="8"/>
  <c r="J115" i="8"/>
  <c r="H115" i="8"/>
  <c r="G115" i="8"/>
  <c r="AR114" i="8"/>
  <c r="AK114" i="8"/>
  <c r="AD114" i="8"/>
  <c r="W114" i="8"/>
  <c r="P114" i="8"/>
  <c r="M114" i="8"/>
  <c r="L114" i="8"/>
  <c r="K114" i="8"/>
  <c r="J114" i="8"/>
  <c r="H114" i="8"/>
  <c r="G114" i="8"/>
  <c r="AV113" i="8"/>
  <c r="AU113" i="8"/>
  <c r="AT113" i="8"/>
  <c r="AS113" i="8"/>
  <c r="AQ113" i="8"/>
  <c r="AP113" i="8"/>
  <c r="AO113" i="8"/>
  <c r="AN113" i="8"/>
  <c r="AM113" i="8"/>
  <c r="AL113" i="8"/>
  <c r="AJ113" i="8"/>
  <c r="AI113" i="8"/>
  <c r="AH113" i="8"/>
  <c r="AG113" i="8"/>
  <c r="AF113" i="8"/>
  <c r="AE113" i="8"/>
  <c r="AC113" i="8"/>
  <c r="AB113" i="8"/>
  <c r="AA113" i="8"/>
  <c r="Z113" i="8"/>
  <c r="Y113" i="8"/>
  <c r="X113" i="8"/>
  <c r="V113" i="8"/>
  <c r="U113" i="8"/>
  <c r="T113" i="8"/>
  <c r="S113" i="8"/>
  <c r="R113" i="8"/>
  <c r="O113" i="8"/>
  <c r="N113" i="8"/>
  <c r="F113" i="8"/>
  <c r="AR112" i="8"/>
  <c r="AR111" i="8" s="1"/>
  <c r="AK112" i="8"/>
  <c r="AK111" i="8" s="1"/>
  <c r="AD112" i="8"/>
  <c r="AD111" i="8" s="1"/>
  <c r="W112" i="8"/>
  <c r="W111" i="8" s="1"/>
  <c r="P112" i="8"/>
  <c r="P111" i="8" s="1"/>
  <c r="M112" i="8"/>
  <c r="M111" i="8" s="1"/>
  <c r="L112" i="8"/>
  <c r="L111" i="8" s="1"/>
  <c r="K112" i="8"/>
  <c r="K111" i="8" s="1"/>
  <c r="J112" i="8"/>
  <c r="H112" i="8"/>
  <c r="G112" i="8"/>
  <c r="AV111" i="8"/>
  <c r="AU111" i="8"/>
  <c r="AT111" i="8"/>
  <c r="AS111" i="8"/>
  <c r="AQ111" i="8"/>
  <c r="AP111" i="8"/>
  <c r="AO111" i="8"/>
  <c r="AN111" i="8"/>
  <c r="AM111" i="8"/>
  <c r="AL111" i="8"/>
  <c r="AJ111" i="8"/>
  <c r="AI111" i="8"/>
  <c r="AH111" i="8"/>
  <c r="AG111" i="8"/>
  <c r="AF111" i="8"/>
  <c r="AE111" i="8"/>
  <c r="AC111" i="8"/>
  <c r="AB111" i="8"/>
  <c r="AA111" i="8"/>
  <c r="Z111" i="8"/>
  <c r="Y111" i="8"/>
  <c r="X111" i="8"/>
  <c r="V111" i="8"/>
  <c r="U111" i="8"/>
  <c r="T111" i="8"/>
  <c r="S111" i="8"/>
  <c r="R111" i="8"/>
  <c r="Q111" i="8"/>
  <c r="O111" i="8"/>
  <c r="N111" i="8"/>
  <c r="F111" i="8"/>
  <c r="AR110" i="8"/>
  <c r="AK110" i="8"/>
  <c r="AD110" i="8"/>
  <c r="W110" i="8"/>
  <c r="P110" i="8"/>
  <c r="M110" i="8"/>
  <c r="L110" i="8"/>
  <c r="K110" i="8"/>
  <c r="J110" i="8"/>
  <c r="H110" i="8"/>
  <c r="G110" i="8"/>
  <c r="AR109" i="8"/>
  <c r="AK109" i="8"/>
  <c r="AD109" i="8"/>
  <c r="W109" i="8"/>
  <c r="P109" i="8"/>
  <c r="M109" i="8"/>
  <c r="L109" i="8"/>
  <c r="K109" i="8"/>
  <c r="J109" i="8"/>
  <c r="H109" i="8"/>
  <c r="G109" i="8"/>
  <c r="AR108" i="8"/>
  <c r="AK108" i="8"/>
  <c r="AD108" i="8"/>
  <c r="W108" i="8"/>
  <c r="P108" i="8"/>
  <c r="M108" i="8"/>
  <c r="L108" i="8"/>
  <c r="K108" i="8"/>
  <c r="J108" i="8"/>
  <c r="H108" i="8"/>
  <c r="G108" i="8"/>
  <c r="AR107" i="8"/>
  <c r="AK107" i="8"/>
  <c r="AD107" i="8"/>
  <c r="W107" i="8"/>
  <c r="P107" i="8"/>
  <c r="M107" i="8"/>
  <c r="L107" i="8"/>
  <c r="K107" i="8"/>
  <c r="J107" i="8"/>
  <c r="H107" i="8"/>
  <c r="G107" i="8"/>
  <c r="AR106" i="8"/>
  <c r="AK106" i="8"/>
  <c r="AD106" i="8"/>
  <c r="W106" i="8"/>
  <c r="P106" i="8"/>
  <c r="M106" i="8"/>
  <c r="L106" i="8"/>
  <c r="K106" i="8"/>
  <c r="J106" i="8"/>
  <c r="H106" i="8"/>
  <c r="G106" i="8"/>
  <c r="AR105" i="8"/>
  <c r="AK105" i="8"/>
  <c r="AD105" i="8"/>
  <c r="W105" i="8"/>
  <c r="P105" i="8"/>
  <c r="M105" i="8"/>
  <c r="L105" i="8"/>
  <c r="K105" i="8"/>
  <c r="J105" i="8"/>
  <c r="H105" i="8"/>
  <c r="G105" i="8"/>
  <c r="AV104" i="8"/>
  <c r="AU104" i="8"/>
  <c r="AT104" i="8"/>
  <c r="AS104" i="8"/>
  <c r="AQ104" i="8"/>
  <c r="AP104" i="8"/>
  <c r="AO104" i="8"/>
  <c r="AN104" i="8"/>
  <c r="AM104" i="8"/>
  <c r="AL104" i="8"/>
  <c r="AJ104" i="8"/>
  <c r="AI104" i="8"/>
  <c r="AH104" i="8"/>
  <c r="AG104" i="8"/>
  <c r="AF104" i="8"/>
  <c r="AE104" i="8"/>
  <c r="AC104" i="8"/>
  <c r="AB104" i="8"/>
  <c r="AA104" i="8"/>
  <c r="Z104" i="8"/>
  <c r="Y104" i="8"/>
  <c r="X104" i="8"/>
  <c r="V104" i="8"/>
  <c r="U104" i="8"/>
  <c r="T104" i="8"/>
  <c r="S104" i="8"/>
  <c r="R104" i="8"/>
  <c r="Q104" i="8"/>
  <c r="O104" i="8"/>
  <c r="N104" i="8"/>
  <c r="F104" i="8"/>
  <c r="AR103" i="8"/>
  <c r="AK103" i="8"/>
  <c r="AD103" i="8"/>
  <c r="W103" i="8"/>
  <c r="P103" i="8"/>
  <c r="M103" i="8"/>
  <c r="L103" i="8"/>
  <c r="K103" i="8"/>
  <c r="J103" i="8"/>
  <c r="H103" i="8"/>
  <c r="G103" i="8"/>
  <c r="AR102" i="8"/>
  <c r="AK102" i="8"/>
  <c r="AD102" i="8"/>
  <c r="W102" i="8"/>
  <c r="P102" i="8"/>
  <c r="M102" i="8"/>
  <c r="L102" i="8"/>
  <c r="K102" i="8"/>
  <c r="J102" i="8"/>
  <c r="H102" i="8"/>
  <c r="G102" i="8"/>
  <c r="AR101" i="8"/>
  <c r="AK101" i="8"/>
  <c r="AD101" i="8"/>
  <c r="W101" i="8"/>
  <c r="P101" i="8"/>
  <c r="M101" i="8"/>
  <c r="L101" i="8"/>
  <c r="K101" i="8"/>
  <c r="J101" i="8"/>
  <c r="H101" i="8"/>
  <c r="G101" i="8"/>
  <c r="AR100" i="8"/>
  <c r="AK100" i="8"/>
  <c r="AD100" i="8"/>
  <c r="W100" i="8"/>
  <c r="P100" i="8"/>
  <c r="M100" i="8"/>
  <c r="L100" i="8"/>
  <c r="K100" i="8"/>
  <c r="J100" i="8"/>
  <c r="H100" i="8"/>
  <c r="G100" i="8"/>
  <c r="AR99" i="8"/>
  <c r="AK99" i="8"/>
  <c r="AD99" i="8"/>
  <c r="W99" i="8"/>
  <c r="P99" i="8"/>
  <c r="M99" i="8"/>
  <c r="L99" i="8"/>
  <c r="K99" i="8"/>
  <c r="J99" i="8"/>
  <c r="H99" i="8"/>
  <c r="G99" i="8"/>
  <c r="AR98" i="8"/>
  <c r="AK98" i="8"/>
  <c r="AD98" i="8"/>
  <c r="W98" i="8"/>
  <c r="P98" i="8"/>
  <c r="M98" i="8"/>
  <c r="L98" i="8"/>
  <c r="K98" i="8"/>
  <c r="J98" i="8"/>
  <c r="H98" i="8"/>
  <c r="G98" i="8"/>
  <c r="AR97" i="8"/>
  <c r="AK97" i="8"/>
  <c r="AD97" i="8"/>
  <c r="W97" i="8"/>
  <c r="P97" i="8"/>
  <c r="M97" i="8"/>
  <c r="L97" i="8"/>
  <c r="K97" i="8"/>
  <c r="J97" i="8"/>
  <c r="H97" i="8"/>
  <c r="G97" i="8"/>
  <c r="AR96" i="8"/>
  <c r="AK96" i="8"/>
  <c r="AD96" i="8"/>
  <c r="W96" i="8"/>
  <c r="P96" i="8"/>
  <c r="M96" i="8"/>
  <c r="L96" i="8"/>
  <c r="K96" i="8"/>
  <c r="J96" i="8"/>
  <c r="H96" i="8"/>
  <c r="G96" i="8"/>
  <c r="AR95" i="8"/>
  <c r="AK95" i="8"/>
  <c r="AD95" i="8"/>
  <c r="W95" i="8"/>
  <c r="P95" i="8"/>
  <c r="M95" i="8"/>
  <c r="L95" i="8"/>
  <c r="K95" i="8"/>
  <c r="J95" i="8"/>
  <c r="H95" i="8"/>
  <c r="G95" i="8"/>
  <c r="AR94" i="8"/>
  <c r="AK94" i="8"/>
  <c r="AD94" i="8"/>
  <c r="W94" i="8"/>
  <c r="P94" i="8"/>
  <c r="M94" i="8"/>
  <c r="L94" i="8"/>
  <c r="K94" i="8"/>
  <c r="J94" i="8"/>
  <c r="H94" i="8"/>
  <c r="G94" i="8"/>
  <c r="AR93" i="8"/>
  <c r="AK93" i="8"/>
  <c r="AD93" i="8"/>
  <c r="W93" i="8"/>
  <c r="P93" i="8"/>
  <c r="M93" i="8"/>
  <c r="L93" i="8"/>
  <c r="K93" i="8"/>
  <c r="J93" i="8"/>
  <c r="H93" i="8"/>
  <c r="G93" i="8"/>
  <c r="AR92" i="8"/>
  <c r="AK92" i="8"/>
  <c r="AD92" i="8"/>
  <c r="W92" i="8"/>
  <c r="P92" i="8"/>
  <c r="M92" i="8"/>
  <c r="L92" i="8"/>
  <c r="K92" i="8"/>
  <c r="J92" i="8"/>
  <c r="H92" i="8"/>
  <c r="G92" i="8"/>
  <c r="AR91" i="8"/>
  <c r="AK91" i="8"/>
  <c r="AD91" i="8"/>
  <c r="W91" i="8"/>
  <c r="P91" i="8"/>
  <c r="M91" i="8"/>
  <c r="L91" i="8"/>
  <c r="K91" i="8"/>
  <c r="J91" i="8"/>
  <c r="H91" i="8"/>
  <c r="G91" i="8"/>
  <c r="AR90" i="8"/>
  <c r="AK90" i="8"/>
  <c r="AD90" i="8"/>
  <c r="W90" i="8"/>
  <c r="P90" i="8"/>
  <c r="M90" i="8"/>
  <c r="L90" i="8"/>
  <c r="K90" i="8"/>
  <c r="J90" i="8"/>
  <c r="H90" i="8"/>
  <c r="G90" i="8"/>
  <c r="AR89" i="8"/>
  <c r="AK89" i="8"/>
  <c r="AD89" i="8"/>
  <c r="W89" i="8"/>
  <c r="P89" i="8"/>
  <c r="M89" i="8"/>
  <c r="L89" i="8"/>
  <c r="K89" i="8"/>
  <c r="J89" i="8"/>
  <c r="H89" i="8"/>
  <c r="G89" i="8"/>
  <c r="AV88" i="8"/>
  <c r="AU88" i="8"/>
  <c r="AT88" i="8"/>
  <c r="AS88" i="8"/>
  <c r="AQ88" i="8"/>
  <c r="AP88" i="8"/>
  <c r="AO88" i="8"/>
  <c r="AN88" i="8"/>
  <c r="AM88" i="8"/>
  <c r="AL88" i="8"/>
  <c r="AJ88" i="8"/>
  <c r="AI88" i="8"/>
  <c r="AH88" i="8"/>
  <c r="AG88" i="8"/>
  <c r="AF88" i="8"/>
  <c r="AE88" i="8"/>
  <c r="AC88" i="8"/>
  <c r="AB88" i="8"/>
  <c r="AA88" i="8"/>
  <c r="Z88" i="8"/>
  <c r="Y88" i="8"/>
  <c r="X88" i="8"/>
  <c r="V88" i="8"/>
  <c r="U88" i="8"/>
  <c r="T88" i="8"/>
  <c r="S88" i="8"/>
  <c r="R88" i="8"/>
  <c r="Q88" i="8"/>
  <c r="O88" i="8"/>
  <c r="N88" i="8"/>
  <c r="F88" i="8"/>
  <c r="AR87" i="8"/>
  <c r="AK87" i="8"/>
  <c r="AD87" i="8"/>
  <c r="W87" i="8"/>
  <c r="P87" i="8"/>
  <c r="M87" i="8"/>
  <c r="L87" i="8"/>
  <c r="K87" i="8"/>
  <c r="J87" i="8"/>
  <c r="H87" i="8"/>
  <c r="G87" i="8"/>
  <c r="AR86" i="8"/>
  <c r="AK86" i="8"/>
  <c r="AD86" i="8"/>
  <c r="W86" i="8"/>
  <c r="P86" i="8"/>
  <c r="M86" i="8"/>
  <c r="L86" i="8"/>
  <c r="K86" i="8"/>
  <c r="J86" i="8"/>
  <c r="H86" i="8"/>
  <c r="G86" i="8"/>
  <c r="AR85" i="8"/>
  <c r="AK85" i="8"/>
  <c r="AD85" i="8"/>
  <c r="W85" i="8"/>
  <c r="P85" i="8"/>
  <c r="M85" i="8"/>
  <c r="L85" i="8"/>
  <c r="K85" i="8"/>
  <c r="J85" i="8"/>
  <c r="H85" i="8"/>
  <c r="G85" i="8"/>
  <c r="AR84" i="8"/>
  <c r="AK84" i="8"/>
  <c r="AD84" i="8"/>
  <c r="W84" i="8"/>
  <c r="P84" i="8"/>
  <c r="M84" i="8"/>
  <c r="L84" i="8"/>
  <c r="K84" i="8"/>
  <c r="J84" i="8"/>
  <c r="H84" i="8"/>
  <c r="G84" i="8"/>
  <c r="AR83" i="8"/>
  <c r="AK83" i="8"/>
  <c r="AD83" i="8"/>
  <c r="W83" i="8"/>
  <c r="P83" i="8"/>
  <c r="M83" i="8"/>
  <c r="L83" i="8"/>
  <c r="K83" i="8"/>
  <c r="J83" i="8"/>
  <c r="H83" i="8"/>
  <c r="G83" i="8"/>
  <c r="AR82" i="8"/>
  <c r="AK82" i="8"/>
  <c r="AD82" i="8"/>
  <c r="W82" i="8"/>
  <c r="P82" i="8"/>
  <c r="M82" i="8"/>
  <c r="L82" i="8"/>
  <c r="K82" i="8"/>
  <c r="J82" i="8"/>
  <c r="H82" i="8"/>
  <c r="G82" i="8"/>
  <c r="AR81" i="8"/>
  <c r="AK81" i="8"/>
  <c r="AD81" i="8"/>
  <c r="W81" i="8"/>
  <c r="P81" i="8"/>
  <c r="M81" i="8"/>
  <c r="L81" i="8"/>
  <c r="K81" i="8"/>
  <c r="J81" i="8"/>
  <c r="H81" i="8"/>
  <c r="G81" i="8"/>
  <c r="AR80" i="8"/>
  <c r="AK80" i="8"/>
  <c r="AD80" i="8"/>
  <c r="W80" i="8"/>
  <c r="P80" i="8"/>
  <c r="M80" i="8"/>
  <c r="L80" i="8"/>
  <c r="K80" i="8"/>
  <c r="J80" i="8"/>
  <c r="H80" i="8"/>
  <c r="G80" i="8"/>
  <c r="AR79" i="8"/>
  <c r="AK79" i="8"/>
  <c r="AD79" i="8"/>
  <c r="W79" i="8"/>
  <c r="P79" i="8"/>
  <c r="M79" i="8"/>
  <c r="L79" i="8"/>
  <c r="K79" i="8"/>
  <c r="J79" i="8"/>
  <c r="H79" i="8"/>
  <c r="G79" i="8"/>
  <c r="AV78" i="8"/>
  <c r="AU78" i="8"/>
  <c r="AT78" i="8"/>
  <c r="AS78" i="8"/>
  <c r="AQ78" i="8"/>
  <c r="AP78" i="8"/>
  <c r="AO78" i="8"/>
  <c r="AN78" i="8"/>
  <c r="AM78" i="8"/>
  <c r="AL78" i="8"/>
  <c r="AJ78" i="8"/>
  <c r="AI78" i="8"/>
  <c r="AH78" i="8"/>
  <c r="AG78" i="8"/>
  <c r="AF78" i="8"/>
  <c r="AE78" i="8"/>
  <c r="AC78" i="8"/>
  <c r="AB78" i="8"/>
  <c r="AA78" i="8"/>
  <c r="Z78" i="8"/>
  <c r="Y78" i="8"/>
  <c r="X78" i="8"/>
  <c r="V78" i="8"/>
  <c r="U78" i="8"/>
  <c r="T78" i="8"/>
  <c r="S78" i="8"/>
  <c r="R78" i="8"/>
  <c r="Q78" i="8"/>
  <c r="O78" i="8"/>
  <c r="N78" i="8"/>
  <c r="F78" i="8"/>
  <c r="AR77" i="8"/>
  <c r="AK77" i="8"/>
  <c r="AD77" i="8"/>
  <c r="W77" i="8"/>
  <c r="P77" i="8"/>
  <c r="M77" i="8"/>
  <c r="L77" i="8"/>
  <c r="K77" i="8"/>
  <c r="J77" i="8"/>
  <c r="H77" i="8"/>
  <c r="G77" i="8"/>
  <c r="AR76" i="8"/>
  <c r="AK76" i="8"/>
  <c r="AD76" i="8"/>
  <c r="W76" i="8"/>
  <c r="P76" i="8"/>
  <c r="M76" i="8"/>
  <c r="L76" i="8"/>
  <c r="K76" i="8"/>
  <c r="J76" i="8"/>
  <c r="H76" i="8"/>
  <c r="G76" i="8"/>
  <c r="AR75" i="8"/>
  <c r="AK75" i="8"/>
  <c r="AD75" i="8"/>
  <c r="W75" i="8"/>
  <c r="P75" i="8"/>
  <c r="M75" i="8"/>
  <c r="L75" i="8"/>
  <c r="K75" i="8"/>
  <c r="J75" i="8"/>
  <c r="H75" i="8"/>
  <c r="G75" i="8"/>
  <c r="AR74" i="8"/>
  <c r="AK74" i="8"/>
  <c r="AD74" i="8"/>
  <c r="W74" i="8"/>
  <c r="P74" i="8"/>
  <c r="M74" i="8"/>
  <c r="L74" i="8"/>
  <c r="K74" i="8"/>
  <c r="J74" i="8"/>
  <c r="H74" i="8"/>
  <c r="G74" i="8"/>
  <c r="AR73" i="8"/>
  <c r="AK73" i="8"/>
  <c r="AD73" i="8"/>
  <c r="W73" i="8"/>
  <c r="P73" i="8"/>
  <c r="M73" i="8"/>
  <c r="L73" i="8"/>
  <c r="K73" i="8"/>
  <c r="J73" i="8"/>
  <c r="H73" i="8"/>
  <c r="G73" i="8"/>
  <c r="AR72" i="8"/>
  <c r="AK72" i="8"/>
  <c r="AD72" i="8"/>
  <c r="W72" i="8"/>
  <c r="P72" i="8"/>
  <c r="M72" i="8"/>
  <c r="L72" i="8"/>
  <c r="K72" i="8"/>
  <c r="J72" i="8"/>
  <c r="H72" i="8"/>
  <c r="G72" i="8"/>
  <c r="AV71" i="8"/>
  <c r="AU71" i="8"/>
  <c r="AT71" i="8"/>
  <c r="AS71" i="8"/>
  <c r="AQ71" i="8"/>
  <c r="AP71" i="8"/>
  <c r="AO71" i="8"/>
  <c r="AN71" i="8"/>
  <c r="AM71" i="8"/>
  <c r="AL71" i="8"/>
  <c r="AJ71" i="8"/>
  <c r="AI71" i="8"/>
  <c r="AH71" i="8"/>
  <c r="AG71" i="8"/>
  <c r="AF71" i="8"/>
  <c r="AE71" i="8"/>
  <c r="AC71" i="8"/>
  <c r="AB71" i="8"/>
  <c r="AA71" i="8"/>
  <c r="Z71" i="8"/>
  <c r="Y71" i="8"/>
  <c r="X71" i="8"/>
  <c r="V71" i="8"/>
  <c r="U71" i="8"/>
  <c r="T71" i="8"/>
  <c r="S71" i="8"/>
  <c r="R71" i="8"/>
  <c r="Q71" i="8"/>
  <c r="O71" i="8"/>
  <c r="N71" i="8"/>
  <c r="F71" i="8"/>
  <c r="AR70" i="8"/>
  <c r="AK70" i="8"/>
  <c r="AD70" i="8"/>
  <c r="W70" i="8"/>
  <c r="P70" i="8"/>
  <c r="M70" i="8"/>
  <c r="L70" i="8"/>
  <c r="K70" i="8"/>
  <c r="J70" i="8"/>
  <c r="H70" i="8"/>
  <c r="G70" i="8"/>
  <c r="AR69" i="8"/>
  <c r="AK69" i="8"/>
  <c r="AD69" i="8"/>
  <c r="W69" i="8"/>
  <c r="P69" i="8"/>
  <c r="M69" i="8"/>
  <c r="L69" i="8"/>
  <c r="K69" i="8"/>
  <c r="J69" i="8"/>
  <c r="H69" i="8"/>
  <c r="G69" i="8"/>
  <c r="AR68" i="8"/>
  <c r="AK68" i="8"/>
  <c r="AD68" i="8"/>
  <c r="W68" i="8"/>
  <c r="P68" i="8"/>
  <c r="M68" i="8"/>
  <c r="L68" i="8"/>
  <c r="K68" i="8"/>
  <c r="J68" i="8"/>
  <c r="H68" i="8"/>
  <c r="G68" i="8"/>
  <c r="AR67" i="8"/>
  <c r="AK67" i="8"/>
  <c r="AD67" i="8"/>
  <c r="W67" i="8"/>
  <c r="P67" i="8"/>
  <c r="M67" i="8"/>
  <c r="L67" i="8"/>
  <c r="K67" i="8"/>
  <c r="J67" i="8"/>
  <c r="H67" i="8"/>
  <c r="G67" i="8"/>
  <c r="AR66" i="8"/>
  <c r="AK66" i="8"/>
  <c r="AD66" i="8"/>
  <c r="W66" i="8"/>
  <c r="P66" i="8"/>
  <c r="M66" i="8"/>
  <c r="L66" i="8"/>
  <c r="K66" i="8"/>
  <c r="J66" i="8"/>
  <c r="H66" i="8"/>
  <c r="G66" i="8"/>
  <c r="AR65" i="8"/>
  <c r="AK65" i="8"/>
  <c r="AD65" i="8"/>
  <c r="W65" i="8"/>
  <c r="P65" i="8"/>
  <c r="M65" i="8"/>
  <c r="L65" i="8"/>
  <c r="K65" i="8"/>
  <c r="J65" i="8"/>
  <c r="H65" i="8"/>
  <c r="G65" i="8"/>
  <c r="AR64" i="8"/>
  <c r="AK64" i="8"/>
  <c r="AD64" i="8"/>
  <c r="W64" i="8"/>
  <c r="P64" i="8"/>
  <c r="M64" i="8"/>
  <c r="L64" i="8"/>
  <c r="K64" i="8"/>
  <c r="J64" i="8"/>
  <c r="H64" i="8"/>
  <c r="G64" i="8"/>
  <c r="AV63" i="8"/>
  <c r="AU63" i="8"/>
  <c r="AT63" i="8"/>
  <c r="AS63" i="8"/>
  <c r="AQ63" i="8"/>
  <c r="AP63" i="8"/>
  <c r="AO63" i="8"/>
  <c r="AN63" i="8"/>
  <c r="AM63" i="8"/>
  <c r="AL63" i="8"/>
  <c r="AJ63" i="8"/>
  <c r="AI63" i="8"/>
  <c r="AH63" i="8"/>
  <c r="AG63" i="8"/>
  <c r="AF63" i="8"/>
  <c r="AE63" i="8"/>
  <c r="AC63" i="8"/>
  <c r="AB63" i="8"/>
  <c r="AA63" i="8"/>
  <c r="Z63" i="8"/>
  <c r="Y63" i="8"/>
  <c r="X63" i="8"/>
  <c r="V63" i="8"/>
  <c r="U63" i="8"/>
  <c r="T63" i="8"/>
  <c r="S63" i="8"/>
  <c r="R63" i="8"/>
  <c r="Q63" i="8"/>
  <c r="O63" i="8"/>
  <c r="N63" i="8"/>
  <c r="F63" i="8"/>
  <c r="AR62" i="8"/>
  <c r="AK62" i="8"/>
  <c r="AD62" i="8"/>
  <c r="W62" i="8"/>
  <c r="P62" i="8"/>
  <c r="M62" i="8"/>
  <c r="L62" i="8"/>
  <c r="K62" i="8"/>
  <c r="J62" i="8"/>
  <c r="H62" i="8"/>
  <c r="G62" i="8"/>
  <c r="AR61" i="8"/>
  <c r="AK61" i="8"/>
  <c r="AD61" i="8"/>
  <c r="W61" i="8"/>
  <c r="P61" i="8"/>
  <c r="M61" i="8"/>
  <c r="L61" i="8"/>
  <c r="K61" i="8"/>
  <c r="J61" i="8"/>
  <c r="H61" i="8"/>
  <c r="G61" i="8"/>
  <c r="AR60" i="8"/>
  <c r="AK60" i="8"/>
  <c r="AD60" i="8"/>
  <c r="W60" i="8"/>
  <c r="P60" i="8"/>
  <c r="M60" i="8"/>
  <c r="L60" i="8"/>
  <c r="K60" i="8"/>
  <c r="J60" i="8"/>
  <c r="H60" i="8"/>
  <c r="G60" i="8"/>
  <c r="AR59" i="8"/>
  <c r="AK59" i="8"/>
  <c r="AD59" i="8"/>
  <c r="W59" i="8"/>
  <c r="P59" i="8"/>
  <c r="M59" i="8"/>
  <c r="L59" i="8"/>
  <c r="K59" i="8"/>
  <c r="J59" i="8"/>
  <c r="H59" i="8"/>
  <c r="G59" i="8"/>
  <c r="AR58" i="8"/>
  <c r="AK58" i="8"/>
  <c r="AD58" i="8"/>
  <c r="W58" i="8"/>
  <c r="P58" i="8"/>
  <c r="M58" i="8"/>
  <c r="L58" i="8"/>
  <c r="K58" i="8"/>
  <c r="J58" i="8"/>
  <c r="H58" i="8"/>
  <c r="G58" i="8"/>
  <c r="AR57" i="8"/>
  <c r="AK57" i="8"/>
  <c r="AD57" i="8"/>
  <c r="W57" i="8"/>
  <c r="P57" i="8"/>
  <c r="M57" i="8"/>
  <c r="L57" i="8"/>
  <c r="K57" i="8"/>
  <c r="J57" i="8"/>
  <c r="H57" i="8"/>
  <c r="G57" i="8"/>
  <c r="AR56" i="8"/>
  <c r="AK56" i="8"/>
  <c r="AD56" i="8"/>
  <c r="W56" i="8"/>
  <c r="P56" i="8"/>
  <c r="M56" i="8"/>
  <c r="L56" i="8"/>
  <c r="K56" i="8"/>
  <c r="J56" i="8"/>
  <c r="H56" i="8"/>
  <c r="G56" i="8"/>
  <c r="AR55" i="8"/>
  <c r="AK55" i="8"/>
  <c r="AD55" i="8"/>
  <c r="W55" i="8"/>
  <c r="P55" i="8"/>
  <c r="M55" i="8"/>
  <c r="L55" i="8"/>
  <c r="K55" i="8"/>
  <c r="J55" i="8"/>
  <c r="H55" i="8"/>
  <c r="G55" i="8"/>
  <c r="AR54" i="8"/>
  <c r="AK54" i="8"/>
  <c r="AD54" i="8"/>
  <c r="W54" i="8"/>
  <c r="P54" i="8"/>
  <c r="M54" i="8"/>
  <c r="L54" i="8"/>
  <c r="K54" i="8"/>
  <c r="J54" i="8"/>
  <c r="H54" i="8"/>
  <c r="G54" i="8"/>
  <c r="AR53" i="8"/>
  <c r="AK53" i="8"/>
  <c r="AD53" i="8"/>
  <c r="W53" i="8"/>
  <c r="P53" i="8"/>
  <c r="M53" i="8"/>
  <c r="L53" i="8"/>
  <c r="K53" i="8"/>
  <c r="J53" i="8"/>
  <c r="H53" i="8"/>
  <c r="G53" i="8"/>
  <c r="AR52" i="8"/>
  <c r="AK52" i="8"/>
  <c r="AD52" i="8"/>
  <c r="W52" i="8"/>
  <c r="P52" i="8"/>
  <c r="M52" i="8"/>
  <c r="L52" i="8"/>
  <c r="K52" i="8"/>
  <c r="J52" i="8"/>
  <c r="H52" i="8"/>
  <c r="G52" i="8"/>
  <c r="AR51" i="8"/>
  <c r="AK51" i="8"/>
  <c r="AD51" i="8"/>
  <c r="W51" i="8"/>
  <c r="P51" i="8"/>
  <c r="M51" i="8"/>
  <c r="L51" i="8"/>
  <c r="K51" i="8"/>
  <c r="J51" i="8"/>
  <c r="H51" i="8"/>
  <c r="G51" i="8"/>
  <c r="AR50" i="8"/>
  <c r="AK50" i="8"/>
  <c r="AD50" i="8"/>
  <c r="W50" i="8"/>
  <c r="P50" i="8"/>
  <c r="M50" i="8"/>
  <c r="L50" i="8"/>
  <c r="K50" i="8"/>
  <c r="J50" i="8"/>
  <c r="H50" i="8"/>
  <c r="G50" i="8"/>
  <c r="AR49" i="8"/>
  <c r="AK49" i="8"/>
  <c r="AD49" i="8"/>
  <c r="W49" i="8"/>
  <c r="P49" i="8"/>
  <c r="M49" i="8"/>
  <c r="L49" i="8"/>
  <c r="K49" i="8"/>
  <c r="J49" i="8"/>
  <c r="H49" i="8"/>
  <c r="G49" i="8"/>
  <c r="AR48" i="8"/>
  <c r="AK48" i="8"/>
  <c r="AD48" i="8"/>
  <c r="W48" i="8"/>
  <c r="P48" i="8"/>
  <c r="M48" i="8"/>
  <c r="L48" i="8"/>
  <c r="K48" i="8"/>
  <c r="J48" i="8"/>
  <c r="H48" i="8"/>
  <c r="G48" i="8"/>
  <c r="AR47" i="8"/>
  <c r="AK47" i="8"/>
  <c r="AD47" i="8"/>
  <c r="W47" i="8"/>
  <c r="P47" i="8"/>
  <c r="M47" i="8"/>
  <c r="L47" i="8"/>
  <c r="K47" i="8"/>
  <c r="J47" i="8"/>
  <c r="H47" i="8"/>
  <c r="G47" i="8"/>
  <c r="AV46" i="8"/>
  <c r="AU46" i="8"/>
  <c r="AT46" i="8"/>
  <c r="AS46" i="8"/>
  <c r="AQ46" i="8"/>
  <c r="AP46" i="8"/>
  <c r="AO46" i="8"/>
  <c r="AN46" i="8"/>
  <c r="AM46" i="8"/>
  <c r="AL46" i="8"/>
  <c r="AJ46" i="8"/>
  <c r="AI46" i="8"/>
  <c r="AH46" i="8"/>
  <c r="AG46" i="8"/>
  <c r="AF46" i="8"/>
  <c r="AE46" i="8"/>
  <c r="AC46" i="8"/>
  <c r="AB46" i="8"/>
  <c r="AA46" i="8"/>
  <c r="Z46" i="8"/>
  <c r="Y46" i="8"/>
  <c r="X46" i="8"/>
  <c r="V46" i="8"/>
  <c r="U46" i="8"/>
  <c r="T46" i="8"/>
  <c r="S46" i="8"/>
  <c r="R46" i="8"/>
  <c r="Q46" i="8"/>
  <c r="O46" i="8"/>
  <c r="N46" i="8"/>
  <c r="F46" i="8"/>
  <c r="AR45" i="8"/>
  <c r="AK45" i="8"/>
  <c r="AD45" i="8"/>
  <c r="W45" i="8"/>
  <c r="P45" i="8"/>
  <c r="M45" i="8"/>
  <c r="L45" i="8"/>
  <c r="K45" i="8"/>
  <c r="J45" i="8"/>
  <c r="H45" i="8"/>
  <c r="G45" i="8"/>
  <c r="AR44" i="8"/>
  <c r="AK44" i="8"/>
  <c r="AD44" i="8"/>
  <c r="W44" i="8"/>
  <c r="P44" i="8"/>
  <c r="M44" i="8"/>
  <c r="L44" i="8"/>
  <c r="K44" i="8"/>
  <c r="J44" i="8"/>
  <c r="H44" i="8"/>
  <c r="G44" i="8"/>
  <c r="AR43" i="8"/>
  <c r="AK43" i="8"/>
  <c r="AD43" i="8"/>
  <c r="W43" i="8"/>
  <c r="P43" i="8"/>
  <c r="M43" i="8"/>
  <c r="L43" i="8"/>
  <c r="K43" i="8"/>
  <c r="J43" i="8"/>
  <c r="H43" i="8"/>
  <c r="G43" i="8"/>
  <c r="AR42" i="8"/>
  <c r="AK42" i="8"/>
  <c r="AD42" i="8"/>
  <c r="W42" i="8"/>
  <c r="P42" i="8"/>
  <c r="M42" i="8"/>
  <c r="L42" i="8"/>
  <c r="K42" i="8"/>
  <c r="J42" i="8"/>
  <c r="H42" i="8"/>
  <c r="G42" i="8"/>
  <c r="AR41" i="8"/>
  <c r="AK41" i="8"/>
  <c r="AD41" i="8"/>
  <c r="W41" i="8"/>
  <c r="P41" i="8"/>
  <c r="M41" i="8"/>
  <c r="L41" i="8"/>
  <c r="K41" i="8"/>
  <c r="J41" i="8"/>
  <c r="H41" i="8"/>
  <c r="G41" i="8"/>
  <c r="AR40" i="8"/>
  <c r="AK40" i="8"/>
  <c r="AD40" i="8"/>
  <c r="W40" i="8"/>
  <c r="P40" i="8"/>
  <c r="M40" i="8"/>
  <c r="L40" i="8"/>
  <c r="K40" i="8"/>
  <c r="J40" i="8"/>
  <c r="H40" i="8"/>
  <c r="G40" i="8"/>
  <c r="AR39" i="8"/>
  <c r="AK39" i="8"/>
  <c r="AD39" i="8"/>
  <c r="W39" i="8"/>
  <c r="P39" i="8"/>
  <c r="M39" i="8"/>
  <c r="L39" i="8"/>
  <c r="K39" i="8"/>
  <c r="J39" i="8"/>
  <c r="H39" i="8"/>
  <c r="G39" i="8"/>
  <c r="AR38" i="8"/>
  <c r="AK38" i="8"/>
  <c r="AD38" i="8"/>
  <c r="W38" i="8"/>
  <c r="P38" i="8"/>
  <c r="M38" i="8"/>
  <c r="L38" i="8"/>
  <c r="K38" i="8"/>
  <c r="J38" i="8"/>
  <c r="H38" i="8"/>
  <c r="G38" i="8"/>
  <c r="AV37" i="8"/>
  <c r="AU37" i="8"/>
  <c r="AT37" i="8"/>
  <c r="AS37" i="8"/>
  <c r="AQ37" i="8"/>
  <c r="AP37" i="8"/>
  <c r="AO37" i="8"/>
  <c r="AN37" i="8"/>
  <c r="AM37" i="8"/>
  <c r="AL37" i="8"/>
  <c r="AJ37" i="8"/>
  <c r="AI37" i="8"/>
  <c r="AH37" i="8"/>
  <c r="AG37" i="8"/>
  <c r="AF37" i="8"/>
  <c r="AE37" i="8"/>
  <c r="AC37" i="8"/>
  <c r="AB37" i="8"/>
  <c r="AA37" i="8"/>
  <c r="Z37" i="8"/>
  <c r="Y37" i="8"/>
  <c r="X37" i="8"/>
  <c r="V37" i="8"/>
  <c r="U37" i="8"/>
  <c r="T37" i="8"/>
  <c r="S37" i="8"/>
  <c r="R37" i="8"/>
  <c r="Q37" i="8"/>
  <c r="O37" i="8"/>
  <c r="N37" i="8"/>
  <c r="F37" i="8"/>
  <c r="AR36" i="8"/>
  <c r="AK36" i="8"/>
  <c r="AD36" i="8"/>
  <c r="W36" i="8"/>
  <c r="P36" i="8"/>
  <c r="M36" i="8"/>
  <c r="L36" i="8"/>
  <c r="K36" i="8"/>
  <c r="J36" i="8"/>
  <c r="H36" i="8"/>
  <c r="G36" i="8"/>
  <c r="AR35" i="8"/>
  <c r="AK35" i="8"/>
  <c r="AD35" i="8"/>
  <c r="W35" i="8"/>
  <c r="P35" i="8"/>
  <c r="M35" i="8"/>
  <c r="L35" i="8"/>
  <c r="K35" i="8"/>
  <c r="J35" i="8"/>
  <c r="H35" i="8"/>
  <c r="G35" i="8"/>
  <c r="AR34" i="8"/>
  <c r="AK34" i="8"/>
  <c r="AD34" i="8"/>
  <c r="W34" i="8"/>
  <c r="P34" i="8"/>
  <c r="M34" i="8"/>
  <c r="L34" i="8"/>
  <c r="K34" i="8"/>
  <c r="J34" i="8"/>
  <c r="H34" i="8"/>
  <c r="G34" i="8"/>
  <c r="AR33" i="8"/>
  <c r="AK33" i="8"/>
  <c r="AD33" i="8"/>
  <c r="W33" i="8"/>
  <c r="P33" i="8"/>
  <c r="M33" i="8"/>
  <c r="L33" i="8"/>
  <c r="K33" i="8"/>
  <c r="J33" i="8"/>
  <c r="H33" i="8"/>
  <c r="G33" i="8"/>
  <c r="AR32" i="8"/>
  <c r="AK32" i="8"/>
  <c r="AD32" i="8"/>
  <c r="W32" i="8"/>
  <c r="P32" i="8"/>
  <c r="M32" i="8"/>
  <c r="L32" i="8"/>
  <c r="K32" i="8"/>
  <c r="J32" i="8"/>
  <c r="H32" i="8"/>
  <c r="G32" i="8"/>
  <c r="AR31" i="8"/>
  <c r="AK31" i="8"/>
  <c r="AD31" i="8"/>
  <c r="W31" i="8"/>
  <c r="P31" i="8"/>
  <c r="M31" i="8"/>
  <c r="L31" i="8"/>
  <c r="K31" i="8"/>
  <c r="J31" i="8"/>
  <c r="H31" i="8"/>
  <c r="G31" i="8"/>
  <c r="AR30" i="8"/>
  <c r="AK30" i="8"/>
  <c r="AD30" i="8"/>
  <c r="W30" i="8"/>
  <c r="P30" i="8"/>
  <c r="M30" i="8"/>
  <c r="L30" i="8"/>
  <c r="K30" i="8"/>
  <c r="J30" i="8"/>
  <c r="H30" i="8"/>
  <c r="G30" i="8"/>
  <c r="AR29" i="8"/>
  <c r="AK29" i="8"/>
  <c r="AD29" i="8"/>
  <c r="W29" i="8"/>
  <c r="P29" i="8"/>
  <c r="M29" i="8"/>
  <c r="L29" i="8"/>
  <c r="K29" i="8"/>
  <c r="J29" i="8"/>
  <c r="H29" i="8"/>
  <c r="G29" i="8"/>
  <c r="AR28" i="8"/>
  <c r="AK28" i="8"/>
  <c r="AD28" i="8"/>
  <c r="W28" i="8"/>
  <c r="P28" i="8"/>
  <c r="M28" i="8"/>
  <c r="L28" i="8"/>
  <c r="K28" i="8"/>
  <c r="J28" i="8"/>
  <c r="H28" i="8"/>
  <c r="G28" i="8"/>
  <c r="AR27" i="8"/>
  <c r="AK27" i="8"/>
  <c r="AD27" i="8"/>
  <c r="W27" i="8"/>
  <c r="P27" i="8"/>
  <c r="M27" i="8"/>
  <c r="L27" i="8"/>
  <c r="K27" i="8"/>
  <c r="J27" i="8"/>
  <c r="H27" i="8"/>
  <c r="G27" i="8"/>
  <c r="AV26" i="8"/>
  <c r="AU26" i="8"/>
  <c r="AT26" i="8"/>
  <c r="AS26" i="8"/>
  <c r="AQ26" i="8"/>
  <c r="AP26" i="8"/>
  <c r="AO26" i="8"/>
  <c r="AN26" i="8"/>
  <c r="AM26" i="8"/>
  <c r="AL26" i="8"/>
  <c r="AJ26" i="8"/>
  <c r="AI26" i="8"/>
  <c r="AH26" i="8"/>
  <c r="AG26" i="8"/>
  <c r="AF26" i="8"/>
  <c r="AE26" i="8"/>
  <c r="AC26" i="8"/>
  <c r="AB26" i="8"/>
  <c r="AA26" i="8"/>
  <c r="Z26" i="8"/>
  <c r="Y26" i="8"/>
  <c r="X26" i="8"/>
  <c r="V26" i="8"/>
  <c r="U26" i="8"/>
  <c r="T26" i="8"/>
  <c r="S26" i="8"/>
  <c r="R26" i="8"/>
  <c r="Q26" i="8"/>
  <c r="O26" i="8"/>
  <c r="N26" i="8"/>
  <c r="F26" i="8"/>
  <c r="AR25" i="8"/>
  <c r="AK25" i="8"/>
  <c r="AD25" i="8"/>
  <c r="W25" i="8"/>
  <c r="P25" i="8"/>
  <c r="M25" i="8"/>
  <c r="L25" i="8"/>
  <c r="K25" i="8"/>
  <c r="J25" i="8"/>
  <c r="H25" i="8"/>
  <c r="G25" i="8"/>
  <c r="AR24" i="8"/>
  <c r="AK24" i="8"/>
  <c r="AD24" i="8"/>
  <c r="W24" i="8"/>
  <c r="P24" i="8"/>
  <c r="M24" i="8"/>
  <c r="L24" i="8"/>
  <c r="K24" i="8"/>
  <c r="J24" i="8"/>
  <c r="H24" i="8"/>
  <c r="G24" i="8"/>
  <c r="AR23" i="8"/>
  <c r="AK23" i="8"/>
  <c r="AD23" i="8"/>
  <c r="W23" i="8"/>
  <c r="P23" i="8"/>
  <c r="M23" i="8"/>
  <c r="L23" i="8"/>
  <c r="K23" i="8"/>
  <c r="J23" i="8"/>
  <c r="H23" i="8"/>
  <c r="G23" i="8"/>
  <c r="AR22" i="8"/>
  <c r="AK22" i="8"/>
  <c r="AD22" i="8"/>
  <c r="W22" i="8"/>
  <c r="P22" i="8"/>
  <c r="M22" i="8"/>
  <c r="L22" i="8"/>
  <c r="K22" i="8"/>
  <c r="J22" i="8"/>
  <c r="H22" i="8"/>
  <c r="G22" i="8"/>
  <c r="AR21" i="8"/>
  <c r="AK21" i="8"/>
  <c r="AD21" i="8"/>
  <c r="W21" i="8"/>
  <c r="P21" i="8"/>
  <c r="M21" i="8"/>
  <c r="L21" i="8"/>
  <c r="K21" i="8"/>
  <c r="J21" i="8"/>
  <c r="H21" i="8"/>
  <c r="G21" i="8"/>
  <c r="AR20" i="8"/>
  <c r="AK20" i="8"/>
  <c r="AD20" i="8"/>
  <c r="W20" i="8"/>
  <c r="P20" i="8"/>
  <c r="M20" i="8"/>
  <c r="L20" i="8"/>
  <c r="K20" i="8"/>
  <c r="J20" i="8"/>
  <c r="H20" i="8"/>
  <c r="G20" i="8"/>
  <c r="AV19" i="8"/>
  <c r="AU19" i="8"/>
  <c r="AT19" i="8"/>
  <c r="AS19" i="8"/>
  <c r="AQ19" i="8"/>
  <c r="AP19" i="8"/>
  <c r="AO19" i="8"/>
  <c r="AN19" i="8"/>
  <c r="AM19" i="8"/>
  <c r="AL19" i="8"/>
  <c r="AJ19" i="8"/>
  <c r="AI19" i="8"/>
  <c r="AH19" i="8"/>
  <c r="AG19" i="8"/>
  <c r="AF19" i="8"/>
  <c r="AE19" i="8"/>
  <c r="AC19" i="8"/>
  <c r="AB19" i="8"/>
  <c r="AA19" i="8"/>
  <c r="Z19" i="8"/>
  <c r="Y19" i="8"/>
  <c r="X19" i="8"/>
  <c r="V19" i="8"/>
  <c r="U19" i="8"/>
  <c r="T19" i="8"/>
  <c r="S19" i="8"/>
  <c r="R19" i="8"/>
  <c r="Q19" i="8"/>
  <c r="O19" i="8"/>
  <c r="N19" i="8"/>
  <c r="F19" i="8"/>
  <c r="J1723" i="8" l="1"/>
  <c r="P1723" i="8"/>
  <c r="AR1723" i="8"/>
  <c r="H1723" i="8"/>
  <c r="M1723" i="8"/>
  <c r="AK1723" i="8"/>
  <c r="K1723" i="8"/>
  <c r="W1723" i="8"/>
  <c r="G1723" i="8"/>
  <c r="L1723" i="8"/>
  <c r="AD1723" i="8"/>
  <c r="H1462" i="8"/>
  <c r="H1493" i="8"/>
  <c r="H1497" i="8"/>
  <c r="H1670" i="8"/>
  <c r="H1714" i="8"/>
  <c r="H584" i="8"/>
  <c r="H1703" i="8"/>
  <c r="H1495" i="8"/>
  <c r="H1549" i="8"/>
  <c r="H1712" i="8"/>
  <c r="H111" i="8"/>
  <c r="H1520" i="8"/>
  <c r="H1561" i="8"/>
  <c r="H1659" i="8"/>
  <c r="H1688" i="8"/>
  <c r="H1705" i="8"/>
  <c r="H1707" i="8"/>
  <c r="H1719" i="8"/>
  <c r="H1721" i="8"/>
  <c r="G584" i="8"/>
  <c r="G1518" i="8"/>
  <c r="G1703" i="8"/>
  <c r="G111" i="8"/>
  <c r="G1495" i="8"/>
  <c r="G1549" i="8"/>
  <c r="G1712" i="8"/>
  <c r="G1520" i="8"/>
  <c r="G1561" i="8"/>
  <c r="G1659" i="8"/>
  <c r="G1688" i="8"/>
  <c r="G1705" i="8"/>
  <c r="G1707" i="8"/>
  <c r="G1719" i="8"/>
  <c r="G1721" i="8"/>
  <c r="G1462" i="8"/>
  <c r="G1493" i="8"/>
  <c r="G1497" i="8"/>
  <c r="G1670" i="8"/>
  <c r="G1714" i="8"/>
  <c r="AR1661" i="8"/>
  <c r="I1595" i="8"/>
  <c r="H1572" i="8"/>
  <c r="G1716" i="8"/>
  <c r="L1716" i="8"/>
  <c r="AD1716" i="8"/>
  <c r="G1661" i="8"/>
  <c r="L1661" i="8"/>
  <c r="AD1661" i="8"/>
  <c r="I1665" i="8"/>
  <c r="K1716" i="8"/>
  <c r="I1599" i="8"/>
  <c r="I1253" i="8"/>
  <c r="W1588" i="8"/>
  <c r="K1081" i="8"/>
  <c r="K1661" i="8"/>
  <c r="W1661" i="8"/>
  <c r="J1175" i="8"/>
  <c r="AR1175" i="8"/>
  <c r="L1515" i="8"/>
  <c r="M1542" i="8"/>
  <c r="G428" i="8"/>
  <c r="I1592" i="8"/>
  <c r="L1650" i="8"/>
  <c r="G140" i="8"/>
  <c r="I336" i="8"/>
  <c r="I1204" i="8"/>
  <c r="K1216" i="8"/>
  <c r="I1258" i="8"/>
  <c r="I1272" i="8"/>
  <c r="I1280" i="8"/>
  <c r="K1302" i="8"/>
  <c r="I134" i="8"/>
  <c r="M135" i="8"/>
  <c r="AR135" i="8"/>
  <c r="P390" i="8"/>
  <c r="I417" i="8"/>
  <c r="I935" i="8"/>
  <c r="I22" i="8"/>
  <c r="I312" i="8"/>
  <c r="I532" i="8"/>
  <c r="I580" i="8"/>
  <c r="I649" i="8"/>
  <c r="I862" i="8"/>
  <c r="I894" i="8"/>
  <c r="I926" i="8"/>
  <c r="I934" i="8"/>
  <c r="I1209" i="8"/>
  <c r="M1216" i="8"/>
  <c r="AK1216" i="8"/>
  <c r="I1219" i="8"/>
  <c r="I1526" i="8"/>
  <c r="M1538" i="8"/>
  <c r="I1560" i="8"/>
  <c r="I130" i="8"/>
  <c r="H135" i="8"/>
  <c r="AK135" i="8"/>
  <c r="P135" i="8"/>
  <c r="I1501" i="8"/>
  <c r="AR1575" i="8"/>
  <c r="I809" i="8"/>
  <c r="I857" i="8"/>
  <c r="P1178" i="8"/>
  <c r="I1199" i="8"/>
  <c r="I1233" i="8"/>
  <c r="I1237" i="8"/>
  <c r="I1581" i="8"/>
  <c r="G1697" i="8"/>
  <c r="AR1457" i="8"/>
  <c r="K1457" i="8"/>
  <c r="W1457" i="8"/>
  <c r="I1487" i="8"/>
  <c r="AK1489" i="8"/>
  <c r="AK1512" i="8"/>
  <c r="I1534" i="8"/>
  <c r="M1588" i="8"/>
  <c r="G71" i="8"/>
  <c r="P428" i="8"/>
  <c r="AL431" i="8"/>
  <c r="AR819" i="8"/>
  <c r="H1433" i="8"/>
  <c r="G1451" i="8"/>
  <c r="I145" i="8"/>
  <c r="I149" i="8"/>
  <c r="I153" i="8"/>
  <c r="I219" i="8"/>
  <c r="AD218" i="8"/>
  <c r="I223" i="8"/>
  <c r="I239" i="8"/>
  <c r="I307" i="8"/>
  <c r="I363" i="8"/>
  <c r="I370" i="8"/>
  <c r="I407" i="8"/>
  <c r="J425" i="8"/>
  <c r="I425" i="8" s="1"/>
  <c r="I480" i="8"/>
  <c r="I530" i="8"/>
  <c r="I631" i="8"/>
  <c r="W819" i="8"/>
  <c r="I881" i="8"/>
  <c r="I900" i="8"/>
  <c r="I916" i="8"/>
  <c r="I920" i="8"/>
  <c r="I931" i="8"/>
  <c r="I944" i="8"/>
  <c r="I952" i="8"/>
  <c r="W967" i="8"/>
  <c r="I985" i="8"/>
  <c r="G1022" i="8"/>
  <c r="K1022" i="8"/>
  <c r="W1022" i="8"/>
  <c r="I1027" i="8"/>
  <c r="I1041" i="8"/>
  <c r="I1052" i="8"/>
  <c r="I1063" i="8"/>
  <c r="I1109" i="8"/>
  <c r="I1117" i="8"/>
  <c r="M1175" i="8"/>
  <c r="AK1175" i="8"/>
  <c r="G1178" i="8"/>
  <c r="I1183" i="8"/>
  <c r="I1186" i="8"/>
  <c r="I1187" i="8"/>
  <c r="I1191" i="8"/>
  <c r="I1291" i="8"/>
  <c r="I1308" i="8"/>
  <c r="K1305" i="8"/>
  <c r="I1312" i="8"/>
  <c r="I1313" i="8"/>
  <c r="I1326" i="8"/>
  <c r="I1327" i="8"/>
  <c r="I1407" i="8"/>
  <c r="I1417" i="8"/>
  <c r="I1421" i="8"/>
  <c r="I1447" i="8"/>
  <c r="I1466" i="8"/>
  <c r="I1474" i="8"/>
  <c r="K1575" i="8"/>
  <c r="G1690" i="8"/>
  <c r="L1690" i="8"/>
  <c r="O18" i="8"/>
  <c r="L244" i="8"/>
  <c r="J432" i="8"/>
  <c r="I432" i="8" s="1"/>
  <c r="I458" i="8"/>
  <c r="I625" i="8"/>
  <c r="I85" i="8"/>
  <c r="I101" i="8"/>
  <c r="I144" i="8"/>
  <c r="I267" i="8"/>
  <c r="I287" i="8"/>
  <c r="G386" i="8"/>
  <c r="AK386" i="8"/>
  <c r="J448" i="8"/>
  <c r="I514" i="8"/>
  <c r="I622" i="8"/>
  <c r="I779" i="8"/>
  <c r="AD819" i="8"/>
  <c r="Q1128" i="8"/>
  <c r="I1129" i="8"/>
  <c r="I1140" i="8"/>
  <c r="I1144" i="8"/>
  <c r="I1152" i="8"/>
  <c r="P1242" i="8"/>
  <c r="AR1242" i="8"/>
  <c r="I1250" i="8"/>
  <c r="I1254" i="8"/>
  <c r="I1259" i="8"/>
  <c r="I1260" i="8"/>
  <c r="I1292" i="8"/>
  <c r="I1381" i="8"/>
  <c r="P1522" i="8"/>
  <c r="G1542" i="8"/>
  <c r="I1546" i="8"/>
  <c r="L1545" i="8"/>
  <c r="AD1545" i="8"/>
  <c r="H1545" i="8"/>
  <c r="G1563" i="8"/>
  <c r="I1566" i="8"/>
  <c r="J1585" i="8"/>
  <c r="P1585" i="8"/>
  <c r="AR1585" i="8"/>
  <c r="I1620" i="8"/>
  <c r="I1630" i="8"/>
  <c r="I1679" i="8"/>
  <c r="I1698" i="8"/>
  <c r="I1702" i="8"/>
  <c r="S18" i="8"/>
  <c r="H19" i="8"/>
  <c r="I65" i="8"/>
  <c r="I81" i="8"/>
  <c r="I109" i="8"/>
  <c r="I129" i="8"/>
  <c r="AR201" i="8"/>
  <c r="L201" i="8"/>
  <c r="AK227" i="8"/>
  <c r="H244" i="8"/>
  <c r="I247" i="8"/>
  <c r="P244" i="8"/>
  <c r="I264" i="8"/>
  <c r="I299" i="8"/>
  <c r="AR297" i="8"/>
  <c r="I309" i="8"/>
  <c r="I317" i="8"/>
  <c r="I321" i="8"/>
  <c r="I330" i="8"/>
  <c r="I331" i="8"/>
  <c r="I337" i="8"/>
  <c r="I351" i="8"/>
  <c r="I355" i="8"/>
  <c r="I358" i="8"/>
  <c r="I377" i="8"/>
  <c r="I475" i="8"/>
  <c r="I486" i="8"/>
  <c r="I543" i="8"/>
  <c r="I661" i="8"/>
  <c r="I699" i="8"/>
  <c r="I743" i="8"/>
  <c r="I751" i="8"/>
  <c r="I775" i="8"/>
  <c r="I780" i="8"/>
  <c r="K819" i="8"/>
  <c r="G821" i="8"/>
  <c r="I841" i="8"/>
  <c r="I854" i="8"/>
  <c r="I858" i="8"/>
  <c r="I860" i="8"/>
  <c r="I903" i="8"/>
  <c r="H908" i="8"/>
  <c r="I1008" i="8"/>
  <c r="I1017" i="8"/>
  <c r="L1010" i="8"/>
  <c r="W1081" i="8"/>
  <c r="I1087" i="8"/>
  <c r="I1107" i="8"/>
  <c r="I1153" i="8"/>
  <c r="I1161" i="8"/>
  <c r="J1588" i="8"/>
  <c r="I56" i="8"/>
  <c r="I205" i="8"/>
  <c r="I284" i="8"/>
  <c r="I290" i="8"/>
  <c r="AK405" i="8"/>
  <c r="Q454" i="8"/>
  <c r="M546" i="8"/>
  <c r="I632" i="8"/>
  <c r="I652" i="8"/>
  <c r="H665" i="8"/>
  <c r="N822" i="8"/>
  <c r="I882" i="8"/>
  <c r="M1028" i="8"/>
  <c r="I1098" i="8"/>
  <c r="I272" i="8"/>
  <c r="I274" i="8"/>
  <c r="I286" i="8"/>
  <c r="I361" i="8"/>
  <c r="AD386" i="8"/>
  <c r="I398" i="8"/>
  <c r="I410" i="8"/>
  <c r="I457" i="8"/>
  <c r="I461" i="8"/>
  <c r="J469" i="8"/>
  <c r="I469" i="8" s="1"/>
  <c r="I570" i="8"/>
  <c r="I1015" i="8"/>
  <c r="K1092" i="8"/>
  <c r="AQ1499" i="8"/>
  <c r="I36" i="8"/>
  <c r="AU18" i="8"/>
  <c r="I59" i="8"/>
  <c r="I119" i="8"/>
  <c r="AL140" i="8"/>
  <c r="I141" i="8"/>
  <c r="I157" i="8"/>
  <c r="I168" i="8"/>
  <c r="I169" i="8"/>
  <c r="I174" i="8"/>
  <c r="I175" i="8"/>
  <c r="I178" i="8"/>
  <c r="I182" i="8"/>
  <c r="I194" i="8"/>
  <c r="I200" i="8"/>
  <c r="I228" i="8"/>
  <c r="I232" i="8"/>
  <c r="I236" i="8"/>
  <c r="AR244" i="8"/>
  <c r="H251" i="8"/>
  <c r="P251" i="8"/>
  <c r="I255" i="8"/>
  <c r="I328" i="8"/>
  <c r="I350" i="8"/>
  <c r="I385" i="8"/>
  <c r="W428" i="8"/>
  <c r="I443" i="8"/>
  <c r="I477" i="8"/>
  <c r="I524" i="8"/>
  <c r="I561" i="8"/>
  <c r="I566" i="8"/>
  <c r="M586" i="8"/>
  <c r="I589" i="8"/>
  <c r="I592" i="8"/>
  <c r="G594" i="8"/>
  <c r="I615" i="8"/>
  <c r="I686" i="8"/>
  <c r="I1162" i="8"/>
  <c r="W1195" i="8"/>
  <c r="L1195" i="8"/>
  <c r="AD1195" i="8"/>
  <c r="AK1195" i="8"/>
  <c r="H1201" i="8"/>
  <c r="K1242" i="8"/>
  <c r="AR1522" i="8"/>
  <c r="W1242" i="8"/>
  <c r="I1288" i="8"/>
  <c r="AD1287" i="8"/>
  <c r="I1293" i="8"/>
  <c r="I1301" i="8"/>
  <c r="H1302" i="8"/>
  <c r="M1302" i="8"/>
  <c r="AK1302" i="8"/>
  <c r="H1305" i="8"/>
  <c r="I1338" i="8"/>
  <c r="I1346" i="8"/>
  <c r="I1354" i="8"/>
  <c r="I1366" i="8"/>
  <c r="I1431" i="8"/>
  <c r="I1467" i="8"/>
  <c r="I1471" i="8"/>
  <c r="AA1499" i="8"/>
  <c r="G1538" i="8"/>
  <c r="L1538" i="8"/>
  <c r="AD1538" i="8"/>
  <c r="H1542" i="8"/>
  <c r="I1557" i="8"/>
  <c r="AR1618" i="8"/>
  <c r="AK1672" i="8"/>
  <c r="I1675" i="8"/>
  <c r="K1697" i="8"/>
  <c r="W1697" i="8"/>
  <c r="H1709" i="8"/>
  <c r="M1709" i="8"/>
  <c r="AK1709" i="8"/>
  <c r="I1217" i="8"/>
  <c r="L1242" i="8"/>
  <c r="AD1242" i="8"/>
  <c r="I1252" i="8"/>
  <c r="I1268" i="8"/>
  <c r="I1321" i="8"/>
  <c r="I1361" i="8"/>
  <c r="I1364" i="8"/>
  <c r="I1365" i="8"/>
  <c r="I1383" i="8"/>
  <c r="I1439" i="8"/>
  <c r="I1454" i="8"/>
  <c r="G1489" i="8"/>
  <c r="M1500" i="8"/>
  <c r="AK1500" i="8"/>
  <c r="AR1500" i="8"/>
  <c r="I1510" i="8"/>
  <c r="G1522" i="8"/>
  <c r="L1522" i="8"/>
  <c r="P1545" i="8"/>
  <c r="AR1545" i="8"/>
  <c r="K1588" i="8"/>
  <c r="I1653" i="8"/>
  <c r="I1657" i="8"/>
  <c r="M1661" i="8"/>
  <c r="AK1661" i="8"/>
  <c r="I1706" i="8"/>
  <c r="J1716" i="8"/>
  <c r="P1716" i="8"/>
  <c r="AR1716" i="8"/>
  <c r="I1732" i="8"/>
  <c r="I675" i="8"/>
  <c r="I704" i="8"/>
  <c r="I720" i="8"/>
  <c r="I724" i="8"/>
  <c r="I789" i="8"/>
  <c r="I805" i="8"/>
  <c r="I810" i="8"/>
  <c r="H819" i="8"/>
  <c r="M819" i="8"/>
  <c r="J819" i="8"/>
  <c r="I844" i="8"/>
  <c r="I905" i="8"/>
  <c r="I913" i="8"/>
  <c r="I961" i="8"/>
  <c r="I963" i="8"/>
  <c r="AD960" i="8"/>
  <c r="I965" i="8"/>
  <c r="I966" i="8"/>
  <c r="I994" i="8"/>
  <c r="I1002" i="8"/>
  <c r="I1057" i="8"/>
  <c r="AK1081" i="8"/>
  <c r="G1085" i="8"/>
  <c r="AK1085" i="8"/>
  <c r="I1154" i="8"/>
  <c r="I1158" i="8"/>
  <c r="I1163" i="8"/>
  <c r="I1171" i="8"/>
  <c r="W1175" i="8"/>
  <c r="G1175" i="8"/>
  <c r="L1175" i="8"/>
  <c r="I1185" i="8"/>
  <c r="M1242" i="8"/>
  <c r="I1275" i="8"/>
  <c r="I1286" i="8"/>
  <c r="I1290" i="8"/>
  <c r="I1299" i="8"/>
  <c r="AD1302" i="8"/>
  <c r="I1336" i="8"/>
  <c r="I1344" i="8"/>
  <c r="I1347" i="8"/>
  <c r="W1377" i="8"/>
  <c r="I1411" i="8"/>
  <c r="K1433" i="8"/>
  <c r="W1433" i="8"/>
  <c r="L1433" i="8"/>
  <c r="M1512" i="8"/>
  <c r="AK1527" i="8"/>
  <c r="I1530" i="8"/>
  <c r="I1535" i="8"/>
  <c r="I1536" i="8"/>
  <c r="AK1538" i="8"/>
  <c r="I1541" i="8"/>
  <c r="K1542" i="8"/>
  <c r="W1542" i="8"/>
  <c r="I1568" i="8"/>
  <c r="W1585" i="8"/>
  <c r="AD1588" i="8"/>
  <c r="I1610" i="8"/>
  <c r="I1614" i="8"/>
  <c r="I1684" i="8"/>
  <c r="K1709" i="8"/>
  <c r="W1709" i="8"/>
  <c r="G1709" i="8"/>
  <c r="AD1709" i="8"/>
  <c r="W1716" i="8"/>
  <c r="I1160" i="8"/>
  <c r="I1169" i="8"/>
  <c r="H1178" i="8"/>
  <c r="I1188" i="8"/>
  <c r="W1216" i="8"/>
  <c r="AD1216" i="8"/>
  <c r="I1220" i="8"/>
  <c r="G1221" i="8"/>
  <c r="M1545" i="8"/>
  <c r="AK1545" i="8"/>
  <c r="I1547" i="8"/>
  <c r="J1545" i="8"/>
  <c r="I1621" i="8"/>
  <c r="J1618" i="8"/>
  <c r="I1636" i="8"/>
  <c r="I20" i="8"/>
  <c r="P19" i="8"/>
  <c r="AK63" i="8"/>
  <c r="I68" i="8"/>
  <c r="I82" i="8"/>
  <c r="I87" i="8"/>
  <c r="I91" i="8"/>
  <c r="I99" i="8"/>
  <c r="AR104" i="8"/>
  <c r="K104" i="8"/>
  <c r="W104" i="8"/>
  <c r="I112" i="8"/>
  <c r="Q113" i="8"/>
  <c r="I162" i="8"/>
  <c r="I163" i="8"/>
  <c r="I173" i="8"/>
  <c r="I191" i="8"/>
  <c r="I193" i="8"/>
  <c r="G201" i="8"/>
  <c r="I214" i="8"/>
  <c r="H237" i="8"/>
  <c r="I240" i="8"/>
  <c r="I252" i="8"/>
  <c r="AR251" i="8"/>
  <c r="L251" i="8"/>
  <c r="I256" i="8"/>
  <c r="I260" i="8"/>
  <c r="I270" i="8"/>
  <c r="I273" i="8"/>
  <c r="I282" i="8"/>
  <c r="I285" i="8"/>
  <c r="I294" i="8"/>
  <c r="H297" i="8"/>
  <c r="I325" i="8"/>
  <c r="I340" i="8"/>
  <c r="I346" i="8"/>
  <c r="I362" i="8"/>
  <c r="I373" i="8"/>
  <c r="I378" i="8"/>
  <c r="M386" i="8"/>
  <c r="W386" i="8"/>
  <c r="M428" i="8"/>
  <c r="AK428" i="8"/>
  <c r="J428" i="8"/>
  <c r="AR428" i="8"/>
  <c r="I445" i="8"/>
  <c r="G441" i="8"/>
  <c r="W448" i="8"/>
  <c r="I468" i="8"/>
  <c r="I491" i="8"/>
  <c r="I498" i="8"/>
  <c r="I500" i="8"/>
  <c r="I516" i="8"/>
  <c r="I517" i="8"/>
  <c r="I522" i="8"/>
  <c r="I525" i="8"/>
  <c r="I539" i="8"/>
  <c r="I544" i="8"/>
  <c r="I557" i="8"/>
  <c r="I568" i="8"/>
  <c r="I575" i="8"/>
  <c r="I579" i="8"/>
  <c r="I587" i="8"/>
  <c r="I605" i="8"/>
  <c r="I611" i="8"/>
  <c r="I614" i="8"/>
  <c r="I618" i="8"/>
  <c r="I623" i="8"/>
  <c r="I644" i="8"/>
  <c r="I791" i="8"/>
  <c r="I816" i="8"/>
  <c r="AK835" i="8"/>
  <c r="I955" i="8"/>
  <c r="P954" i="8"/>
  <c r="P1010" i="8"/>
  <c r="AR1010" i="8"/>
  <c r="AR1022" i="8"/>
  <c r="I1036" i="8"/>
  <c r="I1048" i="8"/>
  <c r="I1059" i="8"/>
  <c r="I1082" i="8"/>
  <c r="AD1095" i="8"/>
  <c r="AD1092" i="8" s="1"/>
  <c r="J1095" i="8"/>
  <c r="I1095" i="8" s="1"/>
  <c r="AE1092" i="8"/>
  <c r="AR1100" i="8"/>
  <c r="I1110" i="8"/>
  <c r="AD1175" i="8"/>
  <c r="I1244" i="8"/>
  <c r="I1274" i="8"/>
  <c r="I1401" i="8"/>
  <c r="I1405" i="8"/>
  <c r="I1428" i="8"/>
  <c r="I1445" i="8"/>
  <c r="I1458" i="8"/>
  <c r="L1489" i="8"/>
  <c r="AE1499" i="8"/>
  <c r="AI1499" i="8"/>
  <c r="K1500" i="8"/>
  <c r="I1504" i="8"/>
  <c r="K1507" i="8"/>
  <c r="W1507" i="8"/>
  <c r="H1522" i="8"/>
  <c r="I1668" i="8"/>
  <c r="K1664" i="8"/>
  <c r="AB822" i="8"/>
  <c r="W869" i="8"/>
  <c r="AD1138" i="8"/>
  <c r="AD1128" i="8" s="1"/>
  <c r="AE1128" i="8"/>
  <c r="I24" i="8"/>
  <c r="M26" i="8"/>
  <c r="G26" i="8"/>
  <c r="I32" i="8"/>
  <c r="AD78" i="8"/>
  <c r="I86" i="8"/>
  <c r="I94" i="8"/>
  <c r="I98" i="8"/>
  <c r="L135" i="8"/>
  <c r="I166" i="8"/>
  <c r="I172" i="8"/>
  <c r="I186" i="8"/>
  <c r="I188" i="8"/>
  <c r="H201" i="8"/>
  <c r="P201" i="8"/>
  <c r="I208" i="8"/>
  <c r="L206" i="8"/>
  <c r="I212" i="8"/>
  <c r="I225" i="8"/>
  <c r="I238" i="8"/>
  <c r="AD237" i="8"/>
  <c r="I243" i="8"/>
  <c r="I278" i="8"/>
  <c r="Q344" i="8"/>
  <c r="I365" i="8"/>
  <c r="I372" i="8"/>
  <c r="I396" i="8"/>
  <c r="I435" i="8"/>
  <c r="G431" i="8"/>
  <c r="H441" i="8"/>
  <c r="I534" i="8"/>
  <c r="I729" i="8"/>
  <c r="I757" i="8"/>
  <c r="I868" i="8"/>
  <c r="I887" i="8"/>
  <c r="I904" i="8"/>
  <c r="I912" i="8"/>
  <c r="L967" i="8"/>
  <c r="W1014" i="8"/>
  <c r="W1010" i="8" s="1"/>
  <c r="X1010" i="8"/>
  <c r="AL1092" i="8"/>
  <c r="AK1095" i="8"/>
  <c r="AK1092" i="8" s="1"/>
  <c r="AG822" i="8"/>
  <c r="AA18" i="8"/>
  <c r="AK26" i="8"/>
  <c r="I41" i="8"/>
  <c r="AD46" i="8"/>
  <c r="H78" i="8"/>
  <c r="I106" i="8"/>
  <c r="I122" i="8"/>
  <c r="I126" i="8"/>
  <c r="AR170" i="8"/>
  <c r="I192" i="8"/>
  <c r="I204" i="8"/>
  <c r="I213" i="8"/>
  <c r="I217" i="8"/>
  <c r="I280" i="8"/>
  <c r="I292" i="8"/>
  <c r="I315" i="8"/>
  <c r="I323" i="8"/>
  <c r="I339" i="8"/>
  <c r="M344" i="8"/>
  <c r="I473" i="8"/>
  <c r="I542" i="8"/>
  <c r="I548" i="8"/>
  <c r="I574" i="8"/>
  <c r="I603" i="8"/>
  <c r="I638" i="8"/>
  <c r="I642" i="8"/>
  <c r="I761" i="8"/>
  <c r="I765" i="8"/>
  <c r="I826" i="8"/>
  <c r="U822" i="8"/>
  <c r="AN822" i="8"/>
  <c r="I917" i="8"/>
  <c r="I946" i="8"/>
  <c r="I970" i="8"/>
  <c r="I982" i="8"/>
  <c r="I990" i="8"/>
  <c r="I995" i="8"/>
  <c r="I997" i="8"/>
  <c r="AD1061" i="8"/>
  <c r="I1065" i="8"/>
  <c r="I1080" i="8"/>
  <c r="P1085" i="8"/>
  <c r="I1096" i="8"/>
  <c r="AK1122" i="8"/>
  <c r="I1135" i="8"/>
  <c r="AD37" i="8"/>
  <c r="I45" i="8"/>
  <c r="I48" i="8"/>
  <c r="I52" i="8"/>
  <c r="I57" i="8"/>
  <c r="I76" i="8"/>
  <c r="L104" i="8"/>
  <c r="I110" i="8"/>
  <c r="I114" i="8"/>
  <c r="K113" i="8"/>
  <c r="W113" i="8"/>
  <c r="G113" i="8"/>
  <c r="Q140" i="8"/>
  <c r="I147" i="8"/>
  <c r="I148" i="8"/>
  <c r="I151" i="8"/>
  <c r="I152" i="8"/>
  <c r="I156" i="8"/>
  <c r="J164" i="8"/>
  <c r="I164" i="8" s="1"/>
  <c r="I177" i="8"/>
  <c r="I179" i="8"/>
  <c r="I183" i="8"/>
  <c r="I187" i="8"/>
  <c r="I199" i="8"/>
  <c r="I207" i="8"/>
  <c r="I211" i="8"/>
  <c r="H218" i="8"/>
  <c r="I220" i="8"/>
  <c r="P218" i="8"/>
  <c r="AR218" i="8"/>
  <c r="I224" i="8"/>
  <c r="M227" i="8"/>
  <c r="I229" i="8"/>
  <c r="AD227" i="8"/>
  <c r="I233" i="8"/>
  <c r="AD244" i="8"/>
  <c r="I248" i="8"/>
  <c r="I262" i="8"/>
  <c r="I276" i="8"/>
  <c r="I279" i="8"/>
  <c r="I288" i="8"/>
  <c r="I291" i="8"/>
  <c r="I305" i="8"/>
  <c r="I314" i="8"/>
  <c r="I334" i="8"/>
  <c r="I338" i="8"/>
  <c r="I353" i="8"/>
  <c r="I375" i="8"/>
  <c r="I381" i="8"/>
  <c r="I392" i="8"/>
  <c r="L390" i="8"/>
  <c r="AK390" i="8"/>
  <c r="I395" i="8"/>
  <c r="I438" i="8"/>
  <c r="I442" i="8"/>
  <c r="I460" i="8"/>
  <c r="I462" i="8"/>
  <c r="I470" i="8"/>
  <c r="I474" i="8"/>
  <c r="I496" i="8"/>
  <c r="I497" i="8"/>
  <c r="G506" i="8"/>
  <c r="AD506" i="8"/>
  <c r="H506" i="8"/>
  <c r="I518" i="8"/>
  <c r="I519" i="8"/>
  <c r="I533" i="8"/>
  <c r="I551" i="8"/>
  <c r="I564" i="8"/>
  <c r="I585" i="8"/>
  <c r="AK586" i="8"/>
  <c r="M692" i="8"/>
  <c r="G1092" i="8"/>
  <c r="N1499" i="8"/>
  <c r="S1499" i="8"/>
  <c r="AU1499" i="8"/>
  <c r="T1499" i="8"/>
  <c r="I599" i="8"/>
  <c r="I634" i="8"/>
  <c r="I637" i="8"/>
  <c r="I658" i="8"/>
  <c r="I694" i="8"/>
  <c r="I707" i="8"/>
  <c r="I711" i="8"/>
  <c r="AK731" i="8"/>
  <c r="I740" i="8"/>
  <c r="I744" i="8"/>
  <c r="I748" i="8"/>
  <c r="I815" i="8"/>
  <c r="AC822" i="8"/>
  <c r="I852" i="8"/>
  <c r="I890" i="8"/>
  <c r="I895" i="8"/>
  <c r="P908" i="8"/>
  <c r="AI822" i="8"/>
  <c r="G921" i="8"/>
  <c r="I953" i="8"/>
  <c r="I958" i="8"/>
  <c r="G967" i="8"/>
  <c r="I975" i="8"/>
  <c r="I1012" i="8"/>
  <c r="AK1028" i="8"/>
  <c r="I1031" i="8"/>
  <c r="I1035" i="8"/>
  <c r="I1045" i="8"/>
  <c r="M1049" i="8"/>
  <c r="I1074" i="8"/>
  <c r="H1081" i="8"/>
  <c r="K1085" i="8"/>
  <c r="W1085" i="8"/>
  <c r="M1092" i="8"/>
  <c r="I1112" i="8"/>
  <c r="I1115" i="8"/>
  <c r="I1116" i="8"/>
  <c r="I1119" i="8"/>
  <c r="M1122" i="8"/>
  <c r="AR1122" i="8"/>
  <c r="I1125" i="8"/>
  <c r="I1137" i="8"/>
  <c r="I1147" i="8"/>
  <c r="I1155" i="8"/>
  <c r="I1189" i="8"/>
  <c r="I1213" i="8"/>
  <c r="I1225" i="8"/>
  <c r="I1234" i="8"/>
  <c r="I1235" i="8"/>
  <c r="H1242" i="8"/>
  <c r="I1262" i="8"/>
  <c r="I1278" i="8"/>
  <c r="I1294" i="8"/>
  <c r="I1303" i="8"/>
  <c r="W1302" i="8"/>
  <c r="I1306" i="8"/>
  <c r="I1320" i="8"/>
  <c r="I1332" i="8"/>
  <c r="I1337" i="8"/>
  <c r="I1345" i="8"/>
  <c r="I1357" i="8"/>
  <c r="M1380" i="8"/>
  <c r="AK1380" i="8"/>
  <c r="I1394" i="8"/>
  <c r="I1415" i="8"/>
  <c r="AK1424" i="8"/>
  <c r="AK1423" i="8" s="1"/>
  <c r="J1424" i="8"/>
  <c r="J1423" i="8" s="1"/>
  <c r="AL1423" i="8"/>
  <c r="I1434" i="8"/>
  <c r="M1433" i="8"/>
  <c r="AK1433" i="8"/>
  <c r="P1433" i="8"/>
  <c r="AR1433" i="8"/>
  <c r="G1551" i="8"/>
  <c r="I1590" i="8"/>
  <c r="K1591" i="8"/>
  <c r="AD1618" i="8"/>
  <c r="I1710" i="8"/>
  <c r="I647" i="8"/>
  <c r="L665" i="8"/>
  <c r="AD665" i="8"/>
  <c r="I668" i="8"/>
  <c r="I680" i="8"/>
  <c r="I722" i="8"/>
  <c r="I726" i="8"/>
  <c r="I771" i="8"/>
  <c r="I796" i="8"/>
  <c r="I800" i="8"/>
  <c r="R822" i="8"/>
  <c r="V822" i="8"/>
  <c r="AF822" i="8"/>
  <c r="AJ822" i="8"/>
  <c r="I829" i="8"/>
  <c r="Y822" i="8"/>
  <c r="I893" i="8"/>
  <c r="I909" i="8"/>
  <c r="I919" i="8"/>
  <c r="I923" i="8"/>
  <c r="I927" i="8"/>
  <c r="I939" i="8"/>
  <c r="I947" i="8"/>
  <c r="I948" i="8"/>
  <c r="I964" i="8"/>
  <c r="I986" i="8"/>
  <c r="I998" i="8"/>
  <c r="I1006" i="8"/>
  <c r="I1019" i="8"/>
  <c r="I1038" i="8"/>
  <c r="I1042" i="8"/>
  <c r="I1046" i="8"/>
  <c r="I1056" i="8"/>
  <c r="H1061" i="8"/>
  <c r="I1093" i="8"/>
  <c r="I1099" i="8"/>
  <c r="G1100" i="8"/>
  <c r="L1100" i="8"/>
  <c r="I1104" i="8"/>
  <c r="I1121" i="8"/>
  <c r="K1122" i="8"/>
  <c r="W1122" i="8"/>
  <c r="P1128" i="8"/>
  <c r="AR1128" i="8"/>
  <c r="I1150" i="8"/>
  <c r="I1167" i="8"/>
  <c r="I1206" i="8"/>
  <c r="G1216" i="8"/>
  <c r="I1223" i="8"/>
  <c r="I1241" i="8"/>
  <c r="G1242" i="8"/>
  <c r="I1270" i="8"/>
  <c r="I1271" i="8"/>
  <c r="I1276" i="8"/>
  <c r="I1279" i="8"/>
  <c r="G1287" i="8"/>
  <c r="P1302" i="8"/>
  <c r="AR1302" i="8"/>
  <c r="G1380" i="8"/>
  <c r="AD1438" i="8"/>
  <c r="AM1499" i="8"/>
  <c r="M1591" i="8"/>
  <c r="AK1591" i="8"/>
  <c r="AR1672" i="8"/>
  <c r="G1302" i="8"/>
  <c r="I1316" i="8"/>
  <c r="I1331" i="8"/>
  <c r="I1340" i="8"/>
  <c r="I1348" i="8"/>
  <c r="I1352" i="8"/>
  <c r="I1353" i="8"/>
  <c r="I1371" i="8"/>
  <c r="I1374" i="8"/>
  <c r="I1390" i="8"/>
  <c r="I1397" i="8"/>
  <c r="I1416" i="8"/>
  <c r="I1430" i="8"/>
  <c r="I1441" i="8"/>
  <c r="AD1451" i="8"/>
  <c r="I1479" i="8"/>
  <c r="I1481" i="8"/>
  <c r="I1483" i="8"/>
  <c r="I1505" i="8"/>
  <c r="G1512" i="8"/>
  <c r="H1512" i="8"/>
  <c r="P1515" i="8"/>
  <c r="AR1515" i="8"/>
  <c r="W1515" i="8"/>
  <c r="M1527" i="8"/>
  <c r="I1543" i="8"/>
  <c r="P1542" i="8"/>
  <c r="AR1542" i="8"/>
  <c r="I1550" i="8"/>
  <c r="AK1551" i="8"/>
  <c r="AR1551" i="8"/>
  <c r="M1572" i="8"/>
  <c r="AK1572" i="8"/>
  <c r="I1577" i="8"/>
  <c r="W1575" i="8"/>
  <c r="I1624" i="8"/>
  <c r="I1628" i="8"/>
  <c r="I1637" i="8"/>
  <c r="I1638" i="8"/>
  <c r="I1647" i="8"/>
  <c r="AR1650" i="8"/>
  <c r="W1650" i="8"/>
  <c r="J1664" i="8"/>
  <c r="P1664" i="8"/>
  <c r="AR1664" i="8"/>
  <c r="I1667" i="8"/>
  <c r="I1677" i="8"/>
  <c r="K1682" i="8"/>
  <c r="W1682" i="8"/>
  <c r="I1693" i="8"/>
  <c r="I1718" i="8"/>
  <c r="I1730" i="8"/>
  <c r="F1730" i="8" s="1"/>
  <c r="I1597" i="8"/>
  <c r="I1616" i="8"/>
  <c r="K1618" i="8"/>
  <c r="W1618" i="8"/>
  <c r="I1623" i="8"/>
  <c r="I1641" i="8"/>
  <c r="K1672" i="8"/>
  <c r="G1672" i="8"/>
  <c r="L1672" i="8"/>
  <c r="I1676" i="8"/>
  <c r="H1697" i="8"/>
  <c r="J1705" i="8"/>
  <c r="AR1709" i="8"/>
  <c r="I1722" i="8"/>
  <c r="I1729" i="8"/>
  <c r="F1729" i="8" s="1"/>
  <c r="I1322" i="8"/>
  <c r="I1325" i="8"/>
  <c r="I1329" i="8"/>
  <c r="I1330" i="8"/>
  <c r="I1373" i="8"/>
  <c r="I1379" i="8"/>
  <c r="I1387" i="8"/>
  <c r="I1391" i="8"/>
  <c r="I1409" i="8"/>
  <c r="I1413" i="8"/>
  <c r="I1419" i="8"/>
  <c r="L1423" i="8"/>
  <c r="P1464" i="8"/>
  <c r="I1469" i="8"/>
  <c r="I1470" i="8"/>
  <c r="I1511" i="8"/>
  <c r="J1512" i="8"/>
  <c r="P1512" i="8"/>
  <c r="AR1512" i="8"/>
  <c r="AD1515" i="8"/>
  <c r="H1515" i="8"/>
  <c r="W1527" i="8"/>
  <c r="L1542" i="8"/>
  <c r="AD1542" i="8"/>
  <c r="I1552" i="8"/>
  <c r="AD1563" i="8"/>
  <c r="AR1572" i="8"/>
  <c r="I1583" i="8"/>
  <c r="H1588" i="8"/>
  <c r="I1606" i="8"/>
  <c r="I1611" i="8"/>
  <c r="I1626" i="8"/>
  <c r="I1631" i="8"/>
  <c r="J1633" i="8"/>
  <c r="I1639" i="8"/>
  <c r="I1645" i="8"/>
  <c r="I1649" i="8"/>
  <c r="I1680" i="8"/>
  <c r="I1681" i="8"/>
  <c r="I1685" i="8"/>
  <c r="AR1690" i="8"/>
  <c r="I1695" i="8"/>
  <c r="M1697" i="8"/>
  <c r="AK1697" i="8"/>
  <c r="AR1697" i="8"/>
  <c r="I1720" i="8"/>
  <c r="AF18" i="8"/>
  <c r="W19" i="8"/>
  <c r="AV18" i="8"/>
  <c r="I30" i="8"/>
  <c r="I34" i="8"/>
  <c r="P26" i="8"/>
  <c r="R18" i="8"/>
  <c r="V18" i="8"/>
  <c r="L37" i="8"/>
  <c r="I61" i="8"/>
  <c r="I66" i="8"/>
  <c r="I70" i="8"/>
  <c r="AM18" i="8"/>
  <c r="AQ18" i="8"/>
  <c r="I83" i="8"/>
  <c r="G78" i="8"/>
  <c r="I96" i="8"/>
  <c r="I107" i="8"/>
  <c r="L113" i="8"/>
  <c r="I116" i="8"/>
  <c r="I120" i="8"/>
  <c r="I124" i="8"/>
  <c r="I128" i="8"/>
  <c r="I133" i="8"/>
  <c r="G135" i="8"/>
  <c r="I139" i="8"/>
  <c r="L140" i="8"/>
  <c r="I143" i="8"/>
  <c r="I159" i="8"/>
  <c r="AI18" i="8"/>
  <c r="G19" i="8"/>
  <c r="AN18" i="8"/>
  <c r="H26" i="8"/>
  <c r="I29" i="8"/>
  <c r="AR26" i="8"/>
  <c r="K26" i="8"/>
  <c r="W26" i="8"/>
  <c r="L26" i="8"/>
  <c r="I33" i="8"/>
  <c r="N18" i="8"/>
  <c r="AT18" i="8"/>
  <c r="H37" i="8"/>
  <c r="I39" i="8"/>
  <c r="AR37" i="8"/>
  <c r="I40" i="8"/>
  <c r="I44" i="8"/>
  <c r="I50" i="8"/>
  <c r="I54" i="8"/>
  <c r="AG18" i="8"/>
  <c r="AO18" i="8"/>
  <c r="M63" i="8"/>
  <c r="J78" i="8"/>
  <c r="L78" i="8"/>
  <c r="G88" i="8"/>
  <c r="L88" i="8"/>
  <c r="AD88" i="8"/>
  <c r="H104" i="8"/>
  <c r="M104" i="8"/>
  <c r="AK104" i="8"/>
  <c r="P104" i="8"/>
  <c r="H113" i="8"/>
  <c r="H140" i="8"/>
  <c r="K140" i="8"/>
  <c r="W142" i="8"/>
  <c r="W140" i="8" s="1"/>
  <c r="J142" i="8"/>
  <c r="I142" i="8" s="1"/>
  <c r="AR140" i="8"/>
  <c r="AD140" i="8"/>
  <c r="L170" i="8"/>
  <c r="H170" i="8"/>
  <c r="AJ18" i="8"/>
  <c r="T18" i="8"/>
  <c r="AR19" i="8"/>
  <c r="L19" i="8"/>
  <c r="AD19" i="8"/>
  <c r="I35" i="8"/>
  <c r="Z18" i="8"/>
  <c r="AH18" i="8"/>
  <c r="K37" i="8"/>
  <c r="W37" i="8"/>
  <c r="M37" i="8"/>
  <c r="AK37" i="8"/>
  <c r="I42" i="8"/>
  <c r="H46" i="8"/>
  <c r="M46" i="8"/>
  <c r="AK46" i="8"/>
  <c r="U18" i="8"/>
  <c r="K63" i="8"/>
  <c r="W63" i="8"/>
  <c r="L63" i="8"/>
  <c r="AD63" i="8"/>
  <c r="I72" i="8"/>
  <c r="I79" i="8"/>
  <c r="K78" i="8"/>
  <c r="W78" i="8"/>
  <c r="I93" i="8"/>
  <c r="I102" i="8"/>
  <c r="AD104" i="8"/>
  <c r="I155" i="8"/>
  <c r="M206" i="8"/>
  <c r="AK206" i="8"/>
  <c r="M237" i="8"/>
  <c r="AK237" i="8"/>
  <c r="G244" i="8"/>
  <c r="I300" i="8"/>
  <c r="I310" i="8"/>
  <c r="I322" i="8"/>
  <c r="I352" i="8"/>
  <c r="J356" i="8"/>
  <c r="I356" i="8" s="1"/>
  <c r="P356" i="8"/>
  <c r="P344" i="8" s="1"/>
  <c r="I384" i="8"/>
  <c r="K390" i="8"/>
  <c r="W390" i="8"/>
  <c r="H390" i="8"/>
  <c r="H405" i="8"/>
  <c r="I411" i="8"/>
  <c r="I423" i="8"/>
  <c r="J433" i="8"/>
  <c r="I433" i="8" s="1"/>
  <c r="P433" i="8"/>
  <c r="P431" i="8" s="1"/>
  <c r="I440" i="8"/>
  <c r="AE454" i="8"/>
  <c r="AE18" i="8" s="1"/>
  <c r="I463" i="8"/>
  <c r="I464" i="8"/>
  <c r="I472" i="8"/>
  <c r="I482" i="8"/>
  <c r="AR488" i="8"/>
  <c r="AR454" i="8" s="1"/>
  <c r="AS454" i="8"/>
  <c r="AS18" i="8" s="1"/>
  <c r="I510" i="8"/>
  <c r="I511" i="8"/>
  <c r="I520" i="8"/>
  <c r="I526" i="8"/>
  <c r="I536" i="8"/>
  <c r="G46" i="8"/>
  <c r="I53" i="8"/>
  <c r="G63" i="8"/>
  <c r="H63" i="8"/>
  <c r="I67" i="8"/>
  <c r="AR63" i="8"/>
  <c r="M71" i="8"/>
  <c r="AK71" i="8"/>
  <c r="AR71" i="8"/>
  <c r="K71" i="8"/>
  <c r="AD71" i="8"/>
  <c r="I90" i="8"/>
  <c r="M88" i="8"/>
  <c r="AK88" i="8"/>
  <c r="I95" i="8"/>
  <c r="I100" i="8"/>
  <c r="I105" i="8"/>
  <c r="G104" i="8"/>
  <c r="M113" i="8"/>
  <c r="AK113" i="8"/>
  <c r="I115" i="8"/>
  <c r="AR113" i="8"/>
  <c r="AD113" i="8"/>
  <c r="I123" i="8"/>
  <c r="I127" i="8"/>
  <c r="I132" i="8"/>
  <c r="I136" i="8"/>
  <c r="K135" i="8"/>
  <c r="W135" i="8"/>
  <c r="AD135" i="8"/>
  <c r="M140" i="8"/>
  <c r="AK140" i="8"/>
  <c r="I146" i="8"/>
  <c r="I154" i="8"/>
  <c r="I160" i="8"/>
  <c r="I161" i="8"/>
  <c r="I167" i="8"/>
  <c r="M170" i="8"/>
  <c r="AK170" i="8"/>
  <c r="K206" i="8"/>
  <c r="W206" i="8"/>
  <c r="H206" i="8"/>
  <c r="P206" i="8"/>
  <c r="AR206" i="8"/>
  <c r="J227" i="8"/>
  <c r="AR227" i="8"/>
  <c r="G251" i="8"/>
  <c r="I268" i="8"/>
  <c r="P405" i="8"/>
  <c r="AR405" i="8"/>
  <c r="H563" i="8"/>
  <c r="I165" i="8"/>
  <c r="I171" i="8"/>
  <c r="K170" i="8"/>
  <c r="AD170" i="8"/>
  <c r="I176" i="8"/>
  <c r="I181" i="8"/>
  <c r="I185" i="8"/>
  <c r="I190" i="8"/>
  <c r="I198" i="8"/>
  <c r="M201" i="8"/>
  <c r="AK201" i="8"/>
  <c r="I203" i="8"/>
  <c r="G206" i="8"/>
  <c r="AD206" i="8"/>
  <c r="I210" i="8"/>
  <c r="I216" i="8"/>
  <c r="K218" i="8"/>
  <c r="W218" i="8"/>
  <c r="I222" i="8"/>
  <c r="K227" i="8"/>
  <c r="W227" i="8"/>
  <c r="L227" i="8"/>
  <c r="I231" i="8"/>
  <c r="I235" i="8"/>
  <c r="K237" i="8"/>
  <c r="W237" i="8"/>
  <c r="I242" i="8"/>
  <c r="AR237" i="8"/>
  <c r="M244" i="8"/>
  <c r="AK244" i="8"/>
  <c r="I246" i="8"/>
  <c r="I250" i="8"/>
  <c r="I259" i="8"/>
  <c r="I265" i="8"/>
  <c r="I266" i="8"/>
  <c r="I271" i="8"/>
  <c r="I283" i="8"/>
  <c r="I295" i="8"/>
  <c r="I296" i="8"/>
  <c r="G297" i="8"/>
  <c r="L297" i="8"/>
  <c r="AD297" i="8"/>
  <c r="I301" i="8"/>
  <c r="I302" i="8"/>
  <c r="AK297" i="8"/>
  <c r="I306" i="8"/>
  <c r="I319" i="8"/>
  <c r="I343" i="8"/>
  <c r="G344" i="8"/>
  <c r="L344" i="8"/>
  <c r="AD344" i="8"/>
  <c r="K344" i="8"/>
  <c r="I360" i="8"/>
  <c r="I369" i="8"/>
  <c r="I376" i="8"/>
  <c r="I379" i="8"/>
  <c r="M390" i="8"/>
  <c r="I394" i="8"/>
  <c r="AR390" i="8"/>
  <c r="I397" i="8"/>
  <c r="I413" i="8"/>
  <c r="I418" i="8"/>
  <c r="W421" i="8"/>
  <c r="L441" i="8"/>
  <c r="I465" i="8"/>
  <c r="J488" i="8"/>
  <c r="I488" i="8" s="1"/>
  <c r="I509" i="8"/>
  <c r="I512" i="8"/>
  <c r="I528" i="8"/>
  <c r="P665" i="8"/>
  <c r="AR665" i="8"/>
  <c r="AK692" i="8"/>
  <c r="H717" i="8"/>
  <c r="I51" i="8"/>
  <c r="I62" i="8"/>
  <c r="Y18" i="8"/>
  <c r="AC18" i="8"/>
  <c r="I64" i="8"/>
  <c r="I69" i="8"/>
  <c r="W71" i="8"/>
  <c r="P78" i="8"/>
  <c r="AR78" i="8"/>
  <c r="K88" i="8"/>
  <c r="W88" i="8"/>
  <c r="I92" i="8"/>
  <c r="I97" i="8"/>
  <c r="I103" i="8"/>
  <c r="I108" i="8"/>
  <c r="I117" i="8"/>
  <c r="I121" i="8"/>
  <c r="I125" i="8"/>
  <c r="I131" i="8"/>
  <c r="I138" i="8"/>
  <c r="I150" i="8"/>
  <c r="I158" i="8"/>
  <c r="G170" i="8"/>
  <c r="I180" i="8"/>
  <c r="I184" i="8"/>
  <c r="I189" i="8"/>
  <c r="I195" i="8"/>
  <c r="I197" i="8"/>
  <c r="I202" i="8"/>
  <c r="K201" i="8"/>
  <c r="W201" i="8"/>
  <c r="AD201" i="8"/>
  <c r="I209" i="8"/>
  <c r="I215" i="8"/>
  <c r="J218" i="8"/>
  <c r="G218" i="8"/>
  <c r="L218" i="8"/>
  <c r="I221" i="8"/>
  <c r="M218" i="8"/>
  <c r="AK218" i="8"/>
  <c r="I226" i="8"/>
  <c r="G227" i="8"/>
  <c r="H227" i="8"/>
  <c r="I230" i="8"/>
  <c r="P227" i="8"/>
  <c r="I234" i="8"/>
  <c r="J237" i="8"/>
  <c r="G237" i="8"/>
  <c r="L237" i="8"/>
  <c r="I241" i="8"/>
  <c r="I245" i="8"/>
  <c r="I249" i="8"/>
  <c r="K244" i="8"/>
  <c r="W244" i="8"/>
  <c r="M251" i="8"/>
  <c r="AK251" i="8"/>
  <c r="I253" i="8"/>
  <c r="K251" i="8"/>
  <c r="W251" i="8"/>
  <c r="I258" i="8"/>
  <c r="AD251" i="8"/>
  <c r="I263" i="8"/>
  <c r="I269" i="8"/>
  <c r="I293" i="8"/>
  <c r="M297" i="8"/>
  <c r="I304" i="8"/>
  <c r="I311" i="8"/>
  <c r="I318" i="8"/>
  <c r="I329" i="8"/>
  <c r="I348" i="8"/>
  <c r="I359" i="8"/>
  <c r="J366" i="8"/>
  <c r="I366" i="8" s="1"/>
  <c r="I367" i="8"/>
  <c r="I387" i="8"/>
  <c r="G390" i="8"/>
  <c r="I403" i="8"/>
  <c r="L405" i="8"/>
  <c r="I409" i="8"/>
  <c r="G421" i="8"/>
  <c r="L421" i="8"/>
  <c r="AD421" i="8"/>
  <c r="H428" i="8"/>
  <c r="I437" i="8"/>
  <c r="P441" i="8"/>
  <c r="K441" i="8"/>
  <c r="W441" i="8"/>
  <c r="I452" i="8"/>
  <c r="P454" i="8"/>
  <c r="I456" i="8"/>
  <c r="I459" i="8"/>
  <c r="I471" i="8"/>
  <c r="I478" i="8"/>
  <c r="I483" i="8"/>
  <c r="I493" i="8"/>
  <c r="I499" i="8"/>
  <c r="AR563" i="8"/>
  <c r="L546" i="8"/>
  <c r="K597" i="8"/>
  <c r="W597" i="8"/>
  <c r="L731" i="8"/>
  <c r="AD731" i="8"/>
  <c r="M807" i="8"/>
  <c r="AK807" i="8"/>
  <c r="AO822" i="8"/>
  <c r="P835" i="8"/>
  <c r="W835" i="8"/>
  <c r="I885" i="8"/>
  <c r="I404" i="8"/>
  <c r="I414" i="8"/>
  <c r="M421" i="8"/>
  <c r="AR431" i="8"/>
  <c r="K431" i="8"/>
  <c r="I447" i="8"/>
  <c r="I450" i="8"/>
  <c r="H454" i="8"/>
  <c r="I487" i="8"/>
  <c r="I492" i="8"/>
  <c r="I495" i="8"/>
  <c r="I508" i="8"/>
  <c r="I515" i="8"/>
  <c r="I552" i="8"/>
  <c r="I556" i="8"/>
  <c r="I560" i="8"/>
  <c r="I567" i="8"/>
  <c r="M597" i="8"/>
  <c r="AK597" i="8"/>
  <c r="I606" i="8"/>
  <c r="I617" i="8"/>
  <c r="I640" i="8"/>
  <c r="I650" i="8"/>
  <c r="I654" i="8"/>
  <c r="I664" i="8"/>
  <c r="I697" i="8"/>
  <c r="I702" i="8"/>
  <c r="AR717" i="8"/>
  <c r="I723" i="8"/>
  <c r="I734" i="8"/>
  <c r="I738" i="8"/>
  <c r="I746" i="8"/>
  <c r="I783" i="8"/>
  <c r="I813" i="8"/>
  <c r="AK855" i="8"/>
  <c r="I876" i="8"/>
  <c r="I429" i="8"/>
  <c r="L428" i="8"/>
  <c r="AD428" i="8"/>
  <c r="L431" i="8"/>
  <c r="AD431" i="8"/>
  <c r="I439" i="8"/>
  <c r="AD441" i="8"/>
  <c r="I446" i="8"/>
  <c r="AR441" i="8"/>
  <c r="G448" i="8"/>
  <c r="M454" i="8"/>
  <c r="I466" i="8"/>
  <c r="I467" i="8"/>
  <c r="I479" i="8"/>
  <c r="I481" i="8"/>
  <c r="I485" i="8"/>
  <c r="I489" i="8"/>
  <c r="I503" i="8"/>
  <c r="I505" i="8"/>
  <c r="K506" i="8"/>
  <c r="W506" i="8"/>
  <c r="M506" i="8"/>
  <c r="AK506" i="8"/>
  <c r="I513" i="8"/>
  <c r="I527" i="8"/>
  <c r="I535" i="8"/>
  <c r="L506" i="8"/>
  <c r="I545" i="8"/>
  <c r="I555" i="8"/>
  <c r="I576" i="8"/>
  <c r="I577" i="8"/>
  <c r="L563" i="8"/>
  <c r="I590" i="8"/>
  <c r="AR586" i="8"/>
  <c r="I595" i="8"/>
  <c r="I600" i="8"/>
  <c r="L597" i="8"/>
  <c r="I626" i="8"/>
  <c r="AK628" i="8"/>
  <c r="AK609" i="8" s="1"/>
  <c r="AL609" i="8"/>
  <c r="I629" i="8"/>
  <c r="I635" i="8"/>
  <c r="W670" i="8"/>
  <c r="W665" i="8" s="1"/>
  <c r="X665" i="8"/>
  <c r="I678" i="8"/>
  <c r="I687" i="8"/>
  <c r="I691" i="8"/>
  <c r="L692" i="8"/>
  <c r="AD692" i="8"/>
  <c r="I713" i="8"/>
  <c r="L717" i="8"/>
  <c r="I741" i="8"/>
  <c r="I803" i="8"/>
  <c r="I866" i="8"/>
  <c r="I588" i="8"/>
  <c r="I593" i="8"/>
  <c r="H597" i="8"/>
  <c r="I604" i="8"/>
  <c r="I613" i="8"/>
  <c r="I619" i="8"/>
  <c r="K609" i="8"/>
  <c r="I624" i="8"/>
  <c r="I633" i="8"/>
  <c r="I639" i="8"/>
  <c r="I648" i="8"/>
  <c r="I653" i="8"/>
  <c r="I657" i="8"/>
  <c r="I663" i="8"/>
  <c r="I669" i="8"/>
  <c r="I674" i="8"/>
  <c r="P673" i="8"/>
  <c r="AR673" i="8"/>
  <c r="I679" i="8"/>
  <c r="G673" i="8"/>
  <c r="I683" i="8"/>
  <c r="K673" i="8"/>
  <c r="W673" i="8"/>
  <c r="I693" i="8"/>
  <c r="I703" i="8"/>
  <c r="M700" i="8"/>
  <c r="AK700" i="8"/>
  <c r="I712" i="8"/>
  <c r="I716" i="8"/>
  <c r="I721" i="8"/>
  <c r="I728" i="8"/>
  <c r="G731" i="8"/>
  <c r="M731" i="8"/>
  <c r="I735" i="8"/>
  <c r="I739" i="8"/>
  <c r="I745" i="8"/>
  <c r="I749" i="8"/>
  <c r="I758" i="8"/>
  <c r="I762" i="8"/>
  <c r="I776" i="8"/>
  <c r="I792" i="8"/>
  <c r="I797" i="8"/>
  <c r="I806" i="8"/>
  <c r="G807" i="8"/>
  <c r="L807" i="8"/>
  <c r="AD807" i="8"/>
  <c r="I811" i="8"/>
  <c r="I817" i="8"/>
  <c r="P819" i="8"/>
  <c r="M823" i="8"/>
  <c r="I832" i="8"/>
  <c r="I833" i="8"/>
  <c r="G835" i="8"/>
  <c r="I848" i="8"/>
  <c r="I850" i="8"/>
  <c r="I853" i="8"/>
  <c r="I864" i="8"/>
  <c r="S822" i="8"/>
  <c r="I870" i="8"/>
  <c r="I874" i="8"/>
  <c r="H869" i="8"/>
  <c r="I888" i="8"/>
  <c r="I915" i="8"/>
  <c r="I925" i="8"/>
  <c r="I932" i="8"/>
  <c r="Z822" i="8"/>
  <c r="I937" i="8"/>
  <c r="G933" i="8"/>
  <c r="AD933" i="8"/>
  <c r="I942" i="8"/>
  <c r="I943" i="8"/>
  <c r="I945" i="8"/>
  <c r="I949" i="8"/>
  <c r="M954" i="8"/>
  <c r="AK954" i="8"/>
  <c r="AR954" i="8"/>
  <c r="I957" i="8"/>
  <c r="AR960" i="8"/>
  <c r="I971" i="8"/>
  <c r="H973" i="8"/>
  <c r="M973" i="8"/>
  <c r="AK973" i="8"/>
  <c r="I980" i="8"/>
  <c r="M983" i="8"/>
  <c r="I991" i="8"/>
  <c r="I993" i="8"/>
  <c r="I996" i="8"/>
  <c r="M1010" i="8"/>
  <c r="AK1010" i="8"/>
  <c r="I1013" i="8"/>
  <c r="I1020" i="8"/>
  <c r="H1022" i="8"/>
  <c r="K1028" i="8"/>
  <c r="W1028" i="8"/>
  <c r="I1032" i="8"/>
  <c r="I1043" i="8"/>
  <c r="I1053" i="8"/>
  <c r="I1064" i="8"/>
  <c r="I1068" i="8"/>
  <c r="G1081" i="8"/>
  <c r="H1085" i="8"/>
  <c r="I1089" i="8"/>
  <c r="AR1085" i="8"/>
  <c r="I1094" i="8"/>
  <c r="I1103" i="8"/>
  <c r="I1108" i="8"/>
  <c r="I1120" i="8"/>
  <c r="H1122" i="8"/>
  <c r="I1133" i="8"/>
  <c r="I1159" i="8"/>
  <c r="I1165" i="8"/>
  <c r="I1170" i="8"/>
  <c r="H1175" i="8"/>
  <c r="I1180" i="8"/>
  <c r="M1195" i="8"/>
  <c r="K1201" i="8"/>
  <c r="W1201" i="8"/>
  <c r="L908" i="8"/>
  <c r="AD908" i="8"/>
  <c r="AK933" i="8"/>
  <c r="AM822" i="8"/>
  <c r="AQ822" i="8"/>
  <c r="AR983" i="8"/>
  <c r="H1010" i="8"/>
  <c r="K1049" i="8"/>
  <c r="W1049" i="8"/>
  <c r="I1071" i="8"/>
  <c r="I1079" i="8"/>
  <c r="L1081" i="8"/>
  <c r="AD1081" i="8"/>
  <c r="I1084" i="8"/>
  <c r="M1085" i="8"/>
  <c r="I1088" i="8"/>
  <c r="L1085" i="8"/>
  <c r="I1113" i="8"/>
  <c r="I1124" i="8"/>
  <c r="G1122" i="8"/>
  <c r="L1122" i="8"/>
  <c r="I1142" i="8"/>
  <c r="AK546" i="8"/>
  <c r="I549" i="8"/>
  <c r="I558" i="8"/>
  <c r="I559" i="8"/>
  <c r="I565" i="8"/>
  <c r="I582" i="8"/>
  <c r="K586" i="8"/>
  <c r="I591" i="8"/>
  <c r="I608" i="8"/>
  <c r="I610" i="8"/>
  <c r="I616" i="8"/>
  <c r="I627" i="8"/>
  <c r="I636" i="8"/>
  <c r="I641" i="8"/>
  <c r="I651" i="8"/>
  <c r="I655" i="8"/>
  <c r="I660" i="8"/>
  <c r="K665" i="8"/>
  <c r="I672" i="8"/>
  <c r="I677" i="8"/>
  <c r="H692" i="8"/>
  <c r="I695" i="8"/>
  <c r="AR692" i="8"/>
  <c r="I701" i="8"/>
  <c r="I705" i="8"/>
  <c r="I710" i="8"/>
  <c r="I714" i="8"/>
  <c r="I719" i="8"/>
  <c r="I742" i="8"/>
  <c r="I747" i="8"/>
  <c r="I764" i="8"/>
  <c r="I768" i="8"/>
  <c r="I784" i="8"/>
  <c r="I788" i="8"/>
  <c r="I794" i="8"/>
  <c r="I799" i="8"/>
  <c r="I804" i="8"/>
  <c r="L819" i="8"/>
  <c r="I824" i="8"/>
  <c r="W823" i="8"/>
  <c r="I830" i="8"/>
  <c r="AR823" i="8"/>
  <c r="T822" i="8"/>
  <c r="I837" i="8"/>
  <c r="I847" i="8"/>
  <c r="I856" i="8"/>
  <c r="I872" i="8"/>
  <c r="M869" i="8"/>
  <c r="I877" i="8"/>
  <c r="I891" i="8"/>
  <c r="I898" i="8"/>
  <c r="L897" i="8"/>
  <c r="AD897" i="8"/>
  <c r="AU822" i="8"/>
  <c r="AR908" i="8"/>
  <c r="AT822" i="8"/>
  <c r="I929" i="8"/>
  <c r="W921" i="8"/>
  <c r="I941" i="8"/>
  <c r="M933" i="8"/>
  <c r="I950" i="8"/>
  <c r="K954" i="8"/>
  <c r="W954" i="8"/>
  <c r="G954" i="8"/>
  <c r="L954" i="8"/>
  <c r="AD954" i="8"/>
  <c r="I959" i="8"/>
  <c r="L960" i="8"/>
  <c r="H960" i="8"/>
  <c r="P967" i="8"/>
  <c r="AR967" i="8"/>
  <c r="K967" i="8"/>
  <c r="L973" i="8"/>
  <c r="I979" i="8"/>
  <c r="I988" i="8"/>
  <c r="I999" i="8"/>
  <c r="I1001" i="8"/>
  <c r="I1004" i="8"/>
  <c r="I1024" i="8"/>
  <c r="P1028" i="8"/>
  <c r="AR1028" i="8"/>
  <c r="I1034" i="8"/>
  <c r="I1040" i="8"/>
  <c r="I1050" i="8"/>
  <c r="I1054" i="8"/>
  <c r="I1060" i="8"/>
  <c r="K1061" i="8"/>
  <c r="W1061" i="8"/>
  <c r="I1066" i="8"/>
  <c r="I1070" i="8"/>
  <c r="M1061" i="8"/>
  <c r="I1075" i="8"/>
  <c r="M1081" i="8"/>
  <c r="AR1081" i="8"/>
  <c r="I1086" i="8"/>
  <c r="I1091" i="8"/>
  <c r="W1092" i="8"/>
  <c r="K1100" i="8"/>
  <c r="W1100" i="8"/>
  <c r="I1141" i="8"/>
  <c r="I1145" i="8"/>
  <c r="I1156" i="8"/>
  <c r="K1143" i="8"/>
  <c r="I1166" i="8"/>
  <c r="I1172" i="8"/>
  <c r="I1173" i="8"/>
  <c r="I1176" i="8"/>
  <c r="P1175" i="8"/>
  <c r="K1175" i="8"/>
  <c r="L1178" i="8"/>
  <c r="AD1178" i="8"/>
  <c r="I754" i="8"/>
  <c r="I763" i="8"/>
  <c r="I772" i="8"/>
  <c r="I787" i="8"/>
  <c r="I793" i="8"/>
  <c r="I798" i="8"/>
  <c r="I802" i="8"/>
  <c r="K807" i="8"/>
  <c r="W807" i="8"/>
  <c r="I812" i="8"/>
  <c r="I818" i="8"/>
  <c r="AK819" i="8"/>
  <c r="O822" i="8"/>
  <c r="H823" i="8"/>
  <c r="I839" i="8"/>
  <c r="I845" i="8"/>
  <c r="K855" i="8"/>
  <c r="I865" i="8"/>
  <c r="AA822" i="8"/>
  <c r="I875" i="8"/>
  <c r="AR869" i="8"/>
  <c r="I889" i="8"/>
  <c r="G897" i="8"/>
  <c r="AK897" i="8"/>
  <c r="I901" i="8"/>
  <c r="I906" i="8"/>
  <c r="P897" i="8"/>
  <c r="AP822" i="8"/>
  <c r="AR921" i="8"/>
  <c r="AH822" i="8"/>
  <c r="H954" i="8"/>
  <c r="I977" i="8"/>
  <c r="P973" i="8"/>
  <c r="G983" i="8"/>
  <c r="L983" i="8"/>
  <c r="AD983" i="8"/>
  <c r="AK983" i="8"/>
  <c r="I987" i="8"/>
  <c r="I989" i="8"/>
  <c r="I1003" i="8"/>
  <c r="I1005" i="8"/>
  <c r="G1010" i="8"/>
  <c r="P1022" i="8"/>
  <c r="I1025" i="8"/>
  <c r="AD1028" i="8"/>
  <c r="I1033" i="8"/>
  <c r="I1039" i="8"/>
  <c r="I1044" i="8"/>
  <c r="AK1049" i="8"/>
  <c r="L1061" i="8"/>
  <c r="AV822" i="8"/>
  <c r="G1128" i="8"/>
  <c r="P1143" i="8"/>
  <c r="I1184" i="8"/>
  <c r="I1193" i="8"/>
  <c r="AR1178" i="8"/>
  <c r="I1182" i="8"/>
  <c r="I1190" i="8"/>
  <c r="G1195" i="8"/>
  <c r="H1195" i="8"/>
  <c r="I1198" i="8"/>
  <c r="M1201" i="8"/>
  <c r="AK1201" i="8"/>
  <c r="I1205" i="8"/>
  <c r="I1210" i="8"/>
  <c r="I1211" i="8"/>
  <c r="I1215" i="8"/>
  <c r="P1201" i="8"/>
  <c r="AR1201" i="8"/>
  <c r="H1216" i="8"/>
  <c r="L1216" i="8"/>
  <c r="I1224" i="8"/>
  <c r="P1221" i="8"/>
  <c r="AR1221" i="8"/>
  <c r="I1228" i="8"/>
  <c r="I1232" i="8"/>
  <c r="I1238" i="8"/>
  <c r="I1239" i="8"/>
  <c r="I1247" i="8"/>
  <c r="I1263" i="8"/>
  <c r="I1264" i="8"/>
  <c r="I1265" i="8"/>
  <c r="I1266" i="8"/>
  <c r="I1273" i="8"/>
  <c r="W1283" i="8"/>
  <c r="W1245" i="8" s="1"/>
  <c r="I1284" i="8"/>
  <c r="I1296" i="8"/>
  <c r="I1297" i="8"/>
  <c r="W1287" i="8"/>
  <c r="L1302" i="8"/>
  <c r="P1305" i="8"/>
  <c r="AR1305" i="8"/>
  <c r="G1305" i="8"/>
  <c r="G1319" i="8"/>
  <c r="I1335" i="8"/>
  <c r="I1341" i="8"/>
  <c r="I1342" i="8"/>
  <c r="I1351" i="8"/>
  <c r="I1360" i="8"/>
  <c r="I1362" i="8"/>
  <c r="I1370" i="8"/>
  <c r="W1375" i="8"/>
  <c r="I1395" i="8"/>
  <c r="K1423" i="8"/>
  <c r="W1423" i="8"/>
  <c r="I1425" i="8"/>
  <c r="AD1423" i="8"/>
  <c r="I1427" i="8"/>
  <c r="J1433" i="8"/>
  <c r="I1435" i="8"/>
  <c r="I1436" i="8"/>
  <c r="I1444" i="8"/>
  <c r="K1438" i="8"/>
  <c r="W1438" i="8"/>
  <c r="I1450" i="8"/>
  <c r="M1457" i="8"/>
  <c r="AK1457" i="8"/>
  <c r="I1468" i="8"/>
  <c r="I1473" i="8"/>
  <c r="I1475" i="8"/>
  <c r="I1482" i="8"/>
  <c r="H1489" i="8"/>
  <c r="L1507" i="8"/>
  <c r="AR1216" i="8"/>
  <c r="I1236" i="8"/>
  <c r="M1245" i="8"/>
  <c r="AK1245" i="8"/>
  <c r="I1251" i="8"/>
  <c r="I1256" i="8"/>
  <c r="I1283" i="8"/>
  <c r="I1295" i="8"/>
  <c r="I1339" i="8"/>
  <c r="I1359" i="8"/>
  <c r="I1375" i="8"/>
  <c r="I1384" i="8"/>
  <c r="I1389" i="8"/>
  <c r="I1420" i="8"/>
  <c r="G1433" i="8"/>
  <c r="I1443" i="8"/>
  <c r="I1452" i="8"/>
  <c r="J1457" i="8"/>
  <c r="P1457" i="8"/>
  <c r="AR1464" i="8"/>
  <c r="I1476" i="8"/>
  <c r="I1485" i="8"/>
  <c r="I1490" i="8"/>
  <c r="AD1489" i="8"/>
  <c r="I1498" i="8"/>
  <c r="W1500" i="8"/>
  <c r="W1178" i="8"/>
  <c r="I1207" i="8"/>
  <c r="I1214" i="8"/>
  <c r="I1226" i="8"/>
  <c r="I1230" i="8"/>
  <c r="I1231" i="8"/>
  <c r="I1240" i="8"/>
  <c r="I1249" i="8"/>
  <c r="I1267" i="8"/>
  <c r="I1269" i="8"/>
  <c r="I1281" i="8"/>
  <c r="I1282" i="8"/>
  <c r="I1285" i="8"/>
  <c r="I1298" i="8"/>
  <c r="Q1305" i="8"/>
  <c r="I1309" i="8"/>
  <c r="I1310" i="8"/>
  <c r="W1305" i="8"/>
  <c r="I1317" i="8"/>
  <c r="I1318" i="8"/>
  <c r="P1319" i="8"/>
  <c r="AR1319" i="8"/>
  <c r="I1333" i="8"/>
  <c r="I1334" i="8"/>
  <c r="I1343" i="8"/>
  <c r="I1349" i="8"/>
  <c r="I1350" i="8"/>
  <c r="I1355" i="8"/>
  <c r="I1369" i="8"/>
  <c r="I1392" i="8"/>
  <c r="I1398" i="8"/>
  <c r="I1403" i="8"/>
  <c r="I1422" i="8"/>
  <c r="H1423" i="8"/>
  <c r="H1438" i="8"/>
  <c r="I1442" i="8"/>
  <c r="AR1438" i="8"/>
  <c r="I1448" i="8"/>
  <c r="L1451" i="8"/>
  <c r="H1451" i="8"/>
  <c r="I1455" i="8"/>
  <c r="AD1457" i="8"/>
  <c r="I1461" i="8"/>
  <c r="I1480" i="8"/>
  <c r="I1484" i="8"/>
  <c r="K1489" i="8"/>
  <c r="W1489" i="8"/>
  <c r="M1489" i="8"/>
  <c r="I1492" i="8"/>
  <c r="AR1489" i="8"/>
  <c r="H1500" i="8"/>
  <c r="L1500" i="8"/>
  <c r="I1503" i="8"/>
  <c r="X1499" i="8"/>
  <c r="AB1499" i="8"/>
  <c r="AR1507" i="8"/>
  <c r="AD1507" i="8"/>
  <c r="M1221" i="8"/>
  <c r="AK1221" i="8"/>
  <c r="AK1242" i="8"/>
  <c r="I1367" i="8"/>
  <c r="I1372" i="8"/>
  <c r="K1380" i="8"/>
  <c r="M1423" i="8"/>
  <c r="H1457" i="8"/>
  <c r="AD1500" i="8"/>
  <c r="I1506" i="8"/>
  <c r="G1507" i="8"/>
  <c r="H1507" i="8"/>
  <c r="W1512" i="8"/>
  <c r="L1512" i="8"/>
  <c r="AD1512" i="8"/>
  <c r="M1515" i="8"/>
  <c r="AK1515" i="8"/>
  <c r="R1499" i="8"/>
  <c r="V1499" i="8"/>
  <c r="I1521" i="8"/>
  <c r="J1527" i="8"/>
  <c r="AR1538" i="8"/>
  <c r="AK1542" i="8"/>
  <c r="I1544" i="8"/>
  <c r="AD1551" i="8"/>
  <c r="W1563" i="8"/>
  <c r="H1575" i="8"/>
  <c r="M1575" i="8"/>
  <c r="AK1575" i="8"/>
  <c r="I1579" i="8"/>
  <c r="I1584" i="8"/>
  <c r="P1588" i="8"/>
  <c r="AR1588" i="8"/>
  <c r="I1598" i="8"/>
  <c r="AD1591" i="8"/>
  <c r="I1601" i="8"/>
  <c r="I1602" i="8"/>
  <c r="I1603" i="8"/>
  <c r="I1607" i="8"/>
  <c r="I1617" i="8"/>
  <c r="I1619" i="8"/>
  <c r="I1625" i="8"/>
  <c r="I1629" i="8"/>
  <c r="G1650" i="8"/>
  <c r="I1655" i="8"/>
  <c r="H1661" i="8"/>
  <c r="H1672" i="8"/>
  <c r="I1686" i="8"/>
  <c r="I1694" i="8"/>
  <c r="H1716" i="8"/>
  <c r="M1716" i="8"/>
  <c r="AK1716" i="8"/>
  <c r="J1719" i="8"/>
  <c r="AG1499" i="8"/>
  <c r="AO1499" i="8"/>
  <c r="AS1499" i="8"/>
  <c r="I1537" i="8"/>
  <c r="G1545" i="8"/>
  <c r="I1555" i="8"/>
  <c r="I1558" i="8"/>
  <c r="I1582" i="8"/>
  <c r="I1587" i="8"/>
  <c r="I1600" i="8"/>
  <c r="AR1633" i="8"/>
  <c r="W1664" i="8"/>
  <c r="L1664" i="8"/>
  <c r="AD1664" i="8"/>
  <c r="W1672" i="8"/>
  <c r="M1682" i="8"/>
  <c r="AK1682" i="8"/>
  <c r="L1682" i="8"/>
  <c r="AD1682" i="8"/>
  <c r="I1692" i="8"/>
  <c r="AD1690" i="8"/>
  <c r="I1701" i="8"/>
  <c r="M1507" i="8"/>
  <c r="AK1507" i="8"/>
  <c r="I1509" i="8"/>
  <c r="G1515" i="8"/>
  <c r="W1522" i="8"/>
  <c r="AD1522" i="8"/>
  <c r="H1527" i="8"/>
  <c r="I1531" i="8"/>
  <c r="AR1527" i="8"/>
  <c r="I1532" i="8"/>
  <c r="H1538" i="8"/>
  <c r="I1570" i="8"/>
  <c r="I1571" i="8"/>
  <c r="K1572" i="8"/>
  <c r="W1572" i="8"/>
  <c r="AD1572" i="8"/>
  <c r="G1575" i="8"/>
  <c r="I1580" i="8"/>
  <c r="G1585" i="8"/>
  <c r="M1585" i="8"/>
  <c r="AK1585" i="8"/>
  <c r="G1588" i="8"/>
  <c r="G1618" i="8"/>
  <c r="L1618" i="8"/>
  <c r="I1622" i="8"/>
  <c r="I1627" i="8"/>
  <c r="I1632" i="8"/>
  <c r="I1635" i="8"/>
  <c r="M1633" i="8"/>
  <c r="AK1633" i="8"/>
  <c r="I1642" i="8"/>
  <c r="I1643" i="8"/>
  <c r="I1654" i="8"/>
  <c r="AD1650" i="8"/>
  <c r="I1658" i="8"/>
  <c r="H1664" i="8"/>
  <c r="M1672" i="8"/>
  <c r="H1682" i="8"/>
  <c r="K1690" i="8"/>
  <c r="W1690" i="8"/>
  <c r="H1690" i="8"/>
  <c r="I1696" i="8"/>
  <c r="L1697" i="8"/>
  <c r="I1700" i="8"/>
  <c r="L1709" i="8"/>
  <c r="J1721" i="8"/>
  <c r="I1728" i="8"/>
  <c r="F1728" i="8" s="1"/>
  <c r="I1731" i="8"/>
  <c r="F1731" i="8" s="1"/>
  <c r="Z1499" i="8"/>
  <c r="AH1499" i="8"/>
  <c r="AL1499" i="8"/>
  <c r="AP1499" i="8"/>
  <c r="AT1499" i="8"/>
  <c r="W1538" i="8"/>
  <c r="K1545" i="8"/>
  <c r="W1545" i="8"/>
  <c r="K1551" i="8"/>
  <c r="W1551" i="8"/>
  <c r="M1563" i="8"/>
  <c r="AK1588" i="8"/>
  <c r="W1591" i="8"/>
  <c r="I1613" i="8"/>
  <c r="M1618" i="8"/>
  <c r="AK1618" i="8"/>
  <c r="I1646" i="8"/>
  <c r="I1656" i="8"/>
  <c r="G1664" i="8"/>
  <c r="I1669" i="8"/>
  <c r="AD1697" i="8"/>
  <c r="K19" i="8"/>
  <c r="I21" i="8"/>
  <c r="I27" i="8"/>
  <c r="J26" i="8"/>
  <c r="I28" i="8"/>
  <c r="J37" i="8"/>
  <c r="I38" i="8"/>
  <c r="I43" i="8"/>
  <c r="J46" i="8"/>
  <c r="I47" i="8"/>
  <c r="I55" i="8"/>
  <c r="I58" i="8"/>
  <c r="H71" i="8"/>
  <c r="L71" i="8"/>
  <c r="I73" i="8"/>
  <c r="J71" i="8"/>
  <c r="P71" i="8"/>
  <c r="I74" i="8"/>
  <c r="I75" i="8"/>
  <c r="I84" i="8"/>
  <c r="H88" i="8"/>
  <c r="P63" i="8"/>
  <c r="I25" i="8"/>
  <c r="I31" i="8"/>
  <c r="P37" i="8"/>
  <c r="K46" i="8"/>
  <c r="W46" i="8"/>
  <c r="P46" i="8"/>
  <c r="AR46" i="8"/>
  <c r="I49" i="8"/>
  <c r="M78" i="8"/>
  <c r="AK78" i="8"/>
  <c r="J88" i="8"/>
  <c r="I89" i="8"/>
  <c r="X196" i="8"/>
  <c r="P170" i="8"/>
  <c r="M19" i="8"/>
  <c r="AK19" i="8"/>
  <c r="I23" i="8"/>
  <c r="J19" i="8"/>
  <c r="AD26" i="8"/>
  <c r="AP18" i="8"/>
  <c r="G37" i="8"/>
  <c r="L46" i="8"/>
  <c r="I60" i="8"/>
  <c r="I77" i="8"/>
  <c r="I80" i="8"/>
  <c r="P88" i="8"/>
  <c r="AR88" i="8"/>
  <c r="AK426" i="8"/>
  <c r="AK421" i="8" s="1"/>
  <c r="AL421" i="8"/>
  <c r="P506" i="8"/>
  <c r="I612" i="8"/>
  <c r="I814" i="8"/>
  <c r="J807" i="8"/>
  <c r="I825" i="8"/>
  <c r="K823" i="8"/>
  <c r="J63" i="8"/>
  <c r="P113" i="8"/>
  <c r="J118" i="8"/>
  <c r="I118" i="8" s="1"/>
  <c r="P140" i="8"/>
  <c r="X140" i="8"/>
  <c r="Q170" i="8"/>
  <c r="F206" i="8"/>
  <c r="J206" i="8"/>
  <c r="I257" i="8"/>
  <c r="I308" i="8"/>
  <c r="I326" i="8"/>
  <c r="I342" i="8"/>
  <c r="I347" i="8"/>
  <c r="X344" i="8"/>
  <c r="W366" i="8"/>
  <c r="W344" i="8" s="1"/>
  <c r="I380" i="8"/>
  <c r="I382" i="8"/>
  <c r="I383" i="8"/>
  <c r="I388" i="8"/>
  <c r="J386" i="8"/>
  <c r="P386" i="8"/>
  <c r="AR386" i="8"/>
  <c r="J390" i="8"/>
  <c r="I391" i="8"/>
  <c r="I399" i="8"/>
  <c r="I402" i="8"/>
  <c r="J405" i="8"/>
  <c r="I408" i="8"/>
  <c r="H421" i="8"/>
  <c r="J426" i="8"/>
  <c r="I427" i="8"/>
  <c r="K428" i="8"/>
  <c r="H431" i="8"/>
  <c r="AK431" i="8"/>
  <c r="W431" i="8"/>
  <c r="M448" i="8"/>
  <c r="AK448" i="8"/>
  <c r="K454" i="8"/>
  <c r="W454" i="8"/>
  <c r="I476" i="8"/>
  <c r="I484" i="8"/>
  <c r="J546" i="8"/>
  <c r="H586" i="8"/>
  <c r="P609" i="8"/>
  <c r="AR609" i="8"/>
  <c r="W609" i="8"/>
  <c r="AD700" i="8"/>
  <c r="I968" i="8"/>
  <c r="J967" i="8"/>
  <c r="J104" i="8"/>
  <c r="J111" i="8"/>
  <c r="J135" i="8"/>
  <c r="I137" i="8"/>
  <c r="J201" i="8"/>
  <c r="P237" i="8"/>
  <c r="J244" i="8"/>
  <c r="J251" i="8"/>
  <c r="I277" i="8"/>
  <c r="I289" i="8"/>
  <c r="I298" i="8"/>
  <c r="I316" i="8"/>
  <c r="I324" i="8"/>
  <c r="I327" i="8"/>
  <c r="I345" i="8"/>
  <c r="AR344" i="8"/>
  <c r="I349" i="8"/>
  <c r="I357" i="8"/>
  <c r="I364" i="8"/>
  <c r="I368" i="8"/>
  <c r="I374" i="8"/>
  <c r="K386" i="8"/>
  <c r="I389" i="8"/>
  <c r="I393" i="8"/>
  <c r="I400" i="8"/>
  <c r="I401" i="8"/>
  <c r="K405" i="8"/>
  <c r="W405" i="8"/>
  <c r="M405" i="8"/>
  <c r="I415" i="8"/>
  <c r="I420" i="8"/>
  <c r="I430" i="8"/>
  <c r="I434" i="8"/>
  <c r="I449" i="8"/>
  <c r="K448" i="8"/>
  <c r="I502" i="8"/>
  <c r="I507" i="8"/>
  <c r="AR506" i="8"/>
  <c r="I676" i="8"/>
  <c r="J673" i="8"/>
  <c r="I718" i="8"/>
  <c r="J717" i="8"/>
  <c r="P717" i="8"/>
  <c r="G752" i="8"/>
  <c r="L752" i="8"/>
  <c r="AD752" i="8"/>
  <c r="M752" i="8"/>
  <c r="AK752" i="8"/>
  <c r="I879" i="8"/>
  <c r="K869" i="8"/>
  <c r="I254" i="8"/>
  <c r="I261" i="8"/>
  <c r="I275" i="8"/>
  <c r="I281" i="8"/>
  <c r="K297" i="8"/>
  <c r="W297" i="8"/>
  <c r="I303" i="8"/>
  <c r="I332" i="8"/>
  <c r="P333" i="8"/>
  <c r="P297" i="8" s="1"/>
  <c r="J333" i="8"/>
  <c r="AK344" i="8"/>
  <c r="G405" i="8"/>
  <c r="AD405" i="8"/>
  <c r="I412" i="8"/>
  <c r="I416" i="8"/>
  <c r="I422" i="8"/>
  <c r="K421" i="8"/>
  <c r="AD448" i="8"/>
  <c r="L454" i="8"/>
  <c r="I490" i="8"/>
  <c r="I573" i="8"/>
  <c r="J563" i="8"/>
  <c r="P563" i="8"/>
  <c r="P700" i="8"/>
  <c r="AR700" i="8"/>
  <c r="K731" i="8"/>
  <c r="W731" i="8"/>
  <c r="I840" i="8"/>
  <c r="L835" i="8"/>
  <c r="I924" i="8"/>
  <c r="L921" i="8"/>
  <c r="I424" i="8"/>
  <c r="I436" i="8"/>
  <c r="J441" i="8"/>
  <c r="I444" i="8"/>
  <c r="I451" i="8"/>
  <c r="I523" i="8"/>
  <c r="I531" i="8"/>
  <c r="I540" i="8"/>
  <c r="AD546" i="8"/>
  <c r="P546" i="8"/>
  <c r="AR546" i="8"/>
  <c r="I550" i="8"/>
  <c r="I553" i="8"/>
  <c r="I554" i="8"/>
  <c r="I562" i="8"/>
  <c r="M563" i="8"/>
  <c r="AK563" i="8"/>
  <c r="I571" i="8"/>
  <c r="I572" i="8"/>
  <c r="L586" i="8"/>
  <c r="AD586" i="8"/>
  <c r="I598" i="8"/>
  <c r="H609" i="8"/>
  <c r="I620" i="8"/>
  <c r="I621" i="8"/>
  <c r="I630" i="8"/>
  <c r="I645" i="8"/>
  <c r="I646" i="8"/>
  <c r="I656" i="8"/>
  <c r="I659" i="8"/>
  <c r="I666" i="8"/>
  <c r="J665" i="8"/>
  <c r="I667" i="8"/>
  <c r="I671" i="8"/>
  <c r="H673" i="8"/>
  <c r="I684" i="8"/>
  <c r="I685" i="8"/>
  <c r="I688" i="8"/>
  <c r="G692" i="8"/>
  <c r="I698" i="8"/>
  <c r="J700" i="8"/>
  <c r="H700" i="8"/>
  <c r="I708" i="8"/>
  <c r="I709" i="8"/>
  <c r="M717" i="8"/>
  <c r="AK717" i="8"/>
  <c r="I727" i="8"/>
  <c r="I732" i="8"/>
  <c r="I733" i="8"/>
  <c r="P731" i="8"/>
  <c r="AR731" i="8"/>
  <c r="I736" i="8"/>
  <c r="I737" i="8"/>
  <c r="I750" i="8"/>
  <c r="K752" i="8"/>
  <c r="W752" i="8"/>
  <c r="P752" i="8"/>
  <c r="AR752" i="8"/>
  <c r="I755" i="8"/>
  <c r="I756" i="8"/>
  <c r="I759" i="8"/>
  <c r="I760" i="8"/>
  <c r="I769" i="8"/>
  <c r="I770" i="8"/>
  <c r="I773" i="8"/>
  <c r="I774" i="8"/>
  <c r="I777" i="8"/>
  <c r="I778" i="8"/>
  <c r="I781" i="8"/>
  <c r="I782" i="8"/>
  <c r="I785" i="8"/>
  <c r="I786" i="8"/>
  <c r="I808" i="8"/>
  <c r="I820" i="8"/>
  <c r="K835" i="8"/>
  <c r="I838" i="8"/>
  <c r="I962" i="8"/>
  <c r="J960" i="8"/>
  <c r="P960" i="8"/>
  <c r="H448" i="8"/>
  <c r="L448" i="8"/>
  <c r="I547" i="8"/>
  <c r="K546" i="8"/>
  <c r="W546" i="8"/>
  <c r="K563" i="8"/>
  <c r="W563" i="8"/>
  <c r="AD563" i="8"/>
  <c r="P586" i="8"/>
  <c r="G597" i="8"/>
  <c r="M609" i="8"/>
  <c r="G665" i="8"/>
  <c r="M673" i="8"/>
  <c r="AK673" i="8"/>
  <c r="K700" i="8"/>
  <c r="W700" i="8"/>
  <c r="K717" i="8"/>
  <c r="W717" i="8"/>
  <c r="H752" i="8"/>
  <c r="P807" i="8"/>
  <c r="AR807" i="8"/>
  <c r="G823" i="8"/>
  <c r="M835" i="8"/>
  <c r="H835" i="8"/>
  <c r="L855" i="8"/>
  <c r="W855" i="8"/>
  <c r="P855" i="8"/>
  <c r="AR855" i="8"/>
  <c r="I883" i="8"/>
  <c r="K908" i="8"/>
  <c r="W908" i="8"/>
  <c r="I936" i="8"/>
  <c r="J933" i="8"/>
  <c r="I313" i="8"/>
  <c r="I320" i="8"/>
  <c r="I335" i="8"/>
  <c r="I341" i="8"/>
  <c r="H344" i="8"/>
  <c r="I354" i="8"/>
  <c r="I371" i="8"/>
  <c r="H386" i="8"/>
  <c r="L386" i="8"/>
  <c r="AD390" i="8"/>
  <c r="I406" i="8"/>
  <c r="I419" i="8"/>
  <c r="P421" i="8"/>
  <c r="AR421" i="8"/>
  <c r="M431" i="8"/>
  <c r="M441" i="8"/>
  <c r="AK441" i="8"/>
  <c r="P448" i="8"/>
  <c r="AR448" i="8"/>
  <c r="I453" i="8"/>
  <c r="X454" i="8"/>
  <c r="I455" i="8"/>
  <c r="AD454" i="8"/>
  <c r="G488" i="8"/>
  <c r="AK488" i="8"/>
  <c r="AK454" i="8" s="1"/>
  <c r="AL454" i="8"/>
  <c r="J494" i="8"/>
  <c r="I494" i="8" s="1"/>
  <c r="I501" i="8"/>
  <c r="J506" i="8"/>
  <c r="I521" i="8"/>
  <c r="I529" i="8"/>
  <c r="I537" i="8"/>
  <c r="I538" i="8"/>
  <c r="I541" i="8"/>
  <c r="G546" i="8"/>
  <c r="H546" i="8"/>
  <c r="G563" i="8"/>
  <c r="I569" i="8"/>
  <c r="I578" i="8"/>
  <c r="I581" i="8"/>
  <c r="I583" i="8"/>
  <c r="W586" i="8"/>
  <c r="I594" i="8"/>
  <c r="I596" i="8"/>
  <c r="AD597" i="8"/>
  <c r="P597" i="8"/>
  <c r="AR597" i="8"/>
  <c r="I601" i="8"/>
  <c r="I602" i="8"/>
  <c r="L609" i="8"/>
  <c r="AD609" i="8"/>
  <c r="G628" i="8"/>
  <c r="AB609" i="8"/>
  <c r="AB18" i="8" s="1"/>
  <c r="I643" i="8"/>
  <c r="I662" i="8"/>
  <c r="M665" i="8"/>
  <c r="AK665" i="8"/>
  <c r="I670" i="8"/>
  <c r="L673" i="8"/>
  <c r="AD673" i="8"/>
  <c r="I681" i="8"/>
  <c r="I682" i="8"/>
  <c r="I689" i="8"/>
  <c r="I690" i="8"/>
  <c r="K692" i="8"/>
  <c r="W692" i="8"/>
  <c r="P692" i="8"/>
  <c r="I696" i="8"/>
  <c r="G700" i="8"/>
  <c r="L700" i="8"/>
  <c r="I706" i="8"/>
  <c r="I715" i="8"/>
  <c r="G717" i="8"/>
  <c r="AD717" i="8"/>
  <c r="I725" i="8"/>
  <c r="I730" i="8"/>
  <c r="H731" i="8"/>
  <c r="J752" i="8"/>
  <c r="I753" i="8"/>
  <c r="I766" i="8"/>
  <c r="I767" i="8"/>
  <c r="I790" i="8"/>
  <c r="I795" i="8"/>
  <c r="I801" i="8"/>
  <c r="H807" i="8"/>
  <c r="I821" i="8"/>
  <c r="AS822" i="8"/>
  <c r="AR835" i="8"/>
  <c r="G855" i="8"/>
  <c r="I922" i="8"/>
  <c r="J921" i="8"/>
  <c r="P921" i="8"/>
  <c r="AD1014" i="8"/>
  <c r="AD1010" i="8" s="1"/>
  <c r="AE1010" i="8"/>
  <c r="J1014" i="8"/>
  <c r="I1014" i="8" s="1"/>
  <c r="I1083" i="8"/>
  <c r="J1081" i="8"/>
  <c r="P1081" i="8"/>
  <c r="J586" i="8"/>
  <c r="J597" i="8"/>
  <c r="X609" i="8"/>
  <c r="J628" i="8"/>
  <c r="I628" i="8" s="1"/>
  <c r="J692" i="8"/>
  <c r="J731" i="8"/>
  <c r="AK823" i="8"/>
  <c r="L823" i="8"/>
  <c r="AD823" i="8"/>
  <c r="I827" i="8"/>
  <c r="J835" i="8"/>
  <c r="I836" i="8"/>
  <c r="I849" i="8"/>
  <c r="M855" i="8"/>
  <c r="H855" i="8"/>
  <c r="AD855" i="8"/>
  <c r="I859" i="8"/>
  <c r="I867" i="8"/>
  <c r="I880" i="8"/>
  <c r="I896" i="8"/>
  <c r="M897" i="8"/>
  <c r="H897" i="8"/>
  <c r="W960" i="8"/>
  <c r="I972" i="8"/>
  <c r="H983" i="8"/>
  <c r="J1022" i="8"/>
  <c r="I1023" i="8"/>
  <c r="P1061" i="8"/>
  <c r="M1178" i="8"/>
  <c r="AK1178" i="8"/>
  <c r="I1324" i="8"/>
  <c r="K1319" i="8"/>
  <c r="J823" i="8"/>
  <c r="P823" i="8"/>
  <c r="I834" i="8"/>
  <c r="I842" i="8"/>
  <c r="J855" i="8"/>
  <c r="AK869" i="8"/>
  <c r="G869" i="8"/>
  <c r="L869" i="8"/>
  <c r="AD869" i="8"/>
  <c r="I873" i="8"/>
  <c r="I892" i="8"/>
  <c r="AR897" i="8"/>
  <c r="J908" i="8"/>
  <c r="I910" i="8"/>
  <c r="G908" i="8"/>
  <c r="I914" i="8"/>
  <c r="AD921" i="8"/>
  <c r="I928" i="8"/>
  <c r="W933" i="8"/>
  <c r="K960" i="8"/>
  <c r="G960" i="8"/>
  <c r="AD967" i="8"/>
  <c r="K973" i="8"/>
  <c r="W973" i="8"/>
  <c r="J973" i="8"/>
  <c r="AR973" i="8"/>
  <c r="J983" i="8"/>
  <c r="P983" i="8"/>
  <c r="I828" i="8"/>
  <c r="I843" i="8"/>
  <c r="I851" i="8"/>
  <c r="I861" i="8"/>
  <c r="J869" i="8"/>
  <c r="P869" i="8"/>
  <c r="I886" i="8"/>
  <c r="K897" i="8"/>
  <c r="W897" i="8"/>
  <c r="I899" i="8"/>
  <c r="M908" i="8"/>
  <c r="AK908" i="8"/>
  <c r="H921" i="8"/>
  <c r="K921" i="8"/>
  <c r="H967" i="8"/>
  <c r="AD973" i="8"/>
  <c r="I1011" i="8"/>
  <c r="L1022" i="8"/>
  <c r="I1030" i="8"/>
  <c r="J1028" i="8"/>
  <c r="AR1049" i="8"/>
  <c r="I907" i="8"/>
  <c r="I918" i="8"/>
  <c r="M921" i="8"/>
  <c r="AK921" i="8"/>
  <c r="J954" i="8"/>
  <c r="I969" i="8"/>
  <c r="G973" i="8"/>
  <c r="I978" i="8"/>
  <c r="I1007" i="8"/>
  <c r="K1010" i="8"/>
  <c r="I1016" i="8"/>
  <c r="I1021" i="8"/>
  <c r="G1028" i="8"/>
  <c r="L1028" i="8"/>
  <c r="P1049" i="8"/>
  <c r="G1049" i="8"/>
  <c r="AR1061" i="8"/>
  <c r="AK1061" i="8"/>
  <c r="I1067" i="8"/>
  <c r="I1072" i="8"/>
  <c r="I1076" i="8"/>
  <c r="I1078" i="8"/>
  <c r="M1100" i="8"/>
  <c r="AK1100" i="8"/>
  <c r="H1100" i="8"/>
  <c r="I1114" i="8"/>
  <c r="P1122" i="8"/>
  <c r="I1127" i="8"/>
  <c r="I1130" i="8"/>
  <c r="I1136" i="8"/>
  <c r="G1143" i="8"/>
  <c r="W1143" i="8"/>
  <c r="I1151" i="8"/>
  <c r="K1178" i="8"/>
  <c r="L1201" i="8"/>
  <c r="I1304" i="8"/>
  <c r="J1302" i="8"/>
  <c r="H933" i="8"/>
  <c r="L933" i="8"/>
  <c r="I940" i="8"/>
  <c r="I956" i="8"/>
  <c r="M960" i="8"/>
  <c r="AK960" i="8"/>
  <c r="I976" i="8"/>
  <c r="I984" i="8"/>
  <c r="I992" i="8"/>
  <c r="I1000" i="8"/>
  <c r="AD1022" i="8"/>
  <c r="H1028" i="8"/>
  <c r="L1049" i="8"/>
  <c r="AD1049" i="8"/>
  <c r="J1100" i="8"/>
  <c r="I1101" i="8"/>
  <c r="P1100" i="8"/>
  <c r="I1105" i="8"/>
  <c r="M1128" i="8"/>
  <c r="AK1128" i="8"/>
  <c r="W1138" i="8"/>
  <c r="W1128" i="8" s="1"/>
  <c r="X1128" i="8"/>
  <c r="I1181" i="8"/>
  <c r="J1178" i="8"/>
  <c r="G1201" i="8"/>
  <c r="I1218" i="8"/>
  <c r="J1216" i="8"/>
  <c r="P1216" i="8"/>
  <c r="L1245" i="8"/>
  <c r="AD1245" i="8"/>
  <c r="I1248" i="8"/>
  <c r="K1245" i="8"/>
  <c r="I1307" i="8"/>
  <c r="I831" i="8"/>
  <c r="AD835" i="8"/>
  <c r="I846" i="8"/>
  <c r="I863" i="8"/>
  <c r="I871" i="8"/>
  <c r="I878" i="8"/>
  <c r="I884" i="8"/>
  <c r="J897" i="8"/>
  <c r="I902" i="8"/>
  <c r="I911" i="8"/>
  <c r="I930" i="8"/>
  <c r="K933" i="8"/>
  <c r="P933" i="8"/>
  <c r="AR933" i="8"/>
  <c r="I938" i="8"/>
  <c r="I951" i="8"/>
  <c r="M967" i="8"/>
  <c r="AK967" i="8"/>
  <c r="I974" i="8"/>
  <c r="I981" i="8"/>
  <c r="K983" i="8"/>
  <c r="W983" i="8"/>
  <c r="I1009" i="8"/>
  <c r="I1018" i="8"/>
  <c r="M1022" i="8"/>
  <c r="AK1022" i="8"/>
  <c r="I1026" i="8"/>
  <c r="I1029" i="8"/>
  <c r="I1037" i="8"/>
  <c r="H1049" i="8"/>
  <c r="I1090" i="8"/>
  <c r="I1123" i="8"/>
  <c r="I1132" i="8"/>
  <c r="K1128" i="8"/>
  <c r="H1143" i="8"/>
  <c r="L1143" i="8"/>
  <c r="AD1143" i="8"/>
  <c r="I1148" i="8"/>
  <c r="J1143" i="8"/>
  <c r="AR1143" i="8"/>
  <c r="I1157" i="8"/>
  <c r="AD1221" i="8"/>
  <c r="G1245" i="8"/>
  <c r="L1305" i="8"/>
  <c r="J1051" i="8"/>
  <c r="I1051" i="8" s="1"/>
  <c r="I1055" i="8"/>
  <c r="G1061" i="8"/>
  <c r="I1069" i="8"/>
  <c r="I1102" i="8"/>
  <c r="I1131" i="8"/>
  <c r="I1149" i="8"/>
  <c r="I1164" i="8"/>
  <c r="I1177" i="8"/>
  <c r="I1179" i="8"/>
  <c r="I1192" i="8"/>
  <c r="I1194" i="8"/>
  <c r="I1202" i="8"/>
  <c r="J1201" i="8"/>
  <c r="I1203" i="8"/>
  <c r="J1221" i="8"/>
  <c r="I1227" i="8"/>
  <c r="H1245" i="8"/>
  <c r="I1255" i="8"/>
  <c r="I1277" i="8"/>
  <c r="K1287" i="8"/>
  <c r="H1287" i="8"/>
  <c r="L1287" i="8"/>
  <c r="I1289" i="8"/>
  <c r="J1287" i="8"/>
  <c r="P1287" i="8"/>
  <c r="AR1287" i="8"/>
  <c r="I1300" i="8"/>
  <c r="M1305" i="8"/>
  <c r="AK1305" i="8"/>
  <c r="I1311" i="8"/>
  <c r="AD1319" i="8"/>
  <c r="I1328" i="8"/>
  <c r="I1356" i="8"/>
  <c r="I1363" i="8"/>
  <c r="I1368" i="8"/>
  <c r="W1376" i="8"/>
  <c r="J1376" i="8"/>
  <c r="I1376" i="8" s="1"/>
  <c r="X1319" i="8"/>
  <c r="AD1380" i="8"/>
  <c r="I1382" i="8"/>
  <c r="J1380" i="8"/>
  <c r="P1380" i="8"/>
  <c r="AR1380" i="8"/>
  <c r="I1385" i="8"/>
  <c r="I1399" i="8"/>
  <c r="I1502" i="8"/>
  <c r="J1500" i="8"/>
  <c r="P1500" i="8"/>
  <c r="I1508" i="8"/>
  <c r="J1507" i="8"/>
  <c r="P1507" i="8"/>
  <c r="J1538" i="8"/>
  <c r="I1539" i="8"/>
  <c r="P1538" i="8"/>
  <c r="I1058" i="8"/>
  <c r="J1077" i="8"/>
  <c r="I1077" i="8" s="1"/>
  <c r="AE1061" i="8"/>
  <c r="AD1085" i="8"/>
  <c r="H1092" i="8"/>
  <c r="L1092" i="8"/>
  <c r="I1097" i="8"/>
  <c r="I1118" i="8"/>
  <c r="AD1122" i="8"/>
  <c r="I1126" i="8"/>
  <c r="J1138" i="8"/>
  <c r="I1138" i="8" s="1"/>
  <c r="I1139" i="8"/>
  <c r="M1143" i="8"/>
  <c r="AK1143" i="8"/>
  <c r="I1168" i="8"/>
  <c r="I1174" i="8"/>
  <c r="J1195" i="8"/>
  <c r="I1197" i="8"/>
  <c r="P1195" i="8"/>
  <c r="AR1195" i="8"/>
  <c r="I1200" i="8"/>
  <c r="I1208" i="8"/>
  <c r="I1212" i="8"/>
  <c r="I1222" i="8"/>
  <c r="K1221" i="8"/>
  <c r="W1221" i="8"/>
  <c r="L1221" i="8"/>
  <c r="I1229" i="8"/>
  <c r="J1245" i="8"/>
  <c r="P1245" i="8"/>
  <c r="AR1245" i="8"/>
  <c r="I1257" i="8"/>
  <c r="I1261" i="8"/>
  <c r="M1287" i="8"/>
  <c r="AK1287" i="8"/>
  <c r="AD1305" i="8"/>
  <c r="I1314" i="8"/>
  <c r="H1319" i="8"/>
  <c r="L1319" i="8"/>
  <c r="I1358" i="8"/>
  <c r="W1380" i="8"/>
  <c r="AK1464" i="8"/>
  <c r="I1047" i="8"/>
  <c r="I1062" i="8"/>
  <c r="I1073" i="8"/>
  <c r="J1085" i="8"/>
  <c r="P1092" i="8"/>
  <c r="AR1092" i="8"/>
  <c r="AD1100" i="8"/>
  <c r="I1106" i="8"/>
  <c r="I1111" i="8"/>
  <c r="J1122" i="8"/>
  <c r="H1128" i="8"/>
  <c r="L1128" i="8"/>
  <c r="I1134" i="8"/>
  <c r="I1146" i="8"/>
  <c r="I1196" i="8"/>
  <c r="K1195" i="8"/>
  <c r="AD1201" i="8"/>
  <c r="H1221" i="8"/>
  <c r="I1243" i="8"/>
  <c r="J1242" i="8"/>
  <c r="M1319" i="8"/>
  <c r="AK1319" i="8"/>
  <c r="I1323" i="8"/>
  <c r="I1377" i="8"/>
  <c r="I1426" i="8"/>
  <c r="P1423" i="8"/>
  <c r="F1451" i="8"/>
  <c r="I1463" i="8"/>
  <c r="J1462" i="8"/>
  <c r="P1462" i="8"/>
  <c r="I1477" i="8"/>
  <c r="L1464" i="8"/>
  <c r="X1245" i="8"/>
  <c r="I1246" i="8"/>
  <c r="J1315" i="8"/>
  <c r="I1315" i="8" s="1"/>
  <c r="I1396" i="8"/>
  <c r="I1404" i="8"/>
  <c r="I1408" i="8"/>
  <c r="I1412" i="8"/>
  <c r="I1418" i="8"/>
  <c r="G1423" i="8"/>
  <c r="I1429" i="8"/>
  <c r="G1438" i="8"/>
  <c r="L1438" i="8"/>
  <c r="I1440" i="8"/>
  <c r="I1449" i="8"/>
  <c r="W1451" i="8"/>
  <c r="J1451" i="8"/>
  <c r="I1453" i="8"/>
  <c r="P1451" i="8"/>
  <c r="AR1451" i="8"/>
  <c r="H1464" i="8"/>
  <c r="I1553" i="8"/>
  <c r="J1551" i="8"/>
  <c r="P1551" i="8"/>
  <c r="I1388" i="8"/>
  <c r="I1402" i="8"/>
  <c r="M1438" i="8"/>
  <c r="AK1438" i="8"/>
  <c r="K1451" i="8"/>
  <c r="G1457" i="8"/>
  <c r="L1457" i="8"/>
  <c r="I1459" i="8"/>
  <c r="I1465" i="8"/>
  <c r="J1464" i="8"/>
  <c r="M1464" i="8"/>
  <c r="G1500" i="8"/>
  <c r="I1519" i="8"/>
  <c r="J1518" i="8"/>
  <c r="P1518" i="8"/>
  <c r="H1380" i="8"/>
  <c r="L1380" i="8"/>
  <c r="I1386" i="8"/>
  <c r="I1393" i="8"/>
  <c r="I1400" i="8"/>
  <c r="I1406" i="8"/>
  <c r="I1410" i="8"/>
  <c r="I1414" i="8"/>
  <c r="AR1423" i="8"/>
  <c r="P1438" i="8"/>
  <c r="I1456" i="8"/>
  <c r="AD1464" i="8"/>
  <c r="G1527" i="8"/>
  <c r="L1527" i="8"/>
  <c r="AD1527" i="8"/>
  <c r="I1432" i="8"/>
  <c r="I1446" i="8"/>
  <c r="I1478" i="8"/>
  <c r="I1488" i="8"/>
  <c r="P1489" i="8"/>
  <c r="Q1499" i="8"/>
  <c r="U1499" i="8"/>
  <c r="AF1499" i="8"/>
  <c r="AJ1499" i="8"/>
  <c r="Y1499" i="8"/>
  <c r="AC1499" i="8"/>
  <c r="I1513" i="8"/>
  <c r="K1512" i="8"/>
  <c r="K1515" i="8"/>
  <c r="I1517" i="8"/>
  <c r="K1522" i="8"/>
  <c r="I1524" i="8"/>
  <c r="I1528" i="8"/>
  <c r="K1527" i="8"/>
  <c r="I1574" i="8"/>
  <c r="L1572" i="8"/>
  <c r="I1699" i="8"/>
  <c r="J1697" i="8"/>
  <c r="P1697" i="8"/>
  <c r="AD1433" i="8"/>
  <c r="J1438" i="8"/>
  <c r="M1451" i="8"/>
  <c r="AK1451" i="8"/>
  <c r="G1464" i="8"/>
  <c r="K1464" i="8"/>
  <c r="W1464" i="8"/>
  <c r="I1496" i="8"/>
  <c r="J1495" i="8"/>
  <c r="M1522" i="8"/>
  <c r="AK1522" i="8"/>
  <c r="K1538" i="8"/>
  <c r="M1551" i="8"/>
  <c r="I1586" i="8"/>
  <c r="K1585" i="8"/>
  <c r="I1437" i="8"/>
  <c r="I1460" i="8"/>
  <c r="I1472" i="8"/>
  <c r="I1486" i="8"/>
  <c r="I1494" i="8"/>
  <c r="O1499" i="8"/>
  <c r="AN1499" i="8"/>
  <c r="AV1499" i="8"/>
  <c r="I1514" i="8"/>
  <c r="I1516" i="8"/>
  <c r="J1515" i="8"/>
  <c r="I1523" i="8"/>
  <c r="J1522" i="8"/>
  <c r="I1525" i="8"/>
  <c r="I1529" i="8"/>
  <c r="P1527" i="8"/>
  <c r="I1533" i="8"/>
  <c r="J1491" i="8"/>
  <c r="I1540" i="8"/>
  <c r="I1554" i="8"/>
  <c r="P1561" i="8"/>
  <c r="AD1585" i="8"/>
  <c r="I1593" i="8"/>
  <c r="J1591" i="8"/>
  <c r="P1591" i="8"/>
  <c r="AR1591" i="8"/>
  <c r="I1594" i="8"/>
  <c r="I1596" i="8"/>
  <c r="H1618" i="8"/>
  <c r="I1651" i="8"/>
  <c r="J1650" i="8"/>
  <c r="P1650" i="8"/>
  <c r="H1650" i="8"/>
  <c r="P1682" i="8"/>
  <c r="X1489" i="8"/>
  <c r="J1561" i="8"/>
  <c r="I1562" i="8"/>
  <c r="I1564" i="8"/>
  <c r="K1563" i="8"/>
  <c r="I1565" i="8"/>
  <c r="I1573" i="8"/>
  <c r="J1572" i="8"/>
  <c r="P1572" i="8"/>
  <c r="H1633" i="8"/>
  <c r="I1660" i="8"/>
  <c r="K1659" i="8"/>
  <c r="J1542" i="8"/>
  <c r="I1548" i="8"/>
  <c r="H1551" i="8"/>
  <c r="L1551" i="8"/>
  <c r="I1559" i="8"/>
  <c r="AK1563" i="8"/>
  <c r="I1569" i="8"/>
  <c r="L1575" i="8"/>
  <c r="I1576" i="8"/>
  <c r="AD1575" i="8"/>
  <c r="L1588" i="8"/>
  <c r="I1589" i="8"/>
  <c r="G1591" i="8"/>
  <c r="I1556" i="8"/>
  <c r="P1563" i="8"/>
  <c r="AR1563" i="8"/>
  <c r="I1567" i="8"/>
  <c r="H1591" i="8"/>
  <c r="L1591" i="8"/>
  <c r="I1604" i="8"/>
  <c r="I1605" i="8"/>
  <c r="I1608" i="8"/>
  <c r="I1609" i="8"/>
  <c r="I1612" i="8"/>
  <c r="I1615" i="8"/>
  <c r="G1633" i="8"/>
  <c r="L1633" i="8"/>
  <c r="AD1633" i="8"/>
  <c r="I1640" i="8"/>
  <c r="I1644" i="8"/>
  <c r="I1648" i="8"/>
  <c r="M1650" i="8"/>
  <c r="AK1650" i="8"/>
  <c r="J1682" i="8"/>
  <c r="AR1682" i="8"/>
  <c r="H1585" i="8"/>
  <c r="L1585" i="8"/>
  <c r="P1618" i="8"/>
  <c r="P1633" i="8"/>
  <c r="K1650" i="8"/>
  <c r="I1652" i="8"/>
  <c r="I1687" i="8"/>
  <c r="J1563" i="8"/>
  <c r="H1563" i="8"/>
  <c r="L1563" i="8"/>
  <c r="G1572" i="8"/>
  <c r="P1575" i="8"/>
  <c r="J1575" i="8"/>
  <c r="I1578" i="8"/>
  <c r="I1634" i="8"/>
  <c r="K1633" i="8"/>
  <c r="W1633" i="8"/>
  <c r="I1662" i="8"/>
  <c r="J1661" i="8"/>
  <c r="P1661" i="8"/>
  <c r="J1672" i="8"/>
  <c r="I1673" i="8"/>
  <c r="P1672" i="8"/>
  <c r="I1691" i="8"/>
  <c r="J1690" i="8"/>
  <c r="P1690" i="8"/>
  <c r="F1633" i="8"/>
  <c r="I1663" i="8"/>
  <c r="I1666" i="8"/>
  <c r="I1674" i="8"/>
  <c r="G1682" i="8"/>
  <c r="I1689" i="8"/>
  <c r="I1704" i="8"/>
  <c r="I1715" i="8"/>
  <c r="J1714" i="8"/>
  <c r="M1664" i="8"/>
  <c r="AK1664" i="8"/>
  <c r="I1678" i="8"/>
  <c r="I1708" i="8"/>
  <c r="I1713" i="8"/>
  <c r="I1671" i="8"/>
  <c r="AD1672" i="8"/>
  <c r="I1683" i="8"/>
  <c r="M1690" i="8"/>
  <c r="AK1690" i="8"/>
  <c r="I1711" i="8"/>
  <c r="J1709" i="8"/>
  <c r="P1709" i="8"/>
  <c r="I1717" i="8"/>
  <c r="J1703" i="8"/>
  <c r="J1707" i="8"/>
  <c r="F1723" i="8" l="1"/>
  <c r="I1723" i="8"/>
  <c r="J344" i="8"/>
  <c r="G609" i="8"/>
  <c r="G454" i="8"/>
  <c r="G819" i="8"/>
  <c r="G586" i="8"/>
  <c r="I1520" i="8"/>
  <c r="I1705" i="8"/>
  <c r="I1719" i="8"/>
  <c r="I584" i="8"/>
  <c r="I1497" i="8"/>
  <c r="I1721" i="8"/>
  <c r="I1549" i="8"/>
  <c r="I111" i="8"/>
  <c r="J1092" i="8"/>
  <c r="AF17" i="8"/>
  <c r="Q822" i="8"/>
  <c r="J113" i="8"/>
  <c r="Y17" i="8"/>
  <c r="I237" i="8"/>
  <c r="I1542" i="8"/>
  <c r="AL822" i="8"/>
  <c r="I1302" i="8"/>
  <c r="AV17" i="8"/>
  <c r="I1216" i="8"/>
  <c r="AU17" i="8"/>
  <c r="I201" i="8"/>
  <c r="AN17" i="8"/>
  <c r="W1319" i="8"/>
  <c r="W822" i="8" s="1"/>
  <c r="I428" i="8"/>
  <c r="I1424" i="8"/>
  <c r="I1423" i="8" s="1"/>
  <c r="I1081" i="8"/>
  <c r="I218" i="8"/>
  <c r="I244" i="8"/>
  <c r="I104" i="8"/>
  <c r="I1287" i="8"/>
  <c r="I1500" i="8"/>
  <c r="I63" i="8"/>
  <c r="I1618" i="8"/>
  <c r="I227" i="8"/>
  <c r="I1664" i="8"/>
  <c r="I206" i="8"/>
  <c r="W1499" i="8"/>
  <c r="AJ17" i="8"/>
  <c r="I960" i="8"/>
  <c r="J431" i="8"/>
  <c r="I140" i="8"/>
  <c r="AR1499" i="8"/>
  <c r="AS17" i="8"/>
  <c r="H1499" i="8"/>
  <c r="O17" i="8"/>
  <c r="I1085" i="8"/>
  <c r="J140" i="8"/>
  <c r="AA17" i="8"/>
  <c r="S17" i="8"/>
  <c r="AI17" i="8"/>
  <c r="I1545" i="8"/>
  <c r="AC17" i="8"/>
  <c r="U17" i="8"/>
  <c r="J1319" i="8"/>
  <c r="I1092" i="8"/>
  <c r="J1010" i="8"/>
  <c r="AB17" i="8"/>
  <c r="Q18" i="8"/>
  <c r="AP17" i="8"/>
  <c r="N17" i="8"/>
  <c r="L18" i="8"/>
  <c r="Z17" i="8"/>
  <c r="AM17" i="8"/>
  <c r="L1499" i="8"/>
  <c r="M822" i="8"/>
  <c r="H18" i="8"/>
  <c r="T17" i="8"/>
  <c r="V17" i="8"/>
  <c r="AK1499" i="8"/>
  <c r="K1499" i="8"/>
  <c r="AR822" i="8"/>
  <c r="AR18" i="8"/>
  <c r="AL18" i="8"/>
  <c r="AO17" i="8"/>
  <c r="R17" i="8"/>
  <c r="AD1499" i="8"/>
  <c r="M1499" i="8"/>
  <c r="P18" i="8"/>
  <c r="AD18" i="8"/>
  <c r="AH17" i="8"/>
  <c r="AG17" i="8"/>
  <c r="AT17" i="8"/>
  <c r="AQ17" i="8"/>
  <c r="I1712" i="8"/>
  <c r="I1563" i="8"/>
  <c r="I1650" i="8"/>
  <c r="I1143" i="8"/>
  <c r="I807" i="8"/>
  <c r="I700" i="8"/>
  <c r="I333" i="8"/>
  <c r="J297" i="8"/>
  <c r="I251" i="8"/>
  <c r="AK18" i="8"/>
  <c r="W196" i="8"/>
  <c r="W170" i="8" s="1"/>
  <c r="W18" i="8" s="1"/>
  <c r="X170" i="8"/>
  <c r="X18" i="8" s="1"/>
  <c r="I26" i="8"/>
  <c r="I1670" i="8"/>
  <c r="I1707" i="8"/>
  <c r="I1690" i="8"/>
  <c r="I1672" i="8"/>
  <c r="I1633" i="8"/>
  <c r="I1591" i="8"/>
  <c r="I1572" i="8"/>
  <c r="I1561" i="8"/>
  <c r="F1499" i="8"/>
  <c r="I1515" i="8"/>
  <c r="I1433" i="8"/>
  <c r="G1499" i="8"/>
  <c r="I1464" i="8"/>
  <c r="I1462" i="8"/>
  <c r="I1319" i="8"/>
  <c r="I1380" i="8"/>
  <c r="I1538" i="8"/>
  <c r="P1499" i="8"/>
  <c r="I1305" i="8"/>
  <c r="I1178" i="8"/>
  <c r="I1175" i="8"/>
  <c r="J1061" i="8"/>
  <c r="I908" i="8"/>
  <c r="AD822" i="8"/>
  <c r="I454" i="8"/>
  <c r="G822" i="8"/>
  <c r="I665" i="8"/>
  <c r="I506" i="8"/>
  <c r="I967" i="8"/>
  <c r="M18" i="8"/>
  <c r="I71" i="8"/>
  <c r="I113" i="8"/>
  <c r="I1585" i="8"/>
  <c r="I1527" i="8"/>
  <c r="I1512" i="8"/>
  <c r="I1049" i="8"/>
  <c r="X822" i="8"/>
  <c r="I426" i="8"/>
  <c r="J421" i="8"/>
  <c r="I1716" i="8"/>
  <c r="I1714" i="8"/>
  <c r="I1697" i="8"/>
  <c r="I1661" i="8"/>
  <c r="I1659" i="8"/>
  <c r="I1491" i="8"/>
  <c r="J1489" i="8"/>
  <c r="I1522" i="8"/>
  <c r="I1493" i="8"/>
  <c r="I1495" i="8"/>
  <c r="I1457" i="8"/>
  <c r="F822" i="8"/>
  <c r="I1242" i="8"/>
  <c r="I1195" i="8"/>
  <c r="I1221" i="8"/>
  <c r="J1049" i="8"/>
  <c r="I1201" i="8"/>
  <c r="I1028" i="8"/>
  <c r="I973" i="8"/>
  <c r="J1305" i="8"/>
  <c r="J1128" i="8"/>
  <c r="I933" i="8"/>
  <c r="I954" i="8"/>
  <c r="I835" i="8"/>
  <c r="L822" i="8"/>
  <c r="I752" i="8"/>
  <c r="I692" i="8"/>
  <c r="I586" i="8"/>
  <c r="I405" i="8"/>
  <c r="I673" i="8"/>
  <c r="I431" i="8"/>
  <c r="I344" i="8"/>
  <c r="J196" i="8"/>
  <c r="I441" i="8"/>
  <c r="I390" i="8"/>
  <c r="I897" i="8"/>
  <c r="K822" i="8"/>
  <c r="J609" i="8"/>
  <c r="I19" i="8"/>
  <c r="I135" i="8"/>
  <c r="I88" i="8"/>
  <c r="I78" i="8"/>
  <c r="I386" i="8"/>
  <c r="I37" i="8"/>
  <c r="K18" i="8"/>
  <c r="I1703" i="8"/>
  <c r="I1588" i="8"/>
  <c r="I1518" i="8"/>
  <c r="I1245" i="8"/>
  <c r="I1061" i="8"/>
  <c r="I921" i="8"/>
  <c r="I546" i="8"/>
  <c r="I731" i="8"/>
  <c r="I1682" i="8"/>
  <c r="I1688" i="8"/>
  <c r="I1709" i="8"/>
  <c r="I1575" i="8"/>
  <c r="I1551" i="8"/>
  <c r="I1451" i="8"/>
  <c r="I1438" i="8"/>
  <c r="I1507" i="8"/>
  <c r="J1499" i="8"/>
  <c r="I1122" i="8"/>
  <c r="I1100" i="8"/>
  <c r="I983" i="8"/>
  <c r="I1128" i="8"/>
  <c r="I1010" i="8"/>
  <c r="P822" i="8"/>
  <c r="I1022" i="8"/>
  <c r="AK822" i="8"/>
  <c r="AE822" i="8"/>
  <c r="AE17" i="8" s="1"/>
  <c r="I869" i="8"/>
  <c r="H822" i="8"/>
  <c r="I819" i="8"/>
  <c r="I597" i="8"/>
  <c r="I563" i="8"/>
  <c r="J454" i="8"/>
  <c r="I855" i="8"/>
  <c r="I717" i="8"/>
  <c r="I448" i="8"/>
  <c r="I609" i="8"/>
  <c r="I823" i="8"/>
  <c r="I46" i="8"/>
  <c r="F18" i="8"/>
  <c r="G18" i="8" l="1"/>
  <c r="G17" i="8" s="1"/>
  <c r="I297" i="8"/>
  <c r="Q17" i="8"/>
  <c r="AL17" i="8"/>
  <c r="X17" i="8"/>
  <c r="J822" i="8"/>
  <c r="M17" i="8"/>
  <c r="P17" i="8"/>
  <c r="K17" i="8"/>
  <c r="AR17" i="8"/>
  <c r="H17" i="8"/>
  <c r="L17" i="8"/>
  <c r="AD17" i="8"/>
  <c r="I1489" i="8"/>
  <c r="I822" i="8" s="1"/>
  <c r="W17" i="8"/>
  <c r="I1499" i="8"/>
  <c r="I196" i="8"/>
  <c r="J170" i="8"/>
  <c r="J18" i="8" s="1"/>
  <c r="F17" i="8"/>
  <c r="AK17" i="8"/>
  <c r="I421" i="8"/>
  <c r="J17" i="8" l="1"/>
  <c r="I170" i="8"/>
  <c r="I18" i="8" l="1"/>
  <c r="I17" i="8" s="1"/>
</calcChain>
</file>

<file path=xl/sharedStrings.xml><?xml version="1.0" encoding="utf-8"?>
<sst xmlns="http://schemas.openxmlformats.org/spreadsheetml/2006/main" count="3474" uniqueCount="3287">
  <si>
    <t>№№</t>
  </si>
  <si>
    <t>Наименование объекта</t>
  </si>
  <si>
    <t>№ТЗ/ТУ</t>
  </si>
  <si>
    <t xml:space="preserve">Полная 
стоимость 
строительства  </t>
  </si>
  <si>
    <t>Физические параметры объекта</t>
  </si>
  <si>
    <t>Итого за счет регулируемых тарифов на 2020 г.</t>
  </si>
  <si>
    <t>Источники финансирования инвестиционной программы на 2020 г.</t>
  </si>
  <si>
    <t>Итого за счет регулируемых тарифов на 2021 г.</t>
  </si>
  <si>
    <t>Источники финансирования инвестиционной программы на 2021г.</t>
  </si>
  <si>
    <t>Итого за счет регулируемых тарифов на 2022 г.</t>
  </si>
  <si>
    <t>Источники финансирования инвестиционной программы на 2022 г.</t>
  </si>
  <si>
    <t>Итого за счет регулируемых тарифов на 2023 г.</t>
  </si>
  <si>
    <t>Источники финансирования инвестиционной программы на 2023 г.</t>
  </si>
  <si>
    <t>Итого за счет регулируемых тарифов на 2024 г.</t>
  </si>
  <si>
    <t>Источники финансирования инвестиционной программы на 2024 г.</t>
  </si>
  <si>
    <t>За счет регулируемых тарифов</t>
  </si>
  <si>
    <t>Прочие источники</t>
  </si>
  <si>
    <t>Вводимая мощность, протяженность сетей 2020 год</t>
  </si>
  <si>
    <t xml:space="preserve">Вводимая мощность, протяженность сетей 2021 год </t>
  </si>
  <si>
    <t>Вводимая мощность, протяженность сетей 2022 год</t>
  </si>
  <si>
    <t>Прочиеи сточники</t>
  </si>
  <si>
    <t>Вводимая мощность, протяженность сетей 2023 год</t>
  </si>
  <si>
    <t>Вводимая мощность, протяженность сетей 2024 год</t>
  </si>
  <si>
    <t xml:space="preserve">Амортизация </t>
  </si>
  <si>
    <t>Прибыль от передачи э/э</t>
  </si>
  <si>
    <t>За счет платы за ТП</t>
  </si>
  <si>
    <t>тыс. руб.                       без НДС</t>
  </si>
  <si>
    <t>км</t>
  </si>
  <si>
    <t>МВА</t>
  </si>
  <si>
    <t>тыс. руб.                   без НДС</t>
  </si>
  <si>
    <t>тыс. руб.                                 без НДС</t>
  </si>
  <si>
    <t>1</t>
  </si>
  <si>
    <t>2</t>
  </si>
  <si>
    <t>3</t>
  </si>
  <si>
    <t>4</t>
  </si>
  <si>
    <t>5</t>
  </si>
  <si>
    <t>6</t>
  </si>
  <si>
    <t>7</t>
  </si>
  <si>
    <t>8</t>
  </si>
  <si>
    <t>10</t>
  </si>
  <si>
    <t>11</t>
  </si>
  <si>
    <t>12</t>
  </si>
  <si>
    <t>13</t>
  </si>
  <si>
    <t>14</t>
  </si>
  <si>
    <t>15</t>
  </si>
  <si>
    <t>16</t>
  </si>
  <si>
    <t>18</t>
  </si>
  <si>
    <t>19</t>
  </si>
  <si>
    <t>20</t>
  </si>
  <si>
    <t>21</t>
  </si>
  <si>
    <t>22</t>
  </si>
  <si>
    <t>23</t>
  </si>
  <si>
    <t>24</t>
  </si>
  <si>
    <t>26</t>
  </si>
  <si>
    <t>27</t>
  </si>
  <si>
    <t>28</t>
  </si>
  <si>
    <t>29</t>
  </si>
  <si>
    <t>30</t>
  </si>
  <si>
    <t>31</t>
  </si>
  <si>
    <t>32</t>
  </si>
  <si>
    <t>34</t>
  </si>
  <si>
    <t>35</t>
  </si>
  <si>
    <t>36</t>
  </si>
  <si>
    <t>37</t>
  </si>
  <si>
    <t>38</t>
  </si>
  <si>
    <t>39</t>
  </si>
  <si>
    <t>40</t>
  </si>
  <si>
    <t>42</t>
  </si>
  <si>
    <t>43</t>
  </si>
  <si>
    <t>44</t>
  </si>
  <si>
    <t>45</t>
  </si>
  <si>
    <t>46</t>
  </si>
  <si>
    <t>47</t>
  </si>
  <si>
    <t>48</t>
  </si>
  <si>
    <t>Техническое перевооружение и реконструкция</t>
  </si>
  <si>
    <t>Городской округ Электросталь</t>
  </si>
  <si>
    <t>Реконструкция ЦРП-215 по адресу: Московская область., г. Электросталь, ул. Красная</t>
  </si>
  <si>
    <t>2577/15</t>
  </si>
  <si>
    <t>Реконструкция РП-47 по адресу: Московская область, г.о. Электросталь, ул. Карла Маркса</t>
  </si>
  <si>
    <t>5408/19</t>
  </si>
  <si>
    <t>Реконструкция ТП-74 для электроснабжения энергопринимающих устройств заявителя по адресу: 144000, Московская обл, г. Электросталь, ул. Расковой, дом № 4а</t>
  </si>
  <si>
    <t>6257/19</t>
  </si>
  <si>
    <t>Реконструкция РП-32 по адресу: Московская область, г.Электросталь, ул. Карла Маркса</t>
  </si>
  <si>
    <t>6398/20</t>
  </si>
  <si>
    <t>Реконструкция ТП-96 по адресу: Московская область, г. Электросталь, ул. Победы»</t>
  </si>
  <si>
    <t>6191/19</t>
  </si>
  <si>
    <t>Орехово-Зуевский муниципальный район</t>
  </si>
  <si>
    <t>Реконструкция КЛ-6 кВ фидера № 409 от ПС-415 до ТП-232 по адресу: Московская область, Орехово-Зуевский район, г. Ликино-Дулёво</t>
  </si>
  <si>
    <t>2434/15</t>
  </si>
  <si>
    <t>Реконструкция ВЛ-10 кВ п/с №821 ТП-1033-ТП-1009 линии Г-1, Г-2 по адресу: Московская область, г.о. Ликино-Дулево, д.Грибчиха</t>
  </si>
  <si>
    <t>5000/18</t>
  </si>
  <si>
    <t>Реконструкция ТП-211 по адресу: 142672, Московская обл., Орехово-Зуевский р-н, г. Ликино-Дулево, ул. Октябрьская, д № 55 (1 Этап)</t>
  </si>
  <si>
    <t>4216/17</t>
  </si>
  <si>
    <t>Реконструкция ТП-1234. Строительство КРУН, ЛЭП-10 кВ, ЛЭП-0,4 кВ по адресу: 142636, Московская область, Орехово-Зуевский район, п. Савино</t>
  </si>
  <si>
    <t>4140/17</t>
  </si>
  <si>
    <t>Реконструкция КЛ-6 кВ от РТП-190 до КТП-210 по адресу: Московская область, Орехово-Зуевский район, г. Ликино-Дулёво</t>
  </si>
  <si>
    <t>2435/15</t>
  </si>
  <si>
    <t>Реконструкция КЛ-6 кВ фидера № 207 от ПС-415 до РТП-190 по адресу: Московская область, Орехово-Зуевский район, г. Ликино-Дулёво</t>
  </si>
  <si>
    <t>2440/15</t>
  </si>
  <si>
    <t>Реконструкция КЛ-6 кВ фидера № 309 от ПС-415 до РТП-190 по адресу: Московская область, Орехово-Зуевский район, г. Ликино-Дулёво</t>
  </si>
  <si>
    <t>2441/15</t>
  </si>
  <si>
    <t>Реконструкция КЛ-10 кВ фидер № 1 ПС-317 направлением опора №1 -  ТП-355 и направлением опора №1 -  ТП-357 по адресу: Московская область, Орехово-Зуевский район, п. Авсюнино</t>
  </si>
  <si>
    <t>2443/15</t>
  </si>
  <si>
    <t>Реконструкция ТП-301 по адресу: 142620, Московская обл., Орехово-Зуевский р-н, г. Куровское, Восточный проезд</t>
  </si>
  <si>
    <t>6051/19</t>
  </si>
  <si>
    <t>Реконструкция участка ЛЭП-0,4 кВ от ТП-1277 до границы участка заявителя по адресу: Московская обл, Орехово-Зуевский р-н, Савинская д</t>
  </si>
  <si>
    <t>5893/19</t>
  </si>
  <si>
    <t>Городской округ Электрогорск</t>
  </si>
  <si>
    <t>Реконструкция ТП-305 по адресу: Московская область, г.о. Электрогорск, ул. Семашко, территория больницы</t>
  </si>
  <si>
    <t>2470/15</t>
  </si>
  <si>
    <t>Реконструкция ТП-335 по адресу: Московская область, г.о. Электрогорск, ул. Советская, д. 40</t>
  </si>
  <si>
    <t>2473/15</t>
  </si>
  <si>
    <t>Реконструкция ТП-327 по адресу: Московская область, г.о. Электрогорск, ул. Семашко, территория больницы</t>
  </si>
  <si>
    <t>1322/15</t>
  </si>
  <si>
    <t>Реконструкция ТП-321 по адресу: Московская область, г.о. Электрогорск, ул. Ленина, д. 36а</t>
  </si>
  <si>
    <t>2476/15</t>
  </si>
  <si>
    <t>Реконструкция КТП-349 по адресу: Московская область, г. Электрогорск, ул. Будённого</t>
  </si>
  <si>
    <t>6388/20</t>
  </si>
  <si>
    <t xml:space="preserve">Реконструкция ТП-318. Реконструкция КЛ-6 кВ по адресу: Московская область, г.о. Электрогорск, ул. Безымянная
</t>
  </si>
  <si>
    <t>6040/19</t>
  </si>
  <si>
    <t>Реконструкция ТП-305, строительство КЛ-6 кВ для электроснабжения энергопринимающих устройств заявителя по адресу: 142530, Московская обл., г. Электрогорск, Семашко, дом № 1</t>
  </si>
  <si>
    <t>6484/20</t>
  </si>
  <si>
    <t>Реконструкция КЛ-6 кВ по адресу: Московская область, г.о. Электрогорск, ул. Советская, 23 А</t>
  </si>
  <si>
    <t>6110/19</t>
  </si>
  <si>
    <t>Павлово-Посадский муниципальный район</t>
  </si>
  <si>
    <t xml:space="preserve">Реконструкция ВЛ-6 кВ направлением БТП-1 – РП-119 по адресу: Московская область, г.Павловский Посад, микрорайон Южный - ул. Интернациональная </t>
  </si>
  <si>
    <t>2324/15</t>
  </si>
  <si>
    <t xml:space="preserve">Реконструкция ВЛ-0,4 кВ от ГКТП-112 по адресу: Московская область, г. Павловский Посад, пос. Б. Дворы, ул. Красавиной
</t>
  </si>
  <si>
    <t>2325/15</t>
  </si>
  <si>
    <t>Реконструкция ВЛ-0,4 кВ от КТП-166 по адресу: Московская область., г. Павловский Посад, ул. К.Маркса, ул. Садовая, пер. Садовый,  ул. Дорожная, ул. Маяковского</t>
  </si>
  <si>
    <t>2326/15</t>
  </si>
  <si>
    <t>Реконструкция ВЛ-0,4 кВ от ТП-21 по адресу: Московская область, г. Павловский Посад, 1 пер. М. Горького, пер. Мира, ул. М.Горького, 2 пер. М.Горького, ул. Мира</t>
  </si>
  <si>
    <t>2327/15</t>
  </si>
  <si>
    <t xml:space="preserve">Реконструкция ВЛ-0,4 кВ от ТП-25 по адресу: Московская область., г. Павловский Посад, ул. Ленинградская, ул. Быковского, ул. Набережная, ул. Мира, пер. Ленинградский, 2 пер. М.Горького, ул. М.Горького, ул. Автомобилистов </t>
  </si>
  <si>
    <t>2328/15</t>
  </si>
  <si>
    <t xml:space="preserve">Реконструкция ВЛ-0,4 кВ от ТП-19 по адресу: Московская область, г. Павловский Посад, 2 проезд М.Горького, 1 проезд М.Горького, ул. М.Горького, ул. К.Маркса, ул.Мира, ул. Крутобережная, ул. 1 Мая </t>
  </si>
  <si>
    <t>2329/15</t>
  </si>
  <si>
    <t xml:space="preserve">Реконструкция КЛ-6 кВ от РП-33 до ТП-53  по адресу: 142500, Московская область г.Павловский Посад, ул.Захаровская, д.35 "Т"-ул. 2-й пер. 1 Мая, д.8 </t>
  </si>
  <si>
    <t>2330/15</t>
  </si>
  <si>
    <t>Реконструкция КЛ-6 кВ от ЦРП-41 до РП-118 по адресу: 142500, Московская область г.Павловский Посад, ул.Городковская, д.73А корп.9-пер.Интернациональный</t>
  </si>
  <si>
    <t>2331/15</t>
  </si>
  <si>
    <t>Реконструкция ТП-306 по адресу: 142506, Московская обл., Павлово-Посадский р-н, г. Павловский Посад, ул. 1 Мая</t>
  </si>
  <si>
    <t>5591/18</t>
  </si>
  <si>
    <t>Реконструкция административного здания по адресу: Московская область, г. Павловский Посад, пер. Интернациональный, д. 26</t>
  </si>
  <si>
    <t>5773/19</t>
  </si>
  <si>
    <t>Реконструкция РП-33, строительство КРУН-6 кВ ПС-356 ф. 22, строительство ЛЭП-6 кВ по адресу: Московская обл, Павловский Посад г., Захаровская ул</t>
  </si>
  <si>
    <t>5083/18</t>
  </si>
  <si>
    <t>Реконструкция ТП-85 по адресу: Московская область, г. Павловский Посад, ул. Карла Маркса</t>
  </si>
  <si>
    <t>6032/19</t>
  </si>
  <si>
    <t xml:space="preserve">Реконструкция ВЛ-0,4кВ от ГКТП-106 по адресу: 142050, Московская обл., г. Павловский Посад, ул. Белинского, д. № 12а
</t>
  </si>
  <si>
    <t>6122/19</t>
  </si>
  <si>
    <t xml:space="preserve">Реконструкция ВЛ-0,4кВ от ТП-17 по адресу: 142050, Московская обл., г. Павловский Посад, ул. Гоголя, д. № 29
</t>
  </si>
  <si>
    <t>6121/19</t>
  </si>
  <si>
    <t xml:space="preserve">Реконструкция участка ВЛ-0,23 кВ от ГКТП-106 для электроснабжения энергопринимающих устройств заявителя по адресу: Московская обл., Павлово-Посадский р-н, г. Павловский Посад, ул. Пионерская, дом № 22/8
</t>
  </si>
  <si>
    <t>6164/19</t>
  </si>
  <si>
    <t xml:space="preserve">Шатурский муниципальный район </t>
  </si>
  <si>
    <t>Реконструкция ТП-12, строительство ЛЭП-0,4кВ по адресу: Московская обл, Шатурский р-н, г. Шатура, мкр. Керва, участок № южнее ЗУ (1 Этап)</t>
  </si>
  <si>
    <t>5576/18</t>
  </si>
  <si>
    <t>Реконструкция ТП-2 для электроснабжения энергопринимающих устройств заявителя по адресу: 140713, Московская область, Шатурский р-н, Шатура г., Керва мкр., Первомайская ул.</t>
  </si>
  <si>
    <t>4505/18</t>
  </si>
  <si>
    <t>Реконструкция КТП-8, строительство ЛЭП-0,4кВ по адресу: Московская обл., Шатурский р-н., п. Северная Грива</t>
  </si>
  <si>
    <t>5554/18</t>
  </si>
  <si>
    <t xml:space="preserve">Реконструкция КТП-72, реконструкция ЛЭП-0,4кВ по адресу: Московская обл., Шатурский р-н, р.п. Черусти, ул. 3-го Интернационала, д. № 40
</t>
  </si>
  <si>
    <t>6101/19</t>
  </si>
  <si>
    <t xml:space="preserve">Реконструкция КТП-3 для электроснабжения энергопринимающих устройств заявителя по адресу: Московская обл., Шатурский р-н, п. Тархановка, дом № 41
</t>
  </si>
  <si>
    <t>6126/19</t>
  </si>
  <si>
    <t>Реконструкция КТП-46 по адресу: Московская обл., Шатурсккий р-н, Шатура г, 1 Мая ул</t>
  </si>
  <si>
    <t>6401/20</t>
  </si>
  <si>
    <t>Реконструкция участка ВЛ-0,23 кВ от ТП-3 для электроснабжения энергопринимающих устройств заявителя по адресу: Московская обл., г.о. Шатура, г. Шатура, п. Осаново-Дубовое, ул. Школьная</t>
  </si>
  <si>
    <t>6186/19</t>
  </si>
  <si>
    <t>Городской округ  Рошаль</t>
  </si>
  <si>
    <t>Реконструкция ТП-6 по адресу: г.Рошаль</t>
  </si>
  <si>
    <t>492/12</t>
  </si>
  <si>
    <t>Реконструкция РТП-3 для электроснабжения энергопринимающих устройств  заявителя по адресу: Московская обл, Рошаль г, Лесная ул</t>
  </si>
  <si>
    <t>5619/18</t>
  </si>
  <si>
    <t>Реконструкция ВЛ-0,4 кВ от ТП-6 по адресу: г.о. Рошаль, ул.40 лет Октября, Заводская, Садовая, III Пятилетки1-33</t>
  </si>
  <si>
    <t>224/11</t>
  </si>
  <si>
    <t>Реконструкция ВЛ-0,23 кВ от ТП-31, перевод ЛЭП-0,4 кВ с ТП-31 на МТП-1819864 по адресу: Московская область, Рошаль г., ул. Железнодорожная</t>
  </si>
  <si>
    <t>6028/19</t>
  </si>
  <si>
    <t>Реконструкция РП-1 по адресу: Московская обл., г. Рошаль, ул. Косякова, д. № 9</t>
  </si>
  <si>
    <t>6168/19</t>
  </si>
  <si>
    <t>Реконструкция РУ-6 кВ ЦРП-14 для электроснабжения энергопринимающих устройств заявителя по адресу: Московская обл, г. Рошаль, ул. Косякова, дом № 18</t>
  </si>
  <si>
    <t>6256/19</t>
  </si>
  <si>
    <t xml:space="preserve">Луховицкий муниципальный район </t>
  </si>
  <si>
    <t>Реконструкция КТП-проект 145944, строительство участка ЛЭП-0,4 кВ от РУ-0,4 кВ КТП-проект 145944 до границ участков заявителей по адресу: 140500,МО, Луховицкий р-он, Луховицы г., СНТ «Южное» (1 Этап)</t>
  </si>
  <si>
    <t>4923/18</t>
  </si>
  <si>
    <t>Реконструкция ТП-40 по адресу: г. Луховицы, ул. 40 лет Октября</t>
  </si>
  <si>
    <t>463/12</t>
  </si>
  <si>
    <t>Реконструкция ВЛ 10 кВ П/С-363 до РП-1 ф."Карьер" по адресу: Московская область, г. Луховицы, ЗАО " Карьер"</t>
  </si>
  <si>
    <t>5015/18</t>
  </si>
  <si>
    <t>Реконструкция КЛ-10 кВ от ТП-61 до РП-10 по адресу: Московская область, г. Луховицы</t>
  </si>
  <si>
    <t>2523/15</t>
  </si>
  <si>
    <t>Реконструкция КЛ-10 кВ ф. Нефтепровод ПС-363 – РП-1 по адресу: Московская область, г. Луховицы</t>
  </si>
  <si>
    <t>2524/15</t>
  </si>
  <si>
    <t xml:space="preserve">Реконструкция 2КЛ-10 кВ РП-2 – ТП- 3 по адресу: Московская область, г. Луховицы, ул. Труда </t>
  </si>
  <si>
    <t>2525/15</t>
  </si>
  <si>
    <t>Реконструкция РП-73 по адресу: Московская область, г. Луховицы, ул. Пушкина</t>
  </si>
  <si>
    <t>2529/15</t>
  </si>
  <si>
    <t>Реконструкция РП-2 по адресу: Московская область, г. Луховицы, ул. Октябрьская</t>
  </si>
  <si>
    <t>2530/15</t>
  </si>
  <si>
    <t>Реконструкция ТП- 25 по адресу: Луховицы, ул. Мира</t>
  </si>
  <si>
    <t>2534/15</t>
  </si>
  <si>
    <t>Городской округ Кашира</t>
  </si>
  <si>
    <t>Реконструкция ТП-123 по адресу: Московская область г. Кашира ул. Вахрушева</t>
  </si>
  <si>
    <t>2237/15</t>
  </si>
  <si>
    <t>Реконструкция КЛ-10кВ ф.18 от ПС-572 до РП-6 по адресу: Московская область, г.Кашира-III</t>
  </si>
  <si>
    <t>2238/15</t>
  </si>
  <si>
    <t>Реконструкция КЛ-10 кВ ф.9 от ПС-572 до РП-11 по адресу: Московская область, г.Кашира-III</t>
  </si>
  <si>
    <t>2239/15</t>
  </si>
  <si>
    <t>Реконструкция двух КВЛ-10кВ (фидеров №5 и 14) от ПС-525 «Сорокино» до РП-7 по адресу: Московская область, г.Кашира-II</t>
  </si>
  <si>
    <t>2240/15</t>
  </si>
  <si>
    <t>Реконструкция ВЛ-0,4 кВ от ТП-125 по адресу: Московская область, г. Кашира-2</t>
  </si>
  <si>
    <t>136/08</t>
  </si>
  <si>
    <t>Реконструкция ВЛ-0,4 от ТП-45, по адресу: г. Кашира-1, ул. Б. и М. Красноармейская, Полевой пер., Крестьянская, Б. Посадская, Моргунова</t>
  </si>
  <si>
    <t>46/10</t>
  </si>
  <si>
    <t>Реконструкция РТП-9 по адресу: Московская область, г.Ожерелье</t>
  </si>
  <si>
    <t>1945/15</t>
  </si>
  <si>
    <t>Реконструкция РТП-10 по адресу: Московская область, г.Ожерелье</t>
  </si>
  <si>
    <t>1946/15</t>
  </si>
  <si>
    <t>Реконструкция РТП-11 по адресу: Московская область, г.Кашира</t>
  </si>
  <si>
    <t>1947/15</t>
  </si>
  <si>
    <t>Реконструкция ТП-85 по адресу: 142900, Московская обл., г. Кашира, Каширский проспект, д.№3</t>
  </si>
  <si>
    <t>6080/19</t>
  </si>
  <si>
    <t>Реконструкция ТП-117, строительство ЛЭП-0,4 кВ для электроснабжения энергопринимающих устройств заявителя по адресу: 142902, Московская обл., г. Кашира, ул. Клубная  (1 этап)</t>
  </si>
  <si>
    <t>6454/20</t>
  </si>
  <si>
    <t xml:space="preserve">Реконструкция ЛЭП-0,4кВ по адресу: 142900, Московская обл., г. Ожерелье, ул. Ожерельевская, д. № 36
</t>
  </si>
  <si>
    <t>6279/19</t>
  </si>
  <si>
    <t>Реконструкция ТП-41, строительство ЛЭП-0,4 кВ по адресу: Московская обл, г. Кашира, ул. Меженинова (1 этап)</t>
  </si>
  <si>
    <t>6566/20</t>
  </si>
  <si>
    <t>Реконструкция ЛЭП-0,22 кВ от ЗТП-194 для электроснабжения энергопринимающих устройств заявителя по адресу: 142918, Московская обл., г. Кашира, д. Базарово, ул. Центральная, дом № 23</t>
  </si>
  <si>
    <t>6488/20</t>
  </si>
  <si>
    <t>Реконструкция ТП-82 по адресу: 142900, Московская обл., г. Кашира, МКР Центральный с северной стороны здания Администрации Каширского муниципального района</t>
  </si>
  <si>
    <t>6277/19</t>
  </si>
  <si>
    <t>Городской округ Озеры</t>
  </si>
  <si>
    <t>Реконструкция ВЛ-6кВ до КТП-83 по адресу: Московская область, Озерский р-н, с. Редькино</t>
  </si>
  <si>
    <t>1991/15</t>
  </si>
  <si>
    <t>Реконструкция КЛ-10 кВ фидер №16 от ПС-153 ПАО «МОЭСК» до ЦРП,  Московская область, г. Озеры, пер. Болотный</t>
  </si>
  <si>
    <t>235/11</t>
  </si>
  <si>
    <t>Реконструкция ВЛ-6кВ до КТП-7 по адресу: Московская область, Озерский р-н, г. Озеры, ул. Стачечная</t>
  </si>
  <si>
    <t>1992/15</t>
  </si>
  <si>
    <t>Реконструкция КЛ-10 кВ ф. 22 от ПС-153 «Рубин» ПАО «МОЭСК» до ЦРП по адресу: Московская область, Озерский р-н., г. Озеры, Болотный пер</t>
  </si>
  <si>
    <t>1996/15</t>
  </si>
  <si>
    <t xml:space="preserve">Реконструкция ТП-103. Строительство ТП и КЛ-10 кВ по адресу: Московская область, Озёрский г.о., г. Озёры, нп Микрорайон-1 (1 этап)
</t>
  </si>
  <si>
    <t>6394/20</t>
  </si>
  <si>
    <t>Реконструкция КТП-101 по адресу: Московская обл, г.о. Озерский, д. Редькино</t>
  </si>
  <si>
    <t>6264/19</t>
  </si>
  <si>
    <t>Зарайский муниципальный район</t>
  </si>
  <si>
    <t>Реконструкция ВЛ-0,4 кВ от КТП-322 НСТ "Офсетчик"  по адресу: 140600, Московская область, Зарайский район, НСТ «Офсетчик»</t>
  </si>
  <si>
    <t>2092/15</t>
  </si>
  <si>
    <t>Чеховский муниципальный район</t>
  </si>
  <si>
    <t>Реконструкция ВЛ-0,4 кВ от ТП 10-71 для электроснабжения Заявителя по адресу: Московская обл, Чеховский р-н, Чехов, Серпуховская ул, дом №9А</t>
  </si>
  <si>
    <t>5623/18</t>
  </si>
  <si>
    <t>Реконструкция ВЛ-0,4 кВ от РУ-0,4 кВ ТП-523 до существующей опоры. Строительство ЛЭП-0,4 В от существующей опоры ВЛ-0,4 кВ ТП-523 по адресу: Московская обл, Чеховский р-н, Чехов г, Советская ул, дом №4 (1 Этап)</t>
  </si>
  <si>
    <t>5304/18</t>
  </si>
  <si>
    <t>Реконструкция  КЛ-6 кВ направлением РП-ЧЗЭМ-ТП567 по адресу: 142300, Московская область, г. Чехов, ул. Гагарина</t>
  </si>
  <si>
    <t>1874/15</t>
  </si>
  <si>
    <t>Реконструкция ТП-542 для электроснабжения энергопринимающих устройств  заявителей по адресу: 142350, Московская обл, Чеховский р-н, Чехов г., ул. Чехова</t>
  </si>
  <si>
    <t>5834/19</t>
  </si>
  <si>
    <t>4029/17</t>
  </si>
  <si>
    <t>Реконструкция РУ-0,4 кВ РП-52 для электроснабжения энергопринимающих устройств заявителя по адресу: 142301, Московская обл, Чеховский р-н, Чехов г, Пионерская ул, дом №8</t>
  </si>
  <si>
    <t>5532/18</t>
  </si>
  <si>
    <t>Реконструкция ВЛ-6кВ ПС-384 - РП-71, б-ца Яковенко по адресу: Московская обл., Чеховский район, с.Троицкое - п. Мещерское</t>
  </si>
  <si>
    <t>5019/18</t>
  </si>
  <si>
    <t>Реконструкция ВЛ-6кВ РП-71 - ТП-703, б-ца Яковенко по адресу: Московская обл., Чеховский район, п. Мещерское</t>
  </si>
  <si>
    <t>5020/18</t>
  </si>
  <si>
    <t>Реконструкция ВЛ-6кВ РП-71 - ТП-713, б-ца Яковенко по адресу: Московская обл., Чеховский район, п. Мещерское</t>
  </si>
  <si>
    <t>5023/18</t>
  </si>
  <si>
    <t>Реконструкция ВЛ-6кВ ТП-703 - ТП-707, 3.0км б-ца Яковенко по адресу: Московская обл., Чеховский район, п.Мещерское</t>
  </si>
  <si>
    <t>5024/18</t>
  </si>
  <si>
    <t>Реконструкция  КЛ-6 кВ направлением ТП-567-ТП538 по адресу: 142300, Московская область, г. Чехов, ул. Гагарина</t>
  </si>
  <si>
    <t>1875/15</t>
  </si>
  <si>
    <t>Реконструкция  КЛ-6 кВ направлением ТП537-ТП538 по адресу: 142300, Московская область, г. Чехов, ул. Гагарина</t>
  </si>
  <si>
    <t>1876/15</t>
  </si>
  <si>
    <t>Реконструкция  КЛ-6 кВ направлением ТП-538-ТП539 по адресу: 142300, Московская область, г. Чехов, ул. Гагарина</t>
  </si>
  <si>
    <t>1877/15</t>
  </si>
  <si>
    <t>Реконструкция РП-71 по адресу: Московская область, Чеховский район, п. Мещерское</t>
  </si>
  <si>
    <t>1878/15</t>
  </si>
  <si>
    <t>Реконструкция ПС-4 35/6/0,4 кВ по адресу: 142300, Московская область Чеховский р-н, п.Любучаны</t>
  </si>
  <si>
    <t>1882/15</t>
  </si>
  <si>
    <t>Реконструкция ВЛ-0,4кВ от РП-71 по адресу: Московская обл., Чеховский р-н., с. Мещерское</t>
  </si>
  <si>
    <t>6026/19</t>
  </si>
  <si>
    <t xml:space="preserve">Реконструкция ВЛ-0,4кВ от КТП-302 по адресу: Московская обл., Чеховский р-н., п. Любучаны, ул. Октябрьская, д № 26
</t>
  </si>
  <si>
    <t>6027/19</t>
  </si>
  <si>
    <t xml:space="preserve">Реконструкция КЛ-6 кВ направлением РП-ЧЗЭМ – ТП-537 по адресу: Московская область, г. Чехов, ул. Гагарина
</t>
  </si>
  <si>
    <t>5796/19</t>
  </si>
  <si>
    <t xml:space="preserve">Реконструкция ВЛ-0,4кВ от РП-53 по адресу: Московская обл., Чеховский р-н., г. Чехов, ул. Береговая, д № 22
</t>
  </si>
  <si>
    <t>6069/19</t>
  </si>
  <si>
    <t xml:space="preserve">Реконструкция существующих КЛ-0,4 кВ от РП-52 до ВРУ-0,4 кВ объекта для электроснабжения энергопринимающих устройств заявителя по адресу: Московская обл., Чеховский р-н, г. Чехов, ул. Пионерская, дом № 4
</t>
  </si>
  <si>
    <t>6165/19</t>
  </si>
  <si>
    <t>Реконструкция существующей ЛЭП-0,4 кВ от ТП-561 для электроснабжения энергопринимающих устройств заявителя по адресу: Московская обл., Чеховский район, г. Чехов, ул. Набережная, д. № 20</t>
  </si>
  <si>
    <t>6241/19</t>
  </si>
  <si>
    <t>Городской округ Пущино</t>
  </si>
  <si>
    <t>Реконструкция РУ-0,4кВ РП-24 по адресу: 142290, Московская область, г. Пущино, микрорайон «Г», в районе жилого дома №3</t>
  </si>
  <si>
    <t>2541/15</t>
  </si>
  <si>
    <t>Реконструкция РУ-0,4кВ ТП-302 по адресу: 142290, Московская область, г. Пущино, микрорайон «В», в районе жилого дома №14</t>
  </si>
  <si>
    <t>2550/15</t>
  </si>
  <si>
    <t>Реконструкция РУ-0,4кВ ТП-317 по адресу: 142290, Московская область, г. Пущино, микрорайон «В», в районе жилых домов №21-23</t>
  </si>
  <si>
    <t>2557/15</t>
  </si>
  <si>
    <t>Реконструкция РУ-0,4кВ ТП-315 по адресу: 142290, Московская область, г. Пущино, микрорайон «В», в районе жилых домов №31-32</t>
  </si>
  <si>
    <t>2566/15</t>
  </si>
  <si>
    <t>Серпуховский муниципальный район</t>
  </si>
  <si>
    <t>Реконструкция ТП-223. Строительство ЛЭП-0,4 кВ от ТП-223 по адресу: Московская обл., Серпухов г, Химиков ул, рядом с д. 1 (1 этап)</t>
  </si>
  <si>
    <t>5863/19</t>
  </si>
  <si>
    <t>Реконструкция КВЛ-10 кВ ф.7,18 от ПС-748 «Лазарево» с выносом линии с территории частных землевладений и установкой двух КРУН на ЛР № 1, 2 по адресу:  Московская область, Серпуховский район, Шараповское лесничество</t>
  </si>
  <si>
    <t>2223/15</t>
  </si>
  <si>
    <t>Реконструкция КЛ-10 кВ от ПС-44 до РП 10-3 по адресу: Московская область, г. Серпухов</t>
  </si>
  <si>
    <t>4315/18</t>
  </si>
  <si>
    <t>Реконструкция ВЛ-10кВ от оп.№164 к КТП-4 Шараповское лес-во по адресу: Московская обл., Серпуховский район, Шараповское лес-во</t>
  </si>
  <si>
    <t>5031/18</t>
  </si>
  <si>
    <t>Реконструкция ВЛ-10кВ от ЛР№1 к КТП-5А Шараповское лес-во по адресу: Московская обл., Серпуховский район, Шараповское лес-во</t>
  </si>
  <si>
    <t>5034/18</t>
  </si>
  <si>
    <t>Реконструкция ВЛ-10кВ к КТП-9 д.Московка по адресу: Московская обл., Серпуховский район, д.Московка</t>
  </si>
  <si>
    <t>5040/18</t>
  </si>
  <si>
    <t>Реконструкция ВЛ-10кВ от оп.210 к КТП-10 Шараповское лес-во по адресу: Московская обл., Серпуховский район, Шараповское лес-во</t>
  </si>
  <si>
    <t>5041/18</t>
  </si>
  <si>
    <t>Реконструкция ВЛ-10кВ к КТП-91 ст.Приокская по адресу:Московская обл., Серпуховский р-н, п.Приокский</t>
  </si>
  <si>
    <t>5044/18</t>
  </si>
  <si>
    <t>Реконструкция ВЛ-6кВ к МТП-217 п.Шарапова охота по адресу: Московская обл., Серпуховский район, п.Шарапова охота</t>
  </si>
  <si>
    <t>5045/18</t>
  </si>
  <si>
    <t>Реконструкция ВЛ-10кВ МТП-222  м.Данки по адресу: Московская обл., Серпуховский район, Приокско-Террасный заповедник, кордон №40</t>
  </si>
  <si>
    <t>5047/18</t>
  </si>
  <si>
    <t>Реконструкция ВЛ-10кВ  отпайка  на МТП-244 Заповедник кв. 41 а, м.Данки по адресу: Московская обл., Серпуховский район, Приокско-Террасный заповедник, кордон №41а</t>
  </si>
  <si>
    <t>5048/18</t>
  </si>
  <si>
    <t>Реконструкция ВЛ-10кВ к КТП-392 д.Съяново-1 по адресу: Московская обл., Серпуховский район, д.Съяново-1</t>
  </si>
  <si>
    <t>5049/18</t>
  </si>
  <si>
    <t>Реконструкция ВЛ-10кВ ф.7 с ПС-748 от  ЛР№2  до оп.№157 Шараповское лес-во по адресу: Московская обл., Серпуховский район, Шараповское лес-во</t>
  </si>
  <si>
    <t>5051/18</t>
  </si>
  <si>
    <t>Реконструкция ВЛ-10кВ ф.18 с ПС-748 от ЛР №1 до оп.№210 Шараповское лес-во по адресу: Московская обл., Серпуховский район, Шараповское лес-во</t>
  </si>
  <si>
    <t>5052/18</t>
  </si>
  <si>
    <t>Реконструкция ВЛ-6 кВ  на МТП 349 п.Биобаза-2 по адресу: Московская обл., Серпуховский район, п.Биобаза-2</t>
  </si>
  <si>
    <t>5053/18</t>
  </si>
  <si>
    <t>Реконструкция ВЛ-10 кВ ф. 7, 17(18) с ПС 748 до КТП-1 - КТП-10 СНТ (Персей) Шараповское лес-во по адресу: Московская обл., Серпуховский район, Шараповское лес-во</t>
  </si>
  <si>
    <t>5054/18</t>
  </si>
  <si>
    <t>Реконструкция ВЛ-10кВ к КТП-402 д.Ланьшино по адресу: Московская обл., Серпуховский район, д.Ланьшино</t>
  </si>
  <si>
    <t>5055/18</t>
  </si>
  <si>
    <t>Реконструкция ВЛ 6 кВ РП-4 - ТП-78 по адресу: Московская область, г. Серпухов, ул. Чернышевского</t>
  </si>
  <si>
    <t>5056/18</t>
  </si>
  <si>
    <t>Реконструкция КЛ-6кВ от РП-4 до РП-18 по адресу: Московская область, г. Серпухов</t>
  </si>
  <si>
    <t>4302/17</t>
  </si>
  <si>
    <t>Реконструкция РП-10-15 по адресу: Московская область, г. Серпухов, ул. Пролетарская, 78</t>
  </si>
  <si>
    <t>4303/17</t>
  </si>
  <si>
    <t>Реконструкция ВЛ-0,4кВ от КТП-63 по адресу: Московская область, г. Серпухов, ул. Буденного</t>
  </si>
  <si>
    <t>4307/17</t>
  </si>
  <si>
    <t>Реконструкция КВЛ-6 кВ от РП-3 до ТП-6 по адресу: Московская область, Серпуховский район, п. Кирпичного завода</t>
  </si>
  <si>
    <t>2224/15</t>
  </si>
  <si>
    <t>Реконструкция ЦРП-40 по адресу: Московская обл., г. Протвино</t>
  </si>
  <si>
    <t>4614/18</t>
  </si>
  <si>
    <t>Реконструкция РП-10-2 по адресу: Московская обл., г. Серпухов, ул. Советская, д. 72 а</t>
  </si>
  <si>
    <t>4613/18</t>
  </si>
  <si>
    <t>Реконструкция участка ЛЭП-0,4 кВ от РП-10-7, строительство ЛЭП-0,4 кВ от ближайшей опоры ВЛ-0,4 кВ от РП-10-7 для электроснабжения энергопринимающих устройств заявителя по адресу: Московская обл., Серпуховский р-н, д. Паниково (1 этап)</t>
  </si>
  <si>
    <t>6362/20</t>
  </si>
  <si>
    <t>Реконструкция ТП-161 по адресу: Московская обл., г. Серпухов, Северное ш., д. № 6А</t>
  </si>
  <si>
    <t>6208/19</t>
  </si>
  <si>
    <t xml:space="preserve">Реконструкция ТП-27, реконструкция КЛ-0,4кВ по адресу: 142200, Московская обл., Серпуховский р-н, д. Волохово
</t>
  </si>
  <si>
    <t>6355/20</t>
  </si>
  <si>
    <t>Реконструкция РУ-0,4 кВ ТП-10-57 по адресу: 142204, Московская обл., г. Серпухов</t>
  </si>
  <si>
    <t>6490/20</t>
  </si>
  <si>
    <t>Реконструкция ТП-104 по адресу: Московская обл., Серпуховский р-н, п. Пограничный</t>
  </si>
  <si>
    <t>6275/19</t>
  </si>
  <si>
    <t>Люберецкий муниципальный район</t>
  </si>
  <si>
    <t>Перевод сетей на напряжение 10 кВ по адресу: Московская область, Люберецкий р-н, п. Малаховка</t>
  </si>
  <si>
    <t>1306/14</t>
  </si>
  <si>
    <t>Реконструкция ВЛ-0,4 кВ от ТП-304, по адресу: Московская обл, Люберецкий р-н, п. Малаховка, ул. Поселковая, Михневское ш., Заречный пер</t>
  </si>
  <si>
    <t>125/10</t>
  </si>
  <si>
    <t>Реконструкция кабельного участка КВЛ-10 кВ направлением РТП-17– ТП-586 по адресу: Московская область, Люберецкий район, п. Красково</t>
  </si>
  <si>
    <t>5433/18</t>
  </si>
  <si>
    <t>Реконструкция РТП-34 по адресу: Московская область, г.о. Люберцы</t>
  </si>
  <si>
    <t>5185/18</t>
  </si>
  <si>
    <t>Реконструкция ВЛ-0,4 кВ от ТП-93 по адресу: Московская область, Люберецкий р-н, п.Томилино,  ул.Чехова, ул. Лермонтова,  ул. Некрасова, ул. и пр. Горького, ул. Крылова</t>
  </si>
  <si>
    <t>95/08</t>
  </si>
  <si>
    <t>Реконструкция ВЛ-0,4 кВ от ТП-73, по адресу: Московская область, Люберецкий р-он, п. Малаховка, ул. Калинина, Аллея спорта, Главная аллея, Березовая аллея, Перекопский пер.</t>
  </si>
  <si>
    <t>148/10</t>
  </si>
  <si>
    <t>Реконструкция РУ-6 кВ ТП-226 по адресу: Московская область Люберецкий район, ул. Смирновская</t>
  </si>
  <si>
    <t>4299/17</t>
  </si>
  <si>
    <t xml:space="preserve">Реконструкция КЛ-6 кВ ф.12Б, 15А ПС-2 «Красково» - РТП-24 по адресу: Московская область, г. Люберцы, Октябрьский пр-т
</t>
  </si>
  <si>
    <t>2361/15</t>
  </si>
  <si>
    <t xml:space="preserve">Реконструкция КЛ-6 кВ от РТП-42 до ТП-515 по адресу: Московская область, г. Люберцы, Октябрьский пр-т., д.124А, городок А
</t>
  </si>
  <si>
    <t>2366/15</t>
  </si>
  <si>
    <t>Реконструкция КЛ-6 кВ от ТП-161 до ТП-453 по адресу: Московская область, п. Томилино, ул. Потехина, ул. Гаршина</t>
  </si>
  <si>
    <t>2369/15</t>
  </si>
  <si>
    <t>Реконструкция КЛ-6 кВ от ТП-161 до ТП-540 по адресу: Московская область, п. Томилино, ул. Потехина, ул. Демьяна Бедного</t>
  </si>
  <si>
    <t>2370/15</t>
  </si>
  <si>
    <t>Реконструкция КЛ-6 кВ от ТП-55 до ТП-353 по адресу: Московская область, п. Малаховка, ул. Заречная, ул. Быковское шоссе</t>
  </si>
  <si>
    <t>2371/15</t>
  </si>
  <si>
    <t>Реконструкция КЛ-6 кВ от РТП-12 до ТП-554 по адресу: Московская область, г. Люберцы, ул. Котельническая, ул. Космонавтов</t>
  </si>
  <si>
    <t>2372/15</t>
  </si>
  <si>
    <t>Реконструкция РТП-36 по адресу: 140014, Московская область, Люберецкий район, г. Люберцы, ул. Хлебозаводская</t>
  </si>
  <si>
    <t>5204/18</t>
  </si>
  <si>
    <t>Реконструкция  ВЛ-6 кВ от ТП-141 до ТП-145 по адресу: Московская область, Люберецкий район, п. Котельники, Дзержинское шоссе, В/Ч</t>
  </si>
  <si>
    <t>2390/15</t>
  </si>
  <si>
    <t>Реконструкция  РУ-0,4 кВ ТП 255   по адресу: Московская область, п. Малаховка, ул. Калинина, у д. 29/3</t>
  </si>
  <si>
    <t>2403/15</t>
  </si>
  <si>
    <t>Реконструкция  ВЛ-0,4 кВ от ТП-229 по адресу: Московская область, г. Люберцы, п. Чкалова, у моста</t>
  </si>
  <si>
    <t>2381/15</t>
  </si>
  <si>
    <t xml:space="preserve">Реконструкция ВЛ-0,4 кВ от ТП-230, 230А по адресу: Московская область, Люберецкий район, д.Чкалово, ул.Карла Маркса, ул.Ф.Энгельса, ул.Советская
</t>
  </si>
  <si>
    <t>3002/16</t>
  </si>
  <si>
    <t>Реконструкция ВЛ-0,4 кВ от ТП-591 по адресу: Московская область, Люберецкий район,                ст. Овражки, СНТ "Березка"</t>
  </si>
  <si>
    <t>5837/19</t>
  </si>
  <si>
    <t xml:space="preserve">Реконструкция ВЛ-0,4 кВ от ТП-89 по адресу: Московская область, Люберецкий район, п.Красково, ул.Республиканская
</t>
  </si>
  <si>
    <t>3003/16</t>
  </si>
  <si>
    <t>Реконструкция ВЛ-0,4 кВ от ТП-190 по адресу: Московская область, г.Люберцы, Рязанское шоссе</t>
  </si>
  <si>
    <t>3005/16</t>
  </si>
  <si>
    <t xml:space="preserve">Реконструкция ЛЭП-0,4 кВ по адресу: Московская область, Люберецкий район, пгт. Малаховка, ул. Герцена
</t>
  </si>
  <si>
    <t>5797/19</t>
  </si>
  <si>
    <t xml:space="preserve">Реконструкция ТП-127 по адресу: 140007, Московская обл., Люберецкий р-н, г. Люберцы, ул. 8 Марта, вл. № 50
</t>
  </si>
  <si>
    <t>6097/19</t>
  </si>
  <si>
    <t xml:space="preserve">Реконструкция ТП-447 для электроснабжения энергопринимающих устройств заявителя по адресу: Московская обл., Люберецкий р-н, п. Малаховка, ул. Тургенева, дом № 62
</t>
  </si>
  <si>
    <t>5889/19</t>
  </si>
  <si>
    <t xml:space="preserve">Реконструкция ТП-521 по адресу: 140007, Московская обл., Люберецкий р-н, г. Люберцы, ул. 8 Марта
</t>
  </si>
  <si>
    <t>6209/19</t>
  </si>
  <si>
    <t xml:space="preserve">Реконструкция РТП-47. Строительство ТП, ЛЭП-10 кВ по адресу: Московская область, г. Люберцы, д. Мотяково
</t>
  </si>
  <si>
    <t>6190/19</t>
  </si>
  <si>
    <t>Реконструкция ТП-36 для электроснабжения энергопринимающих устройств заявителя по адресу: Московская обл, Люберецкий р-н</t>
  </si>
  <si>
    <t>6554/20</t>
  </si>
  <si>
    <t>Реконструкция ВЛ-10кВ</t>
  </si>
  <si>
    <t>б/н</t>
  </si>
  <si>
    <t>Реконструкция ТП-10кВ</t>
  </si>
  <si>
    <t>Городской округ Дзержинский</t>
  </si>
  <si>
    <t>Реконструкция ТП-16Н по адресу: Московская область, г.Дзержинский, ул. Овиновка</t>
  </si>
  <si>
    <t>4746/18</t>
  </si>
  <si>
    <t>Реконструкция ТП-16н по адресу: Московская обл., г. Дзержинский, ул. Овиновка, д. №29 б</t>
  </si>
  <si>
    <t>5906/19</t>
  </si>
  <si>
    <t>Реконструкция ТП-23 по адресу: 140090, Московская обл., г. Дзержинский, ул. Дзержинская, д. № 16</t>
  </si>
  <si>
    <t>5907/19</t>
  </si>
  <si>
    <t>Реконструкция ТП-438 для электроснабжения энергопринимающих устройств заявителя по адресу: Московская обл., г. Котельники, мкр. «Ковровый</t>
  </si>
  <si>
    <t>6493/20</t>
  </si>
  <si>
    <t xml:space="preserve">Реконструкция РП-33, строительство КЛ-6 кВ направлением ТП-33 – ТП-23 и КЛ-6 кВ направлением ТП-33 – ТП-28 по адресу: 140090, Московская обл, г.Дзержинский, ул. Дзержинская
</t>
  </si>
  <si>
    <t>2283/15</t>
  </si>
  <si>
    <t>Наро-Фоминский муниципальный район</t>
  </si>
  <si>
    <t xml:space="preserve">Реконструкция участка ВЛ-0,4 кВ от ТП-276 по адресу: Московская обл, Наро-Фоминский р-н, Апрелевка г, Карла Маркса 2-й пер, участок  № 12
</t>
  </si>
  <si>
    <t>ОД-35/19</t>
  </si>
  <si>
    <t>Реконструкция КЛ-10 кВ от ПС-308 до РП-2 по адресу: Московская область, г. Наро-Фоминск</t>
  </si>
  <si>
    <t>2248/15</t>
  </si>
  <si>
    <t>Реконструкция ТП-559. Строительство ЛЭП-0,4 кВ от ТП-559 по адресу: Московская обл., Наро-Фоминский р-н, Наро-Фоминск г., Маршала Жукова Г.К. ул.</t>
  </si>
  <si>
    <t>5853/19</t>
  </si>
  <si>
    <t>Реконструкция ВЛ-10 кВ от РП-12 до ТП-234, с отп. до ТП-242, ТП-201, д. Алабино по адресу: Московская обл., Наро-Фоминский р-н, д. Алабино</t>
  </si>
  <si>
    <t>5081/18</t>
  </si>
  <si>
    <t>Реконструкция ТП-323 по адресу: 143370, Московская область, Наро-Фоминский район, п. Калининец, в/ч 23626</t>
  </si>
  <si>
    <t>5211/18</t>
  </si>
  <si>
    <t xml:space="preserve">Реконструкция КЛ-10 кВ от ПС-308 до РП-12 (ф.45) по адресу: Московская область, Наро-Фоминский р-н, п.Селятино </t>
  </si>
  <si>
    <t>2249/15</t>
  </si>
  <si>
    <t xml:space="preserve">Реконструкция ТП-148, строительство ЛЭП-0,4 кВ от ТП-148 по адресу: Московская обл, Наро-Фоминский р-н, Наро-Фоминск г, Курзенкова ул 
</t>
  </si>
  <si>
    <t>ОД-44/19</t>
  </si>
  <si>
    <t>Реконструкция РП-4 по адресу: Московская обл., г. Наро-Фоминск, ул. Чапаева</t>
  </si>
  <si>
    <t>5679/19</t>
  </si>
  <si>
    <t>Реконструкция ВЛИ-0,4 кВ от ТП-289 для электроснабжения энергопринимающих устройств заявителя по адресу: 143395, Московская обл., Наро-Фоминский р-н, д. Алабино, уч. 33</t>
  </si>
  <si>
    <t>ОД-92/19</t>
  </si>
  <si>
    <t>Реконструкция КЛ-10 кВ направлением РП-4 – РП-5, ТП-148 – ТП-170, ТП-156 – ТП-107, ТП-8А – РП-5 по адресу: Московская область, г. Наро-Фоминск</t>
  </si>
  <si>
    <t>6390/20</t>
  </si>
  <si>
    <t xml:space="preserve">Реконструкция ЛЭП-0,4 кВ от ТП-92 для электроснабжения энергопринимающих устройств заявителя по адресу: Московская обл, Наро-Фоминский р-н, Наро-Фоминск г, Магистральная ул, дом № 30
</t>
  </si>
  <si>
    <t>ОД-8/20</t>
  </si>
  <si>
    <t xml:space="preserve">Рузский муниципальный район </t>
  </si>
  <si>
    <t>Реконструкция ТП-1042/1 по адресу: Московская область Рузский р-н, п. Космодемьянский</t>
  </si>
  <si>
    <t>2235/15</t>
  </si>
  <si>
    <t>Реконструкция ВЛ-10кВ, ПС-460 Ф3, отп. от опоры№106 до ТП-1082 по адресу: Московская обл., Рузский р-н, д. Марьино</t>
  </si>
  <si>
    <t>5088/18</t>
  </si>
  <si>
    <t>Реконструкция ТП-7 по адресу: Московская область Рузский р-н, п.Тучково</t>
  </si>
  <si>
    <t>2236/15</t>
  </si>
  <si>
    <t>Реконструкция КТП-1625, ВЛ-0,4 кВ, строительство ВЛ-10 кВ, КТП по адресу: Рузский район, д. Григорово</t>
  </si>
  <si>
    <t>1563/15</t>
  </si>
  <si>
    <t xml:space="preserve">Реконструкция существующей ЛЭП-0,4 кВ от ТП-1055 для электроснабжения энергопринимающих устройств заявителя по адресу: 143130, Московская обл., Рузский район, рп Тучково, с/т «Ветерок
</t>
  </si>
  <si>
    <t>ОД-86/19</t>
  </si>
  <si>
    <t>Строительство ГРЩ-0,4 кВ, строительство ЛЭП-0,4 кВ, реконструкция ЛЭП-0,4 кВ по адресу: 143116 Московская обл., Рузский р-н, дом отдыха Лужки, д.№ 1 а, строение 1 (1 этап)</t>
  </si>
  <si>
    <t>ОД-78/19</t>
  </si>
  <si>
    <t>Реконструкция ЛЭП-0,4 кВ от ТП-3750 для электроснабжения энергопринимающих устройств заявителя по адресу: Московская обл., Рузский р-н, рп. Тучково, ул. Проезжая, д. №5</t>
  </si>
  <si>
    <t>ОД-121/19</t>
  </si>
  <si>
    <t>Реконструкция участка ЛЭП-0,23 кВ от ТП-2046. Строительство ЛЭП-0,4 кВ от ТП-2046 для электроснабжения энергопринимающих устройств заявителя по адресу: Московская обл., Рузский р-н, поз.генплана №53, СНТ «Лесянка (1 этап)</t>
  </si>
  <si>
    <t>ОД-112/19</t>
  </si>
  <si>
    <t xml:space="preserve">Волоколамский муниципальный район </t>
  </si>
  <si>
    <t xml:space="preserve">Реконструкция участка ВЛ-0,4 кВ от ТП-1555 для электроснабжения энергопринимающих устройств заявителя по адресу: 143640, Московская обл., Волоколамский р-н, д. Аксеново, СНТ «Прожектор», уч. 113
</t>
  </si>
  <si>
    <t xml:space="preserve">ОД-93/19 </t>
  </si>
  <si>
    <t>Реконструкция ВЛ-10 кВ отпайка от опоры №5/3 фид. №6 от ПС-165 «Судниково» до КТП-1561, КТП-1562 по адресу: Московская область, Волоколамский район, г.п. Сычево, д. Чередово, СНТ «Вейна»</t>
  </si>
  <si>
    <t>2100/15</t>
  </si>
  <si>
    <t>Реконструкция ВЛ-10кВ от оп.№ 89 ф.5 ПС-627 до КТП-1689, д.Рюховское, СНТ "Синяя Роща" по адресу: Московская обл., Волоколамский р-н, с.п. Спасское, д.Рюховское, СНТ "Синяя Роща"</t>
  </si>
  <si>
    <t>5090/18</t>
  </si>
  <si>
    <t>Реконструкция ВЛ-10кВ отп.от оп.№ 128 ПС-408 ф.6-КТП-1633 по адресу: Московская обл., Волоколамский р-н, с.п.Теряевское, д.Тльинское, СНТ "Лазурное"</t>
  </si>
  <si>
    <t>5091/18</t>
  </si>
  <si>
    <t>Реконструкция участков ВЛ-0,4 кВ от ТП-1555 для электроснабжения энергопринимающих устройств заявителей по адресу: 143640, Московская обл., Волоколамский р-н, сельское поселение Чисменское, р-н д. Аксеново, СНТ «Прожектор</t>
  </si>
  <si>
    <t>ОД-6/20</t>
  </si>
  <si>
    <t>Реконструкция участка ВЛ-0,4 кВ от ТП-1555 для электроснабжения энергопринимающих устройств заявителя по адресу: 143640, Московская обл., Волоколамский р-н, сельское поселение Чисменское, р-н д. Аксеново, СНТ "Прожектор"</t>
  </si>
  <si>
    <t>ОД-130/19</t>
  </si>
  <si>
    <t>Реконструкция участка ЛЭП-0,4 кВ от ТП-1555 для электроснабжения энергопринимающих устройств заявителей по адресу: 143640, Московская обл., Волоколамский р-н, д. Аксеново, СНТ «Прожектор</t>
  </si>
  <si>
    <t>ОД-49/20</t>
  </si>
  <si>
    <t>Реконструкция ТП-1633, реконструкция ЛЭП-0,4 кВ для электроснабжения энергопринимающих устройств заявителя по адресу: Московская обл, Волоколамский р-н, СНТ Лазурное</t>
  </si>
  <si>
    <t>ОД-117/19</t>
  </si>
  <si>
    <t>Реконструкция ТП-1861 и ЛЭП-0,4 кВ. Строительство ЛЭП-0,4 кВпо адресу: Московская область, Волоколамский район, д. Стремоухово ( 1 этап)</t>
  </si>
  <si>
    <t>ОД-60/20</t>
  </si>
  <si>
    <t>Клинский муниципальный район</t>
  </si>
  <si>
    <t>Реконструкция КЛ-10кВ фидер №2 от ПС-330 «Менделеево» до ЦРП-10 по адресу: Московская область, г. Зеленоград – п.г.т. Ржавки</t>
  </si>
  <si>
    <t>2289/15</t>
  </si>
  <si>
    <t>Реконструкция ВЛ-0,4 кВ до ТП-17 по адресу: Московская область, г. Клин, ул. Садовая, Ключевой переулок, Садовый переулок, проезд Котовского</t>
  </si>
  <si>
    <t>2218/15</t>
  </si>
  <si>
    <t>Реконструкция ТП-71, строительство ЛЭП-0,4кВ по адресу: 141600, Московская обл., Клинский р-н, г. Клин, Ленинградское ш., д. № 56 (1 Этап)</t>
  </si>
  <si>
    <t>5593/18</t>
  </si>
  <si>
    <t>Реконструкция двух КЛ-6кВ (фидеров №7А и 19Б) от ПС-181 «Клин» до РП-7 по адресу: Московская область, г.Клин</t>
  </si>
  <si>
    <t>2287/15</t>
  </si>
  <si>
    <t xml:space="preserve">Реконструкция КЛ-6 кВ от ТП-37 до ТП-67 по адресу: Московская обл., г. Клин, пр. Талицкий, ул. Лесопарковая
</t>
  </si>
  <si>
    <t>5856/19</t>
  </si>
  <si>
    <t>Реконструкция ТП-47 по адресу: Московская обл., Клинский р-н, п. Майданово, стадион «Химик</t>
  </si>
  <si>
    <t>6373/20</t>
  </si>
  <si>
    <t xml:space="preserve">Талдомский муниципальный район </t>
  </si>
  <si>
    <t>Реконструкция ЦРП по адресу: Московская область, Талдомский р-н, п.Запрудня</t>
  </si>
  <si>
    <t>2352/15</t>
  </si>
  <si>
    <t>Реконструкция ВЛ-6кВ ф.7 ПС-442 "Юркино-1" от ЛР-91А(д. Сляднево) до КТП-532(д Воргаш) по адресу: Московская обл., Талдомский р-н, д.Воргаш</t>
  </si>
  <si>
    <t>5065/18</t>
  </si>
  <si>
    <t>Реконструкция ВЛ-6кВ ф.4 ПС-461"Запрудня" от оп.55 до КТП-481(п.Запрудня) по адресу: Московская обл., Талдомский р-н, п.Запрудня, ул.Соревнование</t>
  </si>
  <si>
    <t>5066/18</t>
  </si>
  <si>
    <t>Реконструкция ВЛ-10кВ ф.10 "Норд" ПС-467 "Растовцы" (СНТ Заря, Салют, Алмаз, Марьина Роща-1) по адресу: Московская обл., Талдомский р-н, д.Сорокино</t>
  </si>
  <si>
    <t>5067/18</t>
  </si>
  <si>
    <t>Реконструкция воздушного перехода ВЛ-6 кВ по адресу: Московская область, Талдомский р-н, д.Полуденовка</t>
  </si>
  <si>
    <t>2353/15</t>
  </si>
  <si>
    <t xml:space="preserve">Перенос КТП-532 в центр нагрузок по адресу: Московская область, Талдомский р-н, д.Воргаш </t>
  </si>
  <si>
    <t>2354/15</t>
  </si>
  <si>
    <t>Красногорский муниципальный район</t>
  </si>
  <si>
    <t>Реконструкция ТП-23 для электроснабжения энергопринимающих устройств  заявителей по адресу: Московская обл, Красногорский р-н, Отрадненское с.п., Путилково д.</t>
  </si>
  <si>
    <t>5629/18</t>
  </si>
  <si>
    <t>Реконструкция ТП-24 по адресу: Московская обл., Красногорский р-н, пгт. Нахабино, ул. Институтская, д. № 11</t>
  </si>
  <si>
    <t>5904/19</t>
  </si>
  <si>
    <t>Реконструкция ТП-121, строительство ЛЭП-0,4кВ по адресу: Московская обл., Красногорский р-н, с. Николо-Урюпино, ул. Гагарина, д. № 52 (1 этап)</t>
  </si>
  <si>
    <t>5908/19</t>
  </si>
  <si>
    <t>Реконструкция ТП-32879, ЛЭП-0,4 кВ от ТП-32879, ЛЭП-0,4 кВ от ТП-32896, ЛЭП-0,4 кВ от ТП-32893 для электроснабжения энергопринимающих устройств  заявителя по адресу: 143420, Московская обл, Красногорский р-н, Архангельское п.</t>
  </si>
  <si>
    <t>5453/18</t>
  </si>
  <si>
    <t>Реконструкция ВЛ-0,4 к В от ТП-41 по адресу: Московская область,  п. Нахабино, ул. Советская</t>
  </si>
  <si>
    <t>2103/15</t>
  </si>
  <si>
    <t>Реконструкция ЛЭП-6 кВ направлением ТП-124 – КРУН-58 по адресу: Московская область, Красногорский район</t>
  </si>
  <si>
    <t>5236/18</t>
  </si>
  <si>
    <t>Реконструкция КВЛ-6 кВ  ТП-147-ТП-189 по адресу: Московская область, г.о. Красногорск, от ул.Лесопарковая до с/т «Лесная поляна</t>
  </si>
  <si>
    <t>5001/18</t>
  </si>
  <si>
    <t>Реконструкция КВЛ-6 кВ КРУН-74 - ТП-114 по адресу: Московская область, г.о. Красногорск, участок от д.Аникеевка до с/т "Пищевик"</t>
  </si>
  <si>
    <t>5002/18</t>
  </si>
  <si>
    <t>Реконструкция КВЛ-6 кВ  ТП-119 - ТП-120 (участок ТП-119 оп.3 в ст. ТП-58) по адресу: Московская область, г.о. Красногорск, в районе с.Николо-Урюпино</t>
  </si>
  <si>
    <t>5003/18</t>
  </si>
  <si>
    <t>Реконструкция двух КЛ-10 кВ направлением ПС-145 «Нахабино» – РП-525 по адресу: Московская область, Красногорский район, рп. Нахабино</t>
  </si>
  <si>
    <t>5213/18</t>
  </si>
  <si>
    <t xml:space="preserve">Реконструкция 2КЛ-6кВ Ф.11 направлением ПС-82 « Павшино» – ТП-20 по адресу: Московская область, г. Красногорск, Волоколамское шоссе – ул. Речная
</t>
  </si>
  <si>
    <t>3886/17</t>
  </si>
  <si>
    <t xml:space="preserve">Реконструкция 2КЛ-6кВ Ф.4, Ф.17 направлением ПС-82 « Павшино» – ТП-2 по адресу: Московская область, г. Красногорск, ул. Ленина
</t>
  </si>
  <si>
    <t>3887/17</t>
  </si>
  <si>
    <t>Реконструкция 2КЛ-6кВ Ф.12, Ф.25 направлением ПС-82 « Павшино» – ТП-124 по адресу: Московская область, г. Красногорск</t>
  </si>
  <si>
    <t>3888/17</t>
  </si>
  <si>
    <t xml:space="preserve">Реконструкция ВЛ-0,4 к В от ТП-62 по адресу: Московская область, Красногорский р-н, п. Нахабино,ул. Почтовая, ул. Заречная, Волоколамский проезд, Волоколамский переулок </t>
  </si>
  <si>
    <t>2105/15</t>
  </si>
  <si>
    <t>Реконструкция ВЛ-0,4 к В от ТП-66 по адресу: Московская область, Красногорский р-н, п. Нахабино, ул. Гражданская, ул. Вокзальная, ул. Красноармейская, ул. Советская</t>
  </si>
  <si>
    <t>2106/15</t>
  </si>
  <si>
    <t>Реконструкция ВЛ-0,4 к В от ТП-80 по адресу: Московская область, Красногорский р-н, п. Нахабино, ул. Станционная,  Вокзальный переулок, Торфяной переулок, ул. Советская</t>
  </si>
  <si>
    <t>2107/15</t>
  </si>
  <si>
    <t>Реконструкция ВЛ-0,4 к В от ТП-81 по адресу: Московская область, Красногорский р-н, п. Нахабино, ул. Железнодорожная</t>
  </si>
  <si>
    <t>2108/15</t>
  </si>
  <si>
    <t>Реконструкция ВЛ-0,4 к В от ТП-121 по адресу: Московская область, Красногорский р-н, п. Нахабино, ул. Лагерная, ул. Поселковая, ул. Дорожная, ул. Набережная, СНТ «Опытный</t>
  </si>
  <si>
    <t>2109/15</t>
  </si>
  <si>
    <t>Реконструкция ВЛ-0,4 к В от ТП-165 по адресу: Московская область, Красногорский р-н п. Нахабино, ул. Володарского, ул. Труда, ул. Мира, ул. Заводская, ул. Свердлова, ул. 2-я Почтовая, ул. 40 лет Октября, ул. Дзержинского</t>
  </si>
  <si>
    <t>2111/15</t>
  </si>
  <si>
    <t>Перевод части нагрузок с 6 кВ на 10 кВ по адресу: Московская область, Красногорский р-н, п. Нахабино, ул. Лесная</t>
  </si>
  <si>
    <t>2180/15</t>
  </si>
  <si>
    <t>Реконструкция РУ-20кВ РТП-АОЦ по адресу: Московская область, г. Красногорск</t>
  </si>
  <si>
    <t>3915/17</t>
  </si>
  <si>
    <t>Реконструкция ТП-211195. Строительство КТП, КЛ-10 кВ и ЛЭП-0,4 кВ по адресу: 143420, Московская область, Красногорский район, д. Захарково (1этап)</t>
  </si>
  <si>
    <t>4089/17</t>
  </si>
  <si>
    <t>Реконструкция ТП-11450 по адресу: 143408, Московская обл., Красногорский р-н, г. Красногорск, ул. Крайняя</t>
  </si>
  <si>
    <t>5806/19</t>
  </si>
  <si>
    <t>Реконструкция ВЛ-0,4 кВ от КТП-113 по адресу:  Московская область, Красногорский р-н, п. Нахабино, ул. Речная, ул. Северная</t>
  </si>
  <si>
    <t>2177/15</t>
  </si>
  <si>
    <t>Реконструкция ТП-219232 по адресу: Московская область, Красногорский район, д. Ивановское</t>
  </si>
  <si>
    <t>5784/19</t>
  </si>
  <si>
    <t xml:space="preserve">Реконструкция ТП-328212 для присоединения заявителя по адресу: Московская область, Красногорский р-н, Воронки д, участок № 60А
</t>
  </si>
  <si>
    <t>5868/19</t>
  </si>
  <si>
    <t>Реконструкция ТП-201, строительство ЛЭП-0,4 кВ от ТП-201 для электроснабжения энергопринимающих устройств заявителя по адресу: Московская обл, Красногорский р-н, Гольево д, Красная Слободка ул (1 этап)</t>
  </si>
  <si>
    <t>5671/19</t>
  </si>
  <si>
    <t xml:space="preserve">Реконструкция ТП-41060, строительство 2ЛЭП-0,4кВ по адресу: Московская обл., Красногорский р-н, г. Красногорск, ул. 50 лет Октября (1 этап)
</t>
  </si>
  <si>
    <t>6058/19</t>
  </si>
  <si>
    <t>Реконструкция ТП-73, строительство ЛЭП-0,4 кВ по адресу: 143444, Московская обл., Красногорский р-н, г. Красногорск, мкр. Опалиха, ул. Аникеевская (1 этап)</t>
  </si>
  <si>
    <t>6151/19</t>
  </si>
  <si>
    <t xml:space="preserve">Реконструкция КЛ-6 кВ направлением РП-198 – ТП-41 по адресу: Московская область, г.о. Красногорск, Нахабино, ул. Горем-28
</t>
  </si>
  <si>
    <t>6181/19</t>
  </si>
  <si>
    <t xml:space="preserve">Реконструкция ВЛ-0,4 кВ от ТП-211101 с переводом на РТП-12 для электроснабжения энергопринимающих устройств заявителя по адресу: Московская обл., Красногорский р-н, д. Гольево, ул.Центральная, д. № 76
</t>
  </si>
  <si>
    <t>6366/20</t>
  </si>
  <si>
    <t>Реконструкция ВЛ-0,4кВ по адресу: 143430, Московская обл., Красногорский р-н., рп. Нахабино, ул. Советская, д № 38</t>
  </si>
  <si>
    <t>6338/20</t>
  </si>
  <si>
    <t>Реконструкция КТП-219231, строительство ЛЭП-0,4кВ по адресу: 143406, Московская обл., Красногорский р-н, г. Красногорск, д. Ивановское, д. № 34Б (1 этап)</t>
  </si>
  <si>
    <t>6064/19</t>
  </si>
  <si>
    <t xml:space="preserve">Реконструкция КЛ-0,4кВ по адресу: Московская обл., Красногорский р-н., п. Архангельское, в/г 79/1а
</t>
  </si>
  <si>
    <t>6315/19</t>
  </si>
  <si>
    <t xml:space="preserve">Реконструкция ТП-139 по адресу: Московская обл., Красногорский р-н., с/п Отрадненское, д. Путилково
</t>
  </si>
  <si>
    <t>6276/19</t>
  </si>
  <si>
    <t xml:space="preserve">Реконструкция ВЛ-6 кВ направлением ТП-52 – ТП-183 по адресу: Московская область, Красногорский р-н, дер. Путилково
</t>
  </si>
  <si>
    <t>6301/19</t>
  </si>
  <si>
    <t>Реконструкция ТП-3775, строительство 2ЛЭП-0,4 кВ для электроснабжения энергопринимающих устройств заявителя по адресу: Московская обл, Красногорский р-н, рп Нахабино, ул. Молодежная (1 этап)</t>
  </si>
  <si>
    <t>6254/19</t>
  </si>
  <si>
    <t>Реконструкция ТП-211195, строительство ЛЭП-0,4 кВ для электроснабжения энергопринимающих устройств заявителя по адресу: 143420, Московская обл., Красногорский р-н, северо-западнее д. Захарково (1 этап)</t>
  </si>
  <si>
    <t>6621/20</t>
  </si>
  <si>
    <t>Реконструкция ТП-41 для электроснабжения энергопринимающих устройств заявителя по адресу: Московская обл., Красногорский р-н, рп Нахабино, ул. Советская, дом № 20-А</t>
  </si>
  <si>
    <t>Реконструкция РУ-0,4 кВ ТП-28 для электроснабжения энергопринимающих устройств заявителя по адресу: Московская обл, Красногорский р-н, Красногорск, Светлая ул</t>
  </si>
  <si>
    <t>6558/20</t>
  </si>
  <si>
    <t>Реконструкция ЛЭП-0,4 кВ от ТП-80 для электроснабжения энергопринимающих устройств заявителя по адресу: Московская обл, Красногорский р-н, Нахабино рп, Железнодорожная ул.</t>
  </si>
  <si>
    <t>6556/20</t>
  </si>
  <si>
    <t>Реконструкция ТП-299. Строительство ЛЭП-0,4 кВ по адресу: Московская область, Красногорский район, рп. Нахабино (1 этап)</t>
  </si>
  <si>
    <t>6533/20</t>
  </si>
  <si>
    <t>Реконструкция ТП-135182, строительство ЛЭП-0,4 кВ для электроснабжения энергопринимающих устройств заявителя по адресу: Московская обл., Красногорский р-н, г. Красногорск, мкр. Опалиха, ул. Белинского, дом № 18 (1 этап)</t>
  </si>
  <si>
    <t>6457/20</t>
  </si>
  <si>
    <t>Реконструкция РТП-20 по адресу: Московская обл, г. Красногорск, ул. Кирова</t>
  </si>
  <si>
    <t>6238/19</t>
  </si>
  <si>
    <t>Истринский муниципальный район</t>
  </si>
  <si>
    <t xml:space="preserve">Реконструкция КТП-286 для присоединения заявителя по адресу: Московская область, городской округ Истра, деревня Ленино, здание  №54А, помещение  2
</t>
  </si>
  <si>
    <t>5852/19</t>
  </si>
  <si>
    <t xml:space="preserve">Реконструкция ТП-2/302 по адресу: Московская область, Истринский район, поселок Глебовский, ул. Микрорайон
</t>
  </si>
  <si>
    <t>5759/19</t>
  </si>
  <si>
    <t xml:space="preserve">Реконструкция РУ-6 кВ ТП-165 по адресу: Московская область, п. Нахабино, ул. 40 лет Октября </t>
  </si>
  <si>
    <t>2150/15</t>
  </si>
  <si>
    <t>Реконструкция ТП-316 по адресу: Московская обл., Истринский р-н, г. Истра, ул. Урицкого, д. № 4</t>
  </si>
  <si>
    <t>5808/19</t>
  </si>
  <si>
    <t>Реконструкция ВЛ-0,4 кВ от ТП-233 ДНТ «НИЛ» по адресу: Московская область, Истринский р-н, п. Пионерский, ул. Парковая, ул. Полевая, Нагорный тупик, Овражный тупик</t>
  </si>
  <si>
    <t>2115/15</t>
  </si>
  <si>
    <t>Реконструкция ВЛ-6 кВ ТП 97 - ТП 31, 143, 11, Красногорский р-он,п.Нахабино ул.Мичурина,вдоль Волок.шоссе, Истринский р-он, г.Дедовск ул.Лесная, Гражданская, Пригородная, 111 Пролетарские по адресу: Московская обл., вдоль Волоколамского шоссе между п.Нахабино и г. Дедовск</t>
  </si>
  <si>
    <t>5068/18</t>
  </si>
  <si>
    <t>Реконструкция ВЛ-6 кВ ТП 43 - ТП 86, отп. на ТП 183, Истринский р-он,Истринский р-он, д.Садки, д.Талицы, ул.Новая, ул.Маркса,д.Талицы по адресу: Московская обл., Истринский р-он, вдоль Волоколамского шоссе между д.Садки и д.Талицы</t>
  </si>
  <si>
    <t>5069/18</t>
  </si>
  <si>
    <t>Реконструкция ВЛ-6 кВ фид. 25 с ПС 260 "Дедово" - РП 1, Истринский р-он,  г.Дедовск п.Речфлота,лес,поле, с.Рождествено,д/о Снегири по адресу: Московская обл., Истринский р-н</t>
  </si>
  <si>
    <t>5070/18</t>
  </si>
  <si>
    <t>Реконструкция ВЛ-6 кВ фид. Чеховка РП 236 - ТП 367, отп. на ТП 237, отп. ТП 229, отп. на ТП 393, отп. на ТП 369, отп. на ТП 330, отп. на ТП 238, отп. на ТП 240, Истринский р-он, г.Истра-2-д.Шелковая гора, д.Слабошеино, к базе Мосавтодора, п.Лучинское,ул.Центральная, г.Истра-2-нефтебаза,  п.Лучинское, д.Ябедино,д.Новоселово,СТ Мичуринец, п.Пионерский, д/о Чехова по адресу: д.Лучинское к базе Мосавтодора, д.Шелковая гора, д.Ябедино-д.Новоселово СТ Мичуринец</t>
  </si>
  <si>
    <t>5071/18</t>
  </si>
  <si>
    <t>Реконструкция ВЛ-6 кВ фид. 5 (22) ПС 576 "Снегири"  ТП 55 - 59, 60, 61, отп. к ТП 68, 63, 120, 146, 157, отп. к ТП 193, Истринский р-он, п.Снегири, ул.Ленина, Некрасова, Мира, Труда, Октябрьская, ул.Труда,вдоль стадиона, ул.Жданова, Колхозная, Садовая, Комсомольская, у по адресу: Московская обл., Истринский р-он, п.Снегири, ул. Садовая, Комсомольская</t>
  </si>
  <si>
    <t>5072/18</t>
  </si>
  <si>
    <t>Реконструкция ВЛ-6 кВ ТП 257 - ТП 281, г.Истра,ул.Советская,СТ Песчанка по адресу: Московская обл., г.Истра, ул.Советская, СТ Песчанка</t>
  </si>
  <si>
    <t>5073/18</t>
  </si>
  <si>
    <t>Реконструкция ВЛ-0,4 к В от ТП-166 по адресу: Московская область, Истринский р-н, г. Дедовск, ул. Колхозная</t>
  </si>
  <si>
    <t>2112/15</t>
  </si>
  <si>
    <t>Реконструкция ВЛ-0,4 к В от ТП-200 по адресу: Московская область, г. Истра, ул. Пушечная гора, ул. Володарского, ул. Маяковская, Училищный переулок, Кооперативный переулок</t>
  </si>
  <si>
    <t>2113/15</t>
  </si>
  <si>
    <t xml:space="preserve">Реконструкция ВЛ-0,4 кВ от ТП-286  по адресу: Московская область, Истринский р-н, д. Ленино </t>
  </si>
  <si>
    <t>2116/15</t>
  </si>
  <si>
    <t xml:space="preserve">Реконструкция РУ-6 кВ ТП-54 по адресу: Московская область, Истринский р-н,  п. Снегири </t>
  </si>
  <si>
    <t>2117/15</t>
  </si>
  <si>
    <t xml:space="preserve">Реконструкция ТП-2/302 по адресу: Московская область, Истринский р-н, п. Глебовский </t>
  </si>
  <si>
    <t>2118/15</t>
  </si>
  <si>
    <t xml:space="preserve">Реконструкция РУ-0,4 кВ ТП-220 по адресу: Московская область, г. Истра, ул. Первомайская </t>
  </si>
  <si>
    <t>2119/15</t>
  </si>
  <si>
    <t>Реконструкция РУ-6 кВ РТП-174 по адресу: Московская область, г. Дедовск, ул. Больничная</t>
  </si>
  <si>
    <t>2151/15</t>
  </si>
  <si>
    <t xml:space="preserve">Реконструкция РУ-10 кВ ТП-764 по адресу: Московская область, г. Истра, ул. Ленина </t>
  </si>
  <si>
    <t>2152/15</t>
  </si>
  <si>
    <t>Реконструкция РТП-215 по адресу: Московская область, г. Истра, ул. 9-й Гвардейской дивизии</t>
  </si>
  <si>
    <t>2153/15</t>
  </si>
  <si>
    <t>Реконструкция ВЛ-0,4 к В от ТП-106 по адресу:Московская область,  г. Дедовск, ул. 1-5 Знаменский переулок, ДСК «Малиновка», ДСК «Минобороны</t>
  </si>
  <si>
    <t>2164/15</t>
  </si>
  <si>
    <t>Реконструкция РТП №217 по адресу: Московская область, г. Истра, ул. 9-й Гвардейской Дивизии</t>
  </si>
  <si>
    <t>2167/15</t>
  </si>
  <si>
    <t>Реконструкция ТП-111 по адресу: Московская область, Истринский р-н, г. Дедовск, ул. Энергетиков</t>
  </si>
  <si>
    <t>2168/15</t>
  </si>
  <si>
    <t>Реконструкция  КЛ-6 кВ ТП-168 – ТП-169 по адресу: Московская область, Истринский р-н, г. Дедовск, ул. Красный Октябрь</t>
  </si>
  <si>
    <t>2169/15</t>
  </si>
  <si>
    <t>Реконструкция КЛ-6 кВ ТП-168 – ТП-176 по адресу: Московская область, Истринский р-н, г. Дедовск, ул. Красный Октябрь</t>
  </si>
  <si>
    <t>2170/15</t>
  </si>
  <si>
    <t>Реконструкция КЛ-6 кВ ТП-176 – ТП-21 по адресу: Московская область, Истринский р-н, г. Дедовск, ул. Ударная, ул. Красный Октябрь</t>
  </si>
  <si>
    <t>2171/15</t>
  </si>
  <si>
    <t>Реконструкция КЛ-6 кВ РТП-174 – ТП-21 по адресу: Московская область, Истринский р-н, г. Дедовск, ул. Ударная, ул. Больничная</t>
  </si>
  <si>
    <t>2172/15</t>
  </si>
  <si>
    <t>Реконструкция ВЛ-0,4 кВ от ТП-59 по адресу: Московская область, Истринский р-н,п.Снегири, ул. Луговая, ул. Майская, ул. Пушкина, ул. Октябрьская, ул. Чкалова, ул. Осипенко, ул. Московская</t>
  </si>
  <si>
    <t>2175/15</t>
  </si>
  <si>
    <t xml:space="preserve">Реконструкция ТП-9 по адресу: Московская область, Истринский район, г. Дедовск, ул. 1-я Главная
</t>
  </si>
  <si>
    <t>5788/19</t>
  </si>
  <si>
    <t xml:space="preserve">Реконструкция ТП-344. Строительство ЛЭП-0,4 кВ от ТП-344 для электроснабжения энергопринимающих устройств заявителя по адресу: Московская обл., Истринский р-н, Истра г, Московская ул, дом № 9 (1 этап)
</t>
  </si>
  <si>
    <t>5887/19</t>
  </si>
  <si>
    <t xml:space="preserve">Реконструкция ТП-56. Строительство ЛЭП-0,4 кВ от ТП-56 для электроснабжения энергопринимающих устройств заявителя по адресу: Московская обл., Истринский р-н, г.п. Снегири, Снегири дп, Железнодорожная, дом № 7 (1 этап)
</t>
  </si>
  <si>
    <t>5886/19</t>
  </si>
  <si>
    <t xml:space="preserve">Реконструкция ЛЭП-6 кВ направлением РП-236 – ТП-225 по адресу: Московская область, г.о. Истра, Волоколамское шоссе
</t>
  </si>
  <si>
    <t>6179/19</t>
  </si>
  <si>
    <t>Реконструкция участка ЛЭП-0,4 кВ от ТП-330 для электроснабжения энергопринимающих устройств заявителя по адресу: Московская обл., Истринский р-н, Лучинский с.о., д. Ябедино, дом № 79</t>
  </si>
  <si>
    <t>6374/20</t>
  </si>
  <si>
    <t>Реконструкция ТП-163 для электроснабжения энергопринимающих устройств заявителя по адресу: Московская обл., Истринский р-н, г. Дедовск, ул. Железнодорожная, дом № 13</t>
  </si>
  <si>
    <t>6359/20</t>
  </si>
  <si>
    <t>Реконструкция ЛЭП-0,4 кВ от ТП-316 для электроснабжения энергопринимающих устройств заявителя по адресу: Московская обл, Истринский р-н, Истра г, Чеховский пер, дом № 10А</t>
  </si>
  <si>
    <t>6349/20</t>
  </si>
  <si>
    <t>Реконструкция ЛЭП-0,4 кВ от ТП-106 для электроснабжения энергопринимающих устройств заявителя по адресу: Московская обл, Истринский р-н, Дедовск г, Малиновка ул, дом № 11</t>
  </si>
  <si>
    <t>6347/20</t>
  </si>
  <si>
    <t xml:space="preserve">Реконструкция ВЛ-0,4кВ по адресу: Московская обл., Истринский р-н., дп. Снегири, Тургеневский </t>
  </si>
  <si>
    <t>6339/20</t>
  </si>
  <si>
    <t xml:space="preserve">Реконструкция ТП-220, строительство ЛЭП-0,4кВ по адресу: 143500, Московская обл., Истринский р-н., г. Истра, ул. Ленина, д. № 101 (1 этап)
</t>
  </si>
  <si>
    <t>6326/20</t>
  </si>
  <si>
    <t>Реконструкция РУ-0,4 кВ РТП-710, строительство ЛЭП-0,4 кВ для электроснабжения энергопринимающих устройств заявителя по адресу: 143500, Московская обл., Истринский р-н, г. Истра, ул. Почтовая, дом № 2 (1 этап)</t>
  </si>
  <si>
    <t>6614/20</t>
  </si>
  <si>
    <t>Реконструкция РТП-124/734, строительство ЛЭП-0,4 кВ от РТП-124/734 для электроснабжения энергопринимающих устройств заявителя по адресу: Московская обл, Истринский р-н, Глебовский п. (1 этап)</t>
  </si>
  <si>
    <t>6557/20</t>
  </si>
  <si>
    <t>Реконструкция ЛЭП-0,4 кВ от ТП-143 для электроснабжения энергопринимающих устройств заявителя по адресу: Московская обл, Истринский р-н, Дедовск г, Лесная ул.</t>
  </si>
  <si>
    <t>6555/20</t>
  </si>
  <si>
    <t>Реконструкция ЛЭП-0,4 кВ от ТП-295 для электроснабжения энергопринимающих устройств заявителя по адресу: Московская обл, Истринский р-н, Лучинское с/п, ДНТ «НИЛ», Нагорный тупик, участок № 5</t>
  </si>
  <si>
    <t>6552/20</t>
  </si>
  <si>
    <t>Реконструкция ВЛ-0,4 кВ от ТП-106 для электроснабжения энергопринимающих устройств заявителя по адресу: Московская обл, Истринский р-н, Дедовск г, Малиновка с/т, участок № 1А</t>
  </si>
  <si>
    <t>6422/20</t>
  </si>
  <si>
    <t>Реконструкция двух ЛЭП-0,4 кВ от ТП-111 для электроснабжения энергопринимающих устройств заявителя по адресу: Московская обл., Истринский р-н, г. Дедовск, ул. Энергетиков, д. № 1/1</t>
  </si>
  <si>
    <t>6468/20</t>
  </si>
  <si>
    <t>Реконструкция ЛЭП-0,4 кВ от ТП-147 для электроснабжения энергопринимающих устройств заявителя по адресу: Московская обл, Истринский р-н, Дедовск г, Жданова ул, дом № 4</t>
  </si>
  <si>
    <t>6412/20</t>
  </si>
  <si>
    <t>Реконструкция ЛЭП-6 кВ направлением ПС-304 «Истра» ф. 2 – РП-236 по адресу: Московская обл, Истринский р-н, п. Кирпичного завода, г. Истра 2</t>
  </si>
  <si>
    <t>5694/19</t>
  </si>
  <si>
    <t xml:space="preserve">Пушкинский муниципальный район </t>
  </si>
  <si>
    <t>Реконструкция РТП-1521 по адресу: г. Пушкино, перекресток ул. Надсоновская и ул. Нижняя Слободская</t>
  </si>
  <si>
    <t>461/12</t>
  </si>
  <si>
    <t>Реконструкция Ф.№7 от ПС-685 «Мамонтовская» до РП-1524 по адресу: Московская область, г. Пушкино, Ярославское шоссе – мкр. Мамонтовка</t>
  </si>
  <si>
    <t>2204/15</t>
  </si>
  <si>
    <t>Реконструкция ВЛ 10 кВ лин.216 по адресу: Московская обл., г.о.Красноармейск</t>
  </si>
  <si>
    <t>5075/18</t>
  </si>
  <si>
    <t>Реконструкция ВЛ 6 кВ лин.226 по адресу: Московская обл., Пушкинский р-н, д.Грибово, д.Комягино, д.Левково, д.Невзорово</t>
  </si>
  <si>
    <t>5076/18</t>
  </si>
  <si>
    <t>Реконструкция ВЛ 6 кВ лин.946 по адресу: Московская обл., Пушкинский р-н, п.Зеленоградский</t>
  </si>
  <si>
    <t>5077/18</t>
  </si>
  <si>
    <t>Реконструкция ВЛ 6 кВ лин.953 по адресу: Московская обл., Пушкинский р-н, п.Зеленоградский</t>
  </si>
  <si>
    <t>5079/18</t>
  </si>
  <si>
    <t>Реконструкция ВЛ 6 кВ лин.964 по адресу: Московская обл., Пушкинский р-н, с.Братовщина</t>
  </si>
  <si>
    <t>5080/18</t>
  </si>
  <si>
    <t>Реконструкция ТП-1244 по адресу: Московская обл, Пушкинский р-н, Красноармейское шоссе, ГУЗ Санаторий «Пушкино</t>
  </si>
  <si>
    <t>5313/18</t>
  </si>
  <si>
    <t>Реконструкция Ф.№10 от ПС-239 «Пушкино» до РП-1524 по адресу: Московская область, г. Пушкино, Ярославское шоссе – мкр. Мамонтовка</t>
  </si>
  <si>
    <t>2205/15</t>
  </si>
  <si>
    <t>Реконструкция Ф.№508 и Ф.№607 от ПС-239 «Пушкино» до РП-1526 по адресу: Московская область, г. Пушкино, Ярославское шоссе – мкр. Клязьма</t>
  </si>
  <si>
    <t>2206/15</t>
  </si>
  <si>
    <t>Реконструкция ВЛ-6кВ «Л.960» по адресу: Московская область, Пушкинский район, с. Братовщина, ул. Огородная – ул. Центральная</t>
  </si>
  <si>
    <t>2207/15</t>
  </si>
  <si>
    <t>Реконструкция ВЛ-6кВ «Л.633» по адресу: Московская область, г. Пушкино, м-н Мамонтовка, ул. Ленточка</t>
  </si>
  <si>
    <t>2208/15</t>
  </si>
  <si>
    <t>Реконструкция ТП-1262 по адресу: Московская область, г. Пушкино, м-н Клязьма, ул. Аксаковская</t>
  </si>
  <si>
    <t>2259/15</t>
  </si>
  <si>
    <t>Реконструкция РУ-6 кВ ТП-1317 по адресу: Московская область, Пушкинский район, г. Пушкино, мкр. Дзержинец</t>
  </si>
  <si>
    <t>1804/15</t>
  </si>
  <si>
    <t>Реконструкция ВЛ-10 кВ «Л.216» по адресу: Московская область, г. Красноармейск</t>
  </si>
  <si>
    <t>3653/17</t>
  </si>
  <si>
    <t>Реконструкция ф.№14 от ПС-440 «Правда» ПАО «МОЭСК» до РП-1527 по адресу: Московская область, Пушкинский район, г.п. Правдинский – г. Пушкино, м-н Новая Деревня</t>
  </si>
  <si>
    <t>3656/17</t>
  </si>
  <si>
    <t>Реконструкция РУ-6 кВ ТП-1088 по адресу: Московская область, Пушкинский район, г. Пушкино, ул. Лесная, д. 67</t>
  </si>
  <si>
    <t>1801/15</t>
  </si>
  <si>
    <t>Реконструкция ТП-1010 по адресу: 141202, Московская обл., Пушкинский р-н, г. Пушкино</t>
  </si>
  <si>
    <t>6052/19</t>
  </si>
  <si>
    <t xml:space="preserve">Реконструкция ВЛ-0,4кВ от ТП-561 по адресу: 141250, Московская обл., г. Красноармейск, ул. Чкалова, д. № 26
</t>
  </si>
  <si>
    <t>6086/19</t>
  </si>
  <si>
    <t>Реконструкция ТП-1132 по адресу: Московская обл., Пушкинский р-н, г. Пушкино</t>
  </si>
  <si>
    <t>6166/19</t>
  </si>
  <si>
    <t xml:space="preserve">Реконструкция КТПН-1689, строительство ЛЭП-0,4кВ по адресу: Московская обл., Пушкинский р-н, г. Пушкино, Ярославское ш., д. № 7 (1 этап)
</t>
  </si>
  <si>
    <t>6134/19</t>
  </si>
  <si>
    <t>Реконструкция РУ-6 кВ БКТП-1086 для электроснабжения энергопринимающих устройств заявителяпо адресу: Московская обл., Пушкинский р-н, Правдинский рп, Охотничья ул, дом № 6</t>
  </si>
  <si>
    <t>6404/20</t>
  </si>
  <si>
    <t>Реконструкция ТП-1364 по адресу: Московская обл., Пушкинский р-н, г. Пушкино</t>
  </si>
  <si>
    <t>6370/20</t>
  </si>
  <si>
    <t>Реконструкция ТП-1335 по адресу: Московская обл., Пушкинский р-н, г. Пушкино</t>
  </si>
  <si>
    <t>6369/20</t>
  </si>
  <si>
    <t>Реконструкция ВЛ-0,4 кВ от ТП-544 для электроснабжения энергопринимающих устройств заявителя по адресу: Московская обл., г. Красноармейск, ул. Морозова, д. №5</t>
  </si>
  <si>
    <t>6365/20</t>
  </si>
  <si>
    <t>Реконструкция КТП-21 по адресу: Московская обл., Пушкинский р-н., п. Лесной, ул. Пушкина</t>
  </si>
  <si>
    <t>6337/20</t>
  </si>
  <si>
    <t>Реконструкция КТП-1703 по адресу: Московская обл., Пушкинский р-н., д. Кощейково</t>
  </si>
  <si>
    <t>6331/20</t>
  </si>
  <si>
    <t>Реконструкция ТП-565 для электроснабжения энергопринимающих устройств заявителя по адресу: Московская обл., г. Красноармейск, ул. Академика Янгеля, дом № 23, стр. 13</t>
  </si>
  <si>
    <t>6325/20</t>
  </si>
  <si>
    <t>Реконструкция ТП-1145 по адресу: Московская обл., Пушкинский р-н., дп. Зеленоградский</t>
  </si>
  <si>
    <t>6327/20</t>
  </si>
  <si>
    <t>Реконструкция ТП-1519, строительство ЛЭП-0,4кВ по адресу: Московская обл., Пушкинский р-н., г. Пушкино, ул. Боголюбская</t>
  </si>
  <si>
    <t>6317/19</t>
  </si>
  <si>
    <t>Реконструкция ВЛ-0,4 кВ от КТП-1248 для электроснабжения энергопринимающих устройств заявителя по адресу: Московская обл., Пушкинский р-н, г. Пушкино, мкр. Заветы Ильича, СНТ «Завилово», уч. 94-б, 94-а</t>
  </si>
  <si>
    <t>6278/19</t>
  </si>
  <si>
    <t>Реконструкция ВЛ-0,4 кВ от КТП-1106 для электроснабжения энергопринимающих устройств заявителя по адресу: 141230, Московская обл., Пушкинский р-н, г. Пушкино, мкр. Звягино, ул. Пионерская</t>
  </si>
  <si>
    <t>6619/20</t>
  </si>
  <si>
    <t>Реконструкция ТП-1187 для электроснабжения энергопринимающих устройств заявителя по адресу: Московская обл., Пушкинский р-н, г. Пушкино, мкр. Мамонтовка, ул. Кузнецкий Мост, дом № 2</t>
  </si>
  <si>
    <t>6620/20</t>
  </si>
  <si>
    <t>Реконструкция ВЛ-0,4 кВ от КТП-539 для электроснабжения энергопринимающих устройств заявителя по адресу: Московская обл, Пушкинский р-н, Царево</t>
  </si>
  <si>
    <t>6568/20</t>
  </si>
  <si>
    <t>Реконструкция ВЛ-0,4 кВ от КТП-1003 для электроснабжения энергопринимающих устройств заявителя по адресу: Московская обл, Пушкинский р-н, рп Правдинский, ул. Народная, дом № 25</t>
  </si>
  <si>
    <t>6565/20</t>
  </si>
  <si>
    <t>Реконструкция ЛЭП-0,4 кВ от ТП-565 для электроснабжения энергопринимающих устройств заявителя по адресу: 141292, Московская обл., г. Красноармейск, Гранитный проезд, строение 7</t>
  </si>
  <si>
    <t>6496/20</t>
  </si>
  <si>
    <t>Реконструкция КТП-1682, строительство ЛЭП-0,4 кВ по адресу: Московская обл, г. Пушкино, мкр. Новая деревня, ул. Центральная</t>
  </si>
  <si>
    <t>6550/20</t>
  </si>
  <si>
    <t>Реконструкция ТП-1223. Реконструкция ЛЭП-0,4 кВ по адресу:Московская область, Пушкинский район, г. Пушкино, Акуловский 1-й проезд</t>
  </si>
  <si>
    <t>6395/20</t>
  </si>
  <si>
    <t>Реконструкция ВЛ-0,4 кВ от КТП-1003 для электроснабжения энергопринимающих устройств заявителя по адресу: Московская обл, Пушкинский р-н, Правдинский п, Труда ул, дом № 1</t>
  </si>
  <si>
    <t>6407/20</t>
  </si>
  <si>
    <t>Реконструкция МТП-1717 по адресу: 141205, Московская обл., Пушкинский р-н., г. Пушкино, мкр. Моспроекта</t>
  </si>
  <si>
    <t>6262/19</t>
  </si>
  <si>
    <t>Реконструкция ВЛ-0,4 кВ от КТП-1186 для электроснабжения энергопринимающих устройств заявителя по адресу: 141253, Московская обл., Пушкинский р-н, п. Зеленоградский, ул. Лермонтова, дом № 40а</t>
  </si>
  <si>
    <t>6613/20</t>
  </si>
  <si>
    <t>Городской округ Долгопрудный</t>
  </si>
  <si>
    <t>Реконструкция КЛ-6кВ направлением 2БКТП-5-ТП-1 ОАО ПО "ТОС" по адресу: 141707, РФ, Московская область г. Долгопрудный, ул. Менделеева</t>
  </si>
  <si>
    <t>2346/15</t>
  </si>
  <si>
    <t>Реконструкция КЛ-6кВ направлением ТП-328-ТП-132 по адресу: 141707, РФ, Московская область г. Долгопрудный, ул. Станционная</t>
  </si>
  <si>
    <t>2347/15</t>
  </si>
  <si>
    <t>Реконструкция КЛ-6кВ направлением ТП-37-ТП-443 по адресу: 141707, РФ, Московская область г. Долгопрудный, ул.25-го Съезда</t>
  </si>
  <si>
    <t>2348/15</t>
  </si>
  <si>
    <t>Городской округ Мытищи</t>
  </si>
  <si>
    <t>Реконструкция кабельных линий направлением от т.А (ПК-44) до т. Б (ПК-28)  (ф.7,ф.8 направлением от ПС-676  ПАО "МОЭСК" до РП-170 ОАО "МЭК"). Сети 6 кВ.</t>
  </si>
  <si>
    <t>М-2</t>
  </si>
  <si>
    <t>Реконструкция кабельных линий направлением от т.Б (ПК-28) до РП-170 ОАО "МЭК" (ф.7,ф.8 направлением от ПС-676 до РП-170). Сети 6 кВ.</t>
  </si>
  <si>
    <t>М-1</t>
  </si>
  <si>
    <t>Реконструкция ТП-417 по адресу: Московская обл, Мытищи г, Колонцова ул, д. 5</t>
  </si>
  <si>
    <t>5312/18</t>
  </si>
  <si>
    <t>Реконструкция кабельных линий направлением от ПС-676  ПАО "МОЭСК" до  до т.А (ПК-44) (ф.7,ф.8 направлением от ПС-676 до РП-170). Сети 6 кВ.</t>
  </si>
  <si>
    <t>М-3</t>
  </si>
  <si>
    <t>Реконструкция ТП-574 по адресу: 141031, Московская обл., г.о. Мытищи, д. Высоково</t>
  </si>
  <si>
    <t>6100/19</t>
  </si>
  <si>
    <t>Реконструкция РТП-19 для электроснабжения энергопринимающих устройств заявителя по адресу: Московская обл., г.о. Мытищи</t>
  </si>
  <si>
    <t>6305/20</t>
  </si>
  <si>
    <t>Реконструкция ТП-205 для электроснабжения энергопринимающих устройств заявителя по адресу: Московская обл., Мытищи г, Парковая 4-я ул, дом № 7</t>
  </si>
  <si>
    <t>6310/20</t>
  </si>
  <si>
    <t>Реконструкция ТП-161 для электроснабжения энергопринимающих устройств заявителя по адресу: Московская обл., г.о. Мытищи, г. Мытищи, мкр.36, 36А, 37</t>
  </si>
  <si>
    <t>6324/20</t>
  </si>
  <si>
    <t>Реконструкция РП. Строительство КЛ-10 кВ по адресу: Московская область, г.о. Мытищи, ул. Транспортная</t>
  </si>
  <si>
    <t>6196/20</t>
  </si>
  <si>
    <t>Реконструкция РУ-0,4 кВ ТП-1ю для электроснабжения энергопринимающих устройств заявителя ВРУ котельной № 77 по адресу: Московская обл., г. Королев, мкр. Юбилейный, Гаражный тупик, дом № 4</t>
  </si>
  <si>
    <t>6486/20</t>
  </si>
  <si>
    <t>Реконструкция ТП-428. Строительство ЛЭП-0,4 кВ по адресу: Московская область, г.о. Мытищи, г. Мытищи, Школьный пер. (1 этап)</t>
  </si>
  <si>
    <t>6383/20</t>
  </si>
  <si>
    <t>Реконструкция ТП-65 по адресу: Московская обл., г.о. Мытищи, Шараповский проезд</t>
  </si>
  <si>
    <t>6463/20</t>
  </si>
  <si>
    <t>Реконструкция ТП-77 по адресу: Московская область, г.о. Мытищи</t>
  </si>
  <si>
    <t>6382/20</t>
  </si>
  <si>
    <t>Реконструкция ТП-389 по адресу: Московская обл., г. Мытищи, мкр. 6, 14</t>
  </si>
  <si>
    <t>6269/19</t>
  </si>
  <si>
    <t>Городской округ Балашиха</t>
  </si>
  <si>
    <t>Реконструкция ТП-149 по адресу: 143966, Московская область, г. Реутов, ул. Строителей, д.11</t>
  </si>
  <si>
    <t>5703/18</t>
  </si>
  <si>
    <t>Реконструкция РУ-6 кВ ТП-839 по адресу: г. Балашиха, мкр. Салтыковка, ул. Садовая</t>
  </si>
  <si>
    <t>5549/18</t>
  </si>
  <si>
    <t>Реконструкция ТП-921 по адресу: 143930, Московская обл., г. Балашиха, мкр. Салтыковка,ул. Окольная, д. № 3А</t>
  </si>
  <si>
    <t>5810/19</t>
  </si>
  <si>
    <t>Реконструкция двух КЛ-10 кВ  направлением от ПС-692 ф.6 и ф.36 до РП-990 по адресу: Московская область, г.о. Балашиха, г. Реутов</t>
  </si>
  <si>
    <t>5257/18</t>
  </si>
  <si>
    <t>Реконструкция ВЛ 6 кВ РП930-ТП901 по адресу: г.Балашиха, мкр.Салтыковка, ул.Средняя, ул.Крайняя</t>
  </si>
  <si>
    <t>5062/18</t>
  </si>
  <si>
    <t>Реконструкция ТП-491 по адресу: Московская обл, Балашиха г, территория в/ч 35690</t>
  </si>
  <si>
    <t>5315/18</t>
  </si>
  <si>
    <t>Реконструкция ЦРП-3 для электроснабжения энергопринимающих устройств заявителя по адресу: 143912, Московская обл, Балашиха г, Объездное ш.</t>
  </si>
  <si>
    <t>5338/18</t>
  </si>
  <si>
    <t>Реконструкция ТП-586 по адресу: Московская обл., Балашихинский р-н, д. Павлино</t>
  </si>
  <si>
    <t>6066/19</t>
  </si>
  <si>
    <t>Реконструкция ВЛ-6 кВ направлением РП-30–КТП-821 по адресу: Московская область, г.о. Балашиха, мкр. Салтыковка</t>
  </si>
  <si>
    <t>4276/17</t>
  </si>
  <si>
    <t>Реконструкция ВЛ-6 кВ направлением РП-930–ТП-941–ТП-942 по адресу: Московская область, г.о. Балашиха, мкр. Салтыковка</t>
  </si>
  <si>
    <t>4277/17</t>
  </si>
  <si>
    <t>Реконструкция ВЛ-6 кВ направлением РП-930-ТП-931-ТП932 по адресу: Московская область, г.о. Балашиха, ул. Кооперативная, ул. Лесопарковая, ул. Чапаева</t>
  </si>
  <si>
    <t>4065/17</t>
  </si>
  <si>
    <t>Реконструкция КТП-292 для электроснабжения энергопринимающих устройств заявителя по адресу: Московская обл., Балашиха г, Карбышева ул, напротив ВТУ</t>
  </si>
  <si>
    <t>5884/19</t>
  </si>
  <si>
    <t>Реконструкция ТП-835 для электроснабжения энергопринимающих устройств заявителя по адресу: Московская обл., Балашиха г, Салтыковка мкр,Разинское ш, владение № 6</t>
  </si>
  <si>
    <t>6313/20</t>
  </si>
  <si>
    <t>Реконструкция ТП-82 для электроснабжения энергопринимающих устройств заявителя по адресу: Московская обл., г. Балашиха, ш. Энтузиастов, дом № 12</t>
  </si>
  <si>
    <t>6411/20</t>
  </si>
  <si>
    <t>Реконструкция ТП-15, строительство ЛЭП-0,4 кВ для электроснабжения энергопринимающих устройств заявителя по адресу: Московская обл., г. Балашиха</t>
  </si>
  <si>
    <t>6184/19</t>
  </si>
  <si>
    <t>Городской округ Лосино-Петровский</t>
  </si>
  <si>
    <t>Реконструкция 2КЛ-6 кВ направлением от ПС-26 «Монино» до РТП-2 (ф.2А, ф.4А) по адресу: Московская область, г.о.Лосино-Петровский, ул. 7-го Ноября</t>
  </si>
  <si>
    <t>3941/17</t>
  </si>
  <si>
    <t>Реконструкция КЛ-6 кВ направлением РТП-2 - РТП-15. Строительство КЛ-6 кВ направлением РТП-2 - РТП-15 по адресу: Московская область, г. Лосино-Петровский</t>
  </si>
  <si>
    <t>4724/18</t>
  </si>
  <si>
    <t>Реконструкция КЛ-6 кВ от ТП-34 до КТП-29 по адресу: Московская область, г.о. Лосино-Петровский, ул. Почтовый проезд – ул. Садовая</t>
  </si>
  <si>
    <t>2418/15</t>
  </si>
  <si>
    <t>Реконструкция КЛ-6 кВ от ТП-226 до ТП-227 по адресу: Московская область, г.о. Лосино-Петровский, мкр. Солнечный – санаторий «Монино</t>
  </si>
  <si>
    <t>2416/15</t>
  </si>
  <si>
    <t>Реконструкция «Ф.2Б» и «Ф.4Б» от ПС-26 «Монино» до РТП-15 по адресу: Московская область, г. Лосино-Петровский, ул. 7 Ноября – ул. Первомайская</t>
  </si>
  <si>
    <t>2405/15</t>
  </si>
  <si>
    <t>Реконструкция ТП-61 по адресу: 141150, Московская обл., г. Лосино-Петровский, ул. Дачная, уч. №7А</t>
  </si>
  <si>
    <t>5905/19</t>
  </si>
  <si>
    <t>Городской округ Черноголовка</t>
  </si>
  <si>
    <t>Реконструкция РП-4 для электроснабжения энергопринимающих устройств заявителя по адресу: 141230, Московская обл, Черноголовка г., 23 км</t>
  </si>
  <si>
    <t>5425/18</t>
  </si>
  <si>
    <t>Реконструкция РТП-5 по адресу: Московская область, г.о.Черноголовка, Школьный бульвар</t>
  </si>
  <si>
    <t>6393/20</t>
  </si>
  <si>
    <t>Городской округ Фрязино</t>
  </si>
  <si>
    <t>Реконструкция двух КЛ-10, фидер 9α и фидер 11α, от ПС-206 «Фрязино» ПАО «МОЭСК» до РП-3 по адресу: Московская область, г.Фрязино, ул.Вокзальная, стр.17в</t>
  </si>
  <si>
    <t>2129/15</t>
  </si>
  <si>
    <t>Реконструкция КЛ-10 кВ (фидер 22α) от ПС-206 «Фрязино» до РТП-8 по адресу: Московская область, г. Фрязино</t>
  </si>
  <si>
    <t>5363/18</t>
  </si>
  <si>
    <t>Реконструкция ТП-480 по адресу: Московская обл, Фрязино г, Комсомольская ул, дом №17</t>
  </si>
  <si>
    <t>5308/18</t>
  </si>
  <si>
    <t>Реконструкция двух КЛ-10, фидер 9β и фидер 11β, от ПС-206 «Фрязино» ПАО «МОЭСК» до РП-6 по адресу: Московская область, г.Фрязино, ул.Советская, д.1а,стр.1</t>
  </si>
  <si>
    <t>2130/15</t>
  </si>
  <si>
    <t>Реконструкция ТП-450 по адресу: Московская область, г.Фрязино, Окружной проезд</t>
  </si>
  <si>
    <t>2133/15</t>
  </si>
  <si>
    <t>Реконструкция ТП-460 для электроснабжения энергопринимающих устройств заявителя по адресу: Московская обл., г. Фрязино, Окружной проезд, дом №2, строение 1</t>
  </si>
  <si>
    <t>6469/20</t>
  </si>
  <si>
    <t>Реконструкция ТП-449 по адресу: Московская область, г. Фрязино, пл. Введенского</t>
  </si>
  <si>
    <t>6525/20</t>
  </si>
  <si>
    <t>Реконструкция ТП-429. Строительство КЛ-10 кВ по адресу: Московская область, г.о. Фрязино, Котельный проезд</t>
  </si>
  <si>
    <t>6391/20</t>
  </si>
  <si>
    <t>Реконструкция РУ-10 кВ ТП-438 по адресу: Московская обл., г.о. Фрязино, проспект Мира</t>
  </si>
  <si>
    <t>5899/19</t>
  </si>
  <si>
    <t>Городской округ Звенигород</t>
  </si>
  <si>
    <t>Реконструкция РТП-16013 по адресу: Московская область, г. Звенигород</t>
  </si>
  <si>
    <t>4455/17</t>
  </si>
  <si>
    <t>Реконструкция ТП-160115 по адресу: Московская область, г. Звенигород, В. Посад</t>
  </si>
  <si>
    <t>5237/18</t>
  </si>
  <si>
    <t xml:space="preserve">Реконструкция ЛЭП-0,4 кВ от РУ-0,4 кВ ТП-160129 по адресу: Московская обл, Звенигород г, Пролетарская ул
</t>
  </si>
  <si>
    <t>ОД-45/19</t>
  </si>
  <si>
    <t xml:space="preserve">Реконструкция РТП-16021. Строительство КЛ-6 кВ и КЛ-10 кВ по адресу: Московская область, г. Звенигород, В. Посад, мкр. Ракитня
</t>
  </si>
  <si>
    <t>5799/19</t>
  </si>
  <si>
    <t>Реконструкция ТП-160176 по адресу: 143180, Московская обл., г. Звенигород, Верхний Посад</t>
  </si>
  <si>
    <t>ЦА-10/19</t>
  </si>
  <si>
    <t xml:space="preserve">Краснознаменский муниципальный район </t>
  </si>
  <si>
    <t>Реконструкция ЦРП-5 по адресу: Московская область, г. Краснознаменск</t>
  </si>
  <si>
    <t>4588/18</t>
  </si>
  <si>
    <t xml:space="preserve">Реконструкция РУ-10 кВ ЦРП-6 по адресу: Московская область, г. Краснознаменск, ул. Победы, д.23А
</t>
  </si>
  <si>
    <t>5842/19</t>
  </si>
  <si>
    <t xml:space="preserve">Реконструкция КЛ-0,4 кВ и перевод сетей 0,4 кВ с ТП-1 на ТП-1Н по адресу: Московская обл, г.Краснознаменск
</t>
  </si>
  <si>
    <t>5841/19</t>
  </si>
  <si>
    <t xml:space="preserve">Реконструкция ВЛ-10 кВ от опоры «0» до опоры «17» (ф.111 и ф.207 от ПС-25 «Встреча») по адресу: Московская обл, г.Краснознаменск
</t>
  </si>
  <si>
    <t>5840/19</t>
  </si>
  <si>
    <t>Реконструкция ТП-20 для электроснабжения энергопринимающих устройств заявителя по адресу: Московская обл., г. Краснознаменск, ул. Краснознаменная</t>
  </si>
  <si>
    <t>6345/20</t>
  </si>
  <si>
    <t xml:space="preserve">Раменский муниципальный район </t>
  </si>
  <si>
    <t>Реконструкция РУ-6 кВ ТП-553 по адресу: Московская область, Раменский р-н., д. Трошково</t>
  </si>
  <si>
    <t>2582/15</t>
  </si>
  <si>
    <t>Реконструкция ВЛ 6 кВ ТП-478-ТП-412 по адресу: МО, Раменский р-н, с.п. Гжельское</t>
  </si>
  <si>
    <t>5112/18</t>
  </si>
  <si>
    <t>Реконструкция ВЛ 6 кВ ТП-493-ТП-438 по адресу: МО, Раменский р-н, с.п. Кузнецовское</t>
  </si>
  <si>
    <t>5113/18</t>
  </si>
  <si>
    <t>Реконструкция ВЛ 6 кВ ТП-414-ТП-408 по адресу: МО, Раменский р-н, с.п. Гжельское</t>
  </si>
  <si>
    <t>5114/18</t>
  </si>
  <si>
    <t>Реконструкция ВЛ 6 кВ РТП-6-ТП-602 по адресу: МО, Раменский р-н, с.п. Гжельское</t>
  </si>
  <si>
    <t>5115/18</t>
  </si>
  <si>
    <t>Реконструкция ВЛ 10 кВ оп.44 – ТП-111 по адресу: МО, Раменский р-н, с.п. Вялковское, СНТ «Луч»</t>
  </si>
  <si>
    <t>5119/18</t>
  </si>
  <si>
    <t>Реконструкция ВЛ 10 кВ оп.10 – ТП-400 по адресу: МО, Раменский р-н, с.п. Вялковское</t>
  </si>
  <si>
    <t>5120/18</t>
  </si>
  <si>
    <t>Реконструкция ВЛ 10 кВ ТП-365-ТП-363 по адресу: МО, Раменский р-н, с.п. Вялковское</t>
  </si>
  <si>
    <t>5121/18</t>
  </si>
  <si>
    <t>Реконструкция ВЛ 10 кВ оп.31 – ТП-277 по адресу: МО, Раменский р-н, с.п. Вялковское</t>
  </si>
  <si>
    <t>5123/18</t>
  </si>
  <si>
    <t>Реконструкция ВЛ 10 кВ ПС-366 ф.114,117 - РП-4 по адресу: МО, г. Раменское, Северный район</t>
  </si>
  <si>
    <t>5125/18</t>
  </si>
  <si>
    <t>Реконструкция ВЛ 6 кВ ТП-474-ТП-241 по адресу: МО, Раменский р-н, вблизи с. Новое</t>
  </si>
  <si>
    <t>5126/18</t>
  </si>
  <si>
    <t>Реконструкция РП-4 по адресу: Московская область, Раменский р-н, с.п. Гжельское, с. Речицы</t>
  </si>
  <si>
    <t>5181/18</t>
  </si>
  <si>
    <t>Реконструкция РТП-18 по адресу: Московская область, Раменский р-н, с.п. Новохаритоновское, с. Карпово</t>
  </si>
  <si>
    <t>5182/18</t>
  </si>
  <si>
    <t>Реконструкция РТП-29 по адресу: Московская область, Раменский р-н, г.п. Кратово, с. Игумново</t>
  </si>
  <si>
    <t>5183/18</t>
  </si>
  <si>
    <t>Реконструкция РТП-28 по адресу: Московская область, Раменский р-н, пос. Удельная</t>
  </si>
  <si>
    <t>5186/18</t>
  </si>
  <si>
    <t>Реконструкция ТП-445, установка блок-трансформатора 10/6 кВ по адресу: Московская область, Раменский р-н, с.п. Новохаритоновское, д. Антоново</t>
  </si>
  <si>
    <t>5187/18</t>
  </si>
  <si>
    <t>Реконструкция РУ-6кВ, РУ-0,4кВ в ТП-471 по адресу:Московская область, Раменский р-н., Ново-Харитоново</t>
  </si>
  <si>
    <t>2583/15</t>
  </si>
  <si>
    <t>Реконструкция РУ-10кВ РП-33 по адресу: Московская область, Раменский р-н., г. Раменское, Рыбхозное ш.</t>
  </si>
  <si>
    <t>2586/15</t>
  </si>
  <si>
    <t>Реконструкция РУ-10кВ РП-8 по адресу: Московская область, г. Жуковский, ул. Праволинейная</t>
  </si>
  <si>
    <t>2587/15</t>
  </si>
  <si>
    <t xml:space="preserve">Реконструкция КЛ-10 кВ от ПС-175 (ф.19β) до РП-8 по адресу: Московская область, г. Жуковский
</t>
  </si>
  <si>
    <t>2589/15</t>
  </si>
  <si>
    <t>Реконструкция КЛ-10 кВ от РТП-8 до РТП-27 по адресу: Московская область, Раменский р-н</t>
  </si>
  <si>
    <t>2594/15</t>
  </si>
  <si>
    <t>Реконструкция ТП-22 и ВЛ-0,23 кВ от ТП-22 по адресу: Московская область, Раменский р-н</t>
  </si>
  <si>
    <t>2595/15</t>
  </si>
  <si>
    <t xml:space="preserve">Реконструкция РУ-10 кВ РП-24 по адресу: Московская область, Раменский р-н., г. Раменское, ул. Свободы
</t>
  </si>
  <si>
    <t>2596/15</t>
  </si>
  <si>
    <t>Реконструкция РУ-10 кВ РП-9 по адресу: Московская область, Раменский р-н., д . Кузнецово</t>
  </si>
  <si>
    <t>2597/15</t>
  </si>
  <si>
    <t>Реконструкция ТП-41 и ВЛ-0,23 кВ от ТП-41 по адресу: Московская область, Раменский р-н</t>
  </si>
  <si>
    <t>2599/15</t>
  </si>
  <si>
    <t>Реконструкция КВЛ-10 кВ от ПС-366 до РП-33 по адресу: Московская область, Раменский р-н</t>
  </si>
  <si>
    <t>2600/15</t>
  </si>
  <si>
    <t>Перевод сетей на напряжение 10 кВ по адресу: Московская область, Раменский р-н, с.п. Сафоновское</t>
  </si>
  <si>
    <t>2601/15</t>
  </si>
  <si>
    <t>Реконструкция ТП-58 и ВЛ-0,23 кВ от ТП-58 по адресу: Московская область, Раменский р-н</t>
  </si>
  <si>
    <t>2610/15</t>
  </si>
  <si>
    <t>Реконструкция ТП-72 и ВЛ-0,23 кВ от ТП-72 по адресу: Московская область, Раменский р-н</t>
  </si>
  <si>
    <t>2611/15</t>
  </si>
  <si>
    <t>Реконструкция ТП-181 и ВЛ-0,23 кВ от ТП-181 по адресу:Московская область, Раменский р-н</t>
  </si>
  <si>
    <t>2613/15</t>
  </si>
  <si>
    <t>Реконструкция ТП-402 и ВЛ-0,23 кВ от ТП-402 по адресу: Московская область, Раменский р-н</t>
  </si>
  <si>
    <t>2614/15</t>
  </si>
  <si>
    <t>Реконструкция ТП-59 и ВЛ-0,23 кВ от ТП-59 по адресу: Московская область, Раменский р-н</t>
  </si>
  <si>
    <t>2615/15</t>
  </si>
  <si>
    <t>Реконструкция ТП-352 и ВЛ-0,23 кВ от ТП-352 по адресу: Московская область, Раменский р-н</t>
  </si>
  <si>
    <t>2616/15</t>
  </si>
  <si>
    <t xml:space="preserve">Реконструкция ВЛ-0,4 кВ от ТП-4, ТП-23, ТП-150, ТП-161, ТП-195 по адресу: Московская обл, г. Раменское, ул. 100-й Свирской Дивизии, ул. Полевая, ул. Московская, ул. Колхозная, ул. Революции, ул. Дунайская, ул. Краснознаменская
</t>
  </si>
  <si>
    <t>4598/18</t>
  </si>
  <si>
    <t xml:space="preserve">Реконструкция ТП-40. Строительство ЛЭП-0,4 кВ от ТП-40 по адресу: Московская обл., Раменский р-н, ВЭИ им Ленина п (1 этап)
</t>
  </si>
  <si>
    <t>5870/19</t>
  </si>
  <si>
    <t xml:space="preserve">Реконструкция участка ВЛ-0,4 кВ от ТП-308 по адресу: Московская обл, Раменский р-н, Раменское г, Ильинский п, Коммунистическая ул, дом №2а
</t>
  </si>
  <si>
    <t>5873/19</t>
  </si>
  <si>
    <t xml:space="preserve">Реконструкция КВЛ-10 кВ ТП-403 – ТП-473 по адресу: Московская обл, Раменский р-н, г.п. Кратово
</t>
  </si>
  <si>
    <t>5682/19</t>
  </si>
  <si>
    <t>Реконструкция РУ-6 кВ ТП-493 для электроснабжения энергопринимающих устройств заявителя по адресу: Московская обл, Раменский р-н, пос. Электроизолятор, дом №67</t>
  </si>
  <si>
    <t>6158/19</t>
  </si>
  <si>
    <t>Реконструкция РП-3 по адресу: Московская область, г. Раменское, д. Клишева</t>
  </si>
  <si>
    <t>6381/20</t>
  </si>
  <si>
    <t xml:space="preserve">Реконструкция ЛЭП-10 кВ от ПС-366 «Донино»по адресу: Московская область, Раменский м.р., г. Раменское, Донинское шоссе
</t>
  </si>
  <si>
    <t>6380/20</t>
  </si>
  <si>
    <t>Реконструкция ЛЭП-0,4 кВ от ТП-318 для электроснабжения энергопринимающих устройств заявителя по адресу: 140120 Московская обл., Раменский р-н, рп Ильинский, ул. Ленинская, д. 66А</t>
  </si>
  <si>
    <t>6360/20</t>
  </si>
  <si>
    <t>Реконструкция ЛЭП-0,4 кВ от КТП-246 для электроснабжения энергопринимающих устройств заявителя по адресу: Московская обл., Раменский р-н, городское поселение Кратово, д. Хрипань, ул. Первая</t>
  </si>
  <si>
    <t>6357/20</t>
  </si>
  <si>
    <t>Реконструкция ТП-235 по адресу: Московская обл., Раменский р-н, с. Константиново</t>
  </si>
  <si>
    <t>6247/19</t>
  </si>
  <si>
    <t>Реконструкция ТП-378 для электроснабжения энергопринимающих устройств заявителя по адресу: Московская обл., Раменский р-н, с. Быково, с\п Верейское, ул. Шоссейная</t>
  </si>
  <si>
    <t>6560/20</t>
  </si>
  <si>
    <t>Реконструкция ЛЭП-0,4 кВ от РП-33 для электроснабжения энергопринимающих устройств заявителя по адресу: Московская обл., Раменский р-н, г. Раменское</t>
  </si>
  <si>
    <t>6617/20</t>
  </si>
  <si>
    <t>Реконструкция ЛЭП-0,4 кВ от ТП-120 для электроснабжения энергопринимающих устройств заявителя по адресу: Московская обл., Раменский р-н, п. Удельная, ул. Кривоколенная, д. № 39, строение Г</t>
  </si>
  <si>
    <t>6563/20</t>
  </si>
  <si>
    <t>Реконструкция ТП-720, строительство ЛЭП-0,4 кВ по адресу: Московская обл, Раменский р-н, с. Речицы, ул. Садовая (1 этап)</t>
  </si>
  <si>
    <t>6424/20</t>
  </si>
  <si>
    <t>Реконструкция ЛЭП-0,4 кВ от ТП-336 для электроснабжения энергопринимающих устройств заявителя по адресу: Московская обл, Раменский р-н, Кратово п, д. Хрипань, ул. Школьная, дом № 24а</t>
  </si>
  <si>
    <t>6408/20</t>
  </si>
  <si>
    <t>Реконструкция РТП-20 по адресу: Московская обл, г. Раменское, ул. Красноармейская</t>
  </si>
  <si>
    <t>5693/19</t>
  </si>
  <si>
    <t>Воскресенский муниципальный район</t>
  </si>
  <si>
    <t>Реконструкция ТП-36 по адресу: Московская область, г. Воскресенск ул. Пионерская</t>
  </si>
  <si>
    <t>2010/15</t>
  </si>
  <si>
    <t xml:space="preserve">Реконструкция ВЛ 10 кВ ТП-5Р-ТП-6Р по адресу: Воскресенский район, п. им. Цюрупы </t>
  </si>
  <si>
    <t>5013/18</t>
  </si>
  <si>
    <t>Реконструкция ТП-403 по адресу: Московская область, г. Воскресенск, мкрн. Новлянский, КНС</t>
  </si>
  <si>
    <t>2011/15</t>
  </si>
  <si>
    <t>Реконструкция ТП-11 по адресу: Московская область, г. Воскресенск, пл. Ленина</t>
  </si>
  <si>
    <t>2014/15</t>
  </si>
  <si>
    <t xml:space="preserve">Реконструкция РУ-6 кВ ТП-303 по адресу: Московская область, г. Воскресенск, мкрн. Лопатинский, ул. Комсомольская
</t>
  </si>
  <si>
    <t>2015/15</t>
  </si>
  <si>
    <t>Реконструкция ТП-13 по адресу: Московская область, г. Воскресенск ул. Пионерская</t>
  </si>
  <si>
    <t>2016/15</t>
  </si>
  <si>
    <t>Реконструкция ТП-122 по адресу: Московская область, г. Воскресенск, мкрн. Гигант, ул. Мичурина</t>
  </si>
  <si>
    <t>2017/15</t>
  </si>
  <si>
    <t>Реконструкция КЛ-10 кВ от РП-23 до ТП-123  по адресу: Московская область, г.Воскресенск</t>
  </si>
  <si>
    <t>2018/15</t>
  </si>
  <si>
    <t>Реконструкция КЛ-6 кВ от ПС-535 ОАО «Воскресенские минеральные удобрения» до ЦРП-1 фидер «город Л-1», «Город Л-2»  по адресу: Московская область, г. Воскресенск, Центр</t>
  </si>
  <si>
    <t>2020/15</t>
  </si>
  <si>
    <t>Реконструкция КЛ-6 кВ от ПС-535 ОАО «Воскресенские минеральные удобрения» до РП-11 фидер «город Л-3» и фидер «город Л-4»  по адресу: Московская область, г. Воскресенск, Центр</t>
  </si>
  <si>
    <t>2022/15</t>
  </si>
  <si>
    <t>Реконструкция КЛ-6 кВ от ТП-201 до ТП-203 Л-1, Л-2  по адресу: Московская область, г.Воскресенск</t>
  </si>
  <si>
    <t>2024/15</t>
  </si>
  <si>
    <t>Реконструкция КЛ-6 кВ от ЦРП-1 до ТП-62  по адресу: Московская область, г.Воскресенск</t>
  </si>
  <si>
    <t>2025/15</t>
  </si>
  <si>
    <t>Реконструкция КЛ-6 кВ от ЦРП-1 до ТП-22  по адресу: Московская область, г.Воскресенск</t>
  </si>
  <si>
    <t>2026/15</t>
  </si>
  <si>
    <t>Реконструкция КЛ-6 кВ от ТП-98 до ТП-22  по адресу: Московская область, г.Воскресенск</t>
  </si>
  <si>
    <t>2027/15</t>
  </si>
  <si>
    <t>Реконструкция КЛ-6 кВ от ПС-430   до РТП-2П   по адресу: Московская область, г. Воскресенск, мкр.Лопатинский, промплощадка</t>
  </si>
  <si>
    <t>2028/15</t>
  </si>
  <si>
    <t>Реконструкция КЛ-6 кВ от ТП-319 до ТП-320  по адресу: Московская область, г.Воскресенск, мкр.Лопатинский</t>
  </si>
  <si>
    <t>2029/15</t>
  </si>
  <si>
    <t>Реконструкция КЛ-6 кВ от ТП-303 до ТП-312  по адресу: Московская область, г. Воскресенск, мкр.Лопатинский</t>
  </si>
  <si>
    <t>2030/15</t>
  </si>
  <si>
    <t>Реконструкция КЛ-6 кВ от РП-8 до ТП-37,  по адресу: Московская область, г.Воскресенск</t>
  </si>
  <si>
    <t>2050/15</t>
  </si>
  <si>
    <t>Реконструкция КЛ-6 кВ от ТП-126 до ТП-68  по адресу: Московская область, г.Воскресенск</t>
  </si>
  <si>
    <t>2051/15</t>
  </si>
  <si>
    <t>Реконструкция КЛ-6 кВ от ПС-284  до ТП-173 фидер «Ф-1»  по адресу: Московская область, Воскресенский район, д.Щербово</t>
  </si>
  <si>
    <t>2052/15</t>
  </si>
  <si>
    <t>Реконструкция КЛ-6 кВ от ТП-45 до ТП-4  по адресу: Московская область, г. Воскресенск</t>
  </si>
  <si>
    <t>2054/15</t>
  </si>
  <si>
    <t>Реконструкция КЛ-6 кВ от РП-11 до ТП-45  по адресу: Московская область, г. Воскресенск</t>
  </si>
  <si>
    <t>2055/15</t>
  </si>
  <si>
    <t>Реконструкция КЛ-6 кВ от РП-2 до ТП-147  по адресу: Московская область, г.Воскресенск</t>
  </si>
  <si>
    <t>2056/15</t>
  </si>
  <si>
    <t>Реконструкция КЛ-6 кВ от РП-5 до ТП-147  по адресу: Московская область, г. Воскресенск</t>
  </si>
  <si>
    <t>2057/15</t>
  </si>
  <si>
    <t>Реконструкция КЛ-6 кВ от ТП-95 до ТП-27  по адресу: Московская область, г.Воскресенск</t>
  </si>
  <si>
    <t>2058/15</t>
  </si>
  <si>
    <t>Реконструкция двух КЛ-6 кВ от РП-4 до РП-6 л-1, л-2  по адресу: Московская область, г.Воскресенск</t>
  </si>
  <si>
    <t>2059/15</t>
  </si>
  <si>
    <t>Реконструкция ТП-508 по адресу: Московская область. Воскресенский район. ГП Хорлово. пер. Лесной</t>
  </si>
  <si>
    <t>2060/15</t>
  </si>
  <si>
    <t>Реконструкция КЛ-6 кВ от ПС-283 до ТП-171 фидер «Ф-1», «Ф-2» по адресу: Московская область, Воскресенский район. с.Невское</t>
  </si>
  <si>
    <t>2064/15</t>
  </si>
  <si>
    <t>Реконструкция РУ-6кВ ТП-124. Строительство КЛ-10 кВ от РП-23 до ТП-124 по адресу: Московская область, г. Воскресенск ул. Гражданская</t>
  </si>
  <si>
    <t>2070/15</t>
  </si>
  <si>
    <t>Реконструкция ТП-307 по адресу: Московская область, г. Воскресенск, ул. Маркина</t>
  </si>
  <si>
    <t>2073/15</t>
  </si>
  <si>
    <t>Реконструкция РУ-6 кВ ТП-27 по адресу: Московская обл., г. Воскресенск, ул. Химиков</t>
  </si>
  <si>
    <t>5327/18</t>
  </si>
  <si>
    <t>Реконструкция ТП-199 по адресу: 140200, Московская обл., Воскресенский р-н, г. Воскресенск, ул. Суворова, д. №7</t>
  </si>
  <si>
    <t>6089/19</t>
  </si>
  <si>
    <t>Реконструкция ТП-244 по адресу: Московская область, Воскресенский район, д. Конобеево</t>
  </si>
  <si>
    <t>2307/15</t>
  </si>
  <si>
    <t>Реконструкция РУ-10 кВ РП-21 для электроснабжения энергопринимающих устройств заявителя по адресу:Московская область, Воскресенский р-н, пл. Ленина, участок № 1Б</t>
  </si>
  <si>
    <t>6622/20</t>
  </si>
  <si>
    <t>Реконструкция РП-18 для электроснабжения энергопринимающих устройств заявителя по адресу: Московская обл, Воскресенский р-н, Воскресенск, ул. Советская, дом № 2л</t>
  </si>
  <si>
    <t>6569/20</t>
  </si>
  <si>
    <t>Реконструкция РУ-6 кВ РП-13 для электроснабжения энергопринимающих устройств заявителя по адресу: Московская обл., Воскресенский р-н, г. Воскресенск, ул. Гиганта, дом № 13</t>
  </si>
  <si>
    <t>6618/20</t>
  </si>
  <si>
    <t>Реконструкция РУ-6 кВ ПС-496 для электроснабжения энергопринимающих устройств заявителя по адресу: Московская обл, Воскресенский р-н, д. Потаповская</t>
  </si>
  <si>
    <t>6283/19</t>
  </si>
  <si>
    <t>Реконструкция ТП-723, строительство ЛЭП-0,4кВ по адресу: 140250, Московская обл., Воскресенский р-н, пгт. Белозерский, ул. Молодежная, уч. № 1 (1 этап)</t>
  </si>
  <si>
    <t>6242/19</t>
  </si>
  <si>
    <t xml:space="preserve">Реконструкция ТП-725, строительство РЩ-0,4 кВ, строительство ЛЭП-0,4кВ для электроснабжения энергопринимающих устройств заявителя по адресу: Московская обл., Воскресенский р-н, пгт Белоозерский, ул. Коммунальная, участок № 10 (1 этап)
</t>
  </si>
  <si>
    <t>6567/20</t>
  </si>
  <si>
    <t>Городской округ Домодедово</t>
  </si>
  <si>
    <t>Реконструкция ВЛ-0,4 кВ от ТП-514 по адресу: Московская область, г. Домодедово</t>
  </si>
  <si>
    <t>4486/18</t>
  </si>
  <si>
    <t>Реконструкция 2КЛ-10 кВ от ТП-5 до КТП-63 по адресу: Московская обл., Домодедово г.о., мкр. Авиационный</t>
  </si>
  <si>
    <t>5585/18</t>
  </si>
  <si>
    <t>Реконструкция ВЛ 10кВ РП-51 - ТП-501 (инв. № 6068) по адресу: Московская обл., г.Домодедово от СНТ Южное-2 до поворота на с. Колычево</t>
  </si>
  <si>
    <t>5058/18</t>
  </si>
  <si>
    <t>Реконструкция ВЛ 10 кВ отп. от ф.5 с п/ст 233 от оп.34 до оп.54 (инв. №10002671 ) по адресу: Московская обл., г.Домодедово, д. Благое</t>
  </si>
  <si>
    <t>5059/18</t>
  </si>
  <si>
    <t>Реконструкция ВЛ 10 кВ отп. от ф.5 с п/ст 233 от оп.55 до оп70 (инв. №10002672) по адресу: Московская обл., г.Домодедово, д. Благое</t>
  </si>
  <si>
    <t>5060/18</t>
  </si>
  <si>
    <t xml:space="preserve">Реконструкция ВЛ-10кВ отп. от ф.2 ПС-708 – РП-19 до КТП-596 по адресу: Московская обл., г. Домодедово, мкр. Белые Столбы, ул. Правды, Осипенко
</t>
  </si>
  <si>
    <t>5061/18</t>
  </si>
  <si>
    <t>Реконструкция ТП-59 по адресу: Московская обл, Домодедово г, Авиационный мрн, Туполева ул, д. 2</t>
  </si>
  <si>
    <t>5309/18</t>
  </si>
  <si>
    <t>Реконструкция ВЛ-0,4 кВ от КТП-827 по адресу: Московская область, г. Домодедово</t>
  </si>
  <si>
    <t>4488/18</t>
  </si>
  <si>
    <t xml:space="preserve">Реконструкция ВЛ-0,4 кВ от ТП-818 по адресу: Московская область, г.о. Домодедово, а.о. Повадинского, с. Вельяминово
</t>
  </si>
  <si>
    <t>4491/18</t>
  </si>
  <si>
    <t>Реконструкция КЛ-6 кВ направлением ТП-1Г - КТПН-4 по адресу: Московская область, г.о. Домодедово, а.о. Краснопутьский, с. Красный путь</t>
  </si>
  <si>
    <t>4710/18</t>
  </si>
  <si>
    <t>Реконструкция КЛ-6 кВ направлением РП-40 - ТП-428 по адресу: Московская область, г. Домодедово, мкр. Северный</t>
  </si>
  <si>
    <t>4711/18</t>
  </si>
  <si>
    <t>Реконструкция РУ-0,4 кВ ТП-414 для электроснабжения энергопринимающих устройств заявителя по адресу: 142000, Московская обл., г. Домодедово, Каширское ш., д. № 100А</t>
  </si>
  <si>
    <t>6462/20</t>
  </si>
  <si>
    <t xml:space="preserve">Реконструкция КТП-723, реконструкция ВЛ-0,4 кВ от КТП-723, строительство ЛЭП-0,4 кВ для электроснабжения энергопринимающих устройств заявителя по адресу: Московская обл., г. Домодедово, с. Битягово, ул. Сосновая (1 этап)
</t>
  </si>
  <si>
    <t>6615/20</t>
  </si>
  <si>
    <t>Реконструкция ТП-414 по адресу: 142000, Московская обл., г. Домодедово, Каширское ш., д № 100А</t>
  </si>
  <si>
    <t>6261/19</t>
  </si>
  <si>
    <t xml:space="preserve">Коломенский муниципальный район </t>
  </si>
  <si>
    <t>Реконструкция ВЛ-6кВ от ТП-157 до КТП-128 по адресу: Московская область, Коломенский р-н. д. Новоселки</t>
  </si>
  <si>
    <t>2526/15</t>
  </si>
  <si>
    <t>Реконструкция ВЛ 10 кВ РП-10-ТП-64  по адресу: Коломенский район, п. Пески</t>
  </si>
  <si>
    <t>5014/18</t>
  </si>
  <si>
    <t>Реконструкция РТП-88 по адресу: Московская область, г.Коломна</t>
  </si>
  <si>
    <t>5434/18</t>
  </si>
  <si>
    <t>Реконструкция КТП-288 по адресу: Московская область, г. Коломна, ул. Ясная</t>
  </si>
  <si>
    <t>5436/18</t>
  </si>
  <si>
    <t>Реконструкция КТП-287 по адресу: Московская область, г. Коломна, ул. Полянка</t>
  </si>
  <si>
    <t>5437/18</t>
  </si>
  <si>
    <t>Реконструкция ВЛ-10кВ от КТП-308 до ТП-325 по адресу: Московская область, Коломенский р-н., р/х «Осенка»</t>
  </si>
  <si>
    <t>2527/15</t>
  </si>
  <si>
    <t>Реконструкция ВЛ-10 кВ от ТП-104 до ВЛ-10кВ оп.№1 по адресу: Московская область, Коломенский р-н, р/х «Осенка»</t>
  </si>
  <si>
    <t>2528/15</t>
  </si>
  <si>
    <t xml:space="preserve">Реконструкция ТП-73 по адресу: Московская обл., Коломенский р-н, Коломна г, Озерский проезд
</t>
  </si>
  <si>
    <t>5874/19</t>
  </si>
  <si>
    <t>Реконструкция КВЛ-10 кВ от ТП-24 до ТП-115, ТП-51 по адресу: Московская область, Коломенский р-н.. п. Пески</t>
  </si>
  <si>
    <t>2532/15</t>
  </si>
  <si>
    <t xml:space="preserve">Реконструкция здания с гаражными, складскими и офисными помещениями по адресу: Московская обл., г. Коломна, ул. Красногвардейская, 36
</t>
  </si>
  <si>
    <t>5772/19</t>
  </si>
  <si>
    <t xml:space="preserve">Реконструкция КЛ-10 кВ ф. 15 и ф. 45А ПС-401 «Голутвин» для электроснабжения энергопринимающих устройств заявителя по адресу: 140412, Московская обл., г. Коломна, ул. Набережная реки Коломенки, д. №7
</t>
  </si>
  <si>
    <t>5685/19</t>
  </si>
  <si>
    <t>Реконструкция ТП-23 для электроснабжения энергопринимающих устройств заявителя по адресу: 140408, Московская обл., г. Коломна, ул. Октябрьской Революции, дом № 347</t>
  </si>
  <si>
    <t>6154/19</t>
  </si>
  <si>
    <t>Реконструкция ЛЭП-0,4кВ по адресу: Московская обл., г. Коломна, ул. Гражданская</t>
  </si>
  <si>
    <t>6232/19</t>
  </si>
  <si>
    <t>Реконструкция РТП-6 по адресу: Московская обл., г. Коломна, ул. Юбилейная, д. № 7а</t>
  </si>
  <si>
    <t>6340/20</t>
  </si>
  <si>
    <t>Реконструкция ЛЭП-0,4кВ по адресу: Московская обл., г. Коломна, ул. Ларцевы Поляны, д. № 6</t>
  </si>
  <si>
    <t>6255/19</t>
  </si>
  <si>
    <t>Реконструкция ВЛ-0,4 кВ от ТП-81 для электроснабжения энергопринимающих устройств заявителя по адресу: 142435, Московская обл., Коломенский р-н, п. Пески, ДНТ «Советский художник», дом № 43</t>
  </si>
  <si>
    <t>6413/20</t>
  </si>
  <si>
    <t>Реконструкция КЛ-10 кВ. Строительство двух РП и 8КЛ-10 кВ для электроснабжения энергопринимающих устройств заявителя по адресу: Московская обл, Коломенский р-н, г. Коломна, Колычевский проезд, владение № 5/1 (1 этап)</t>
  </si>
  <si>
    <t>6570/20</t>
  </si>
  <si>
    <t>Реконструкция ТП-217 и ТП-215 по адресу:Московская область, г. Коломна, ул. Октябрьской Революции</t>
  </si>
  <si>
    <t>6526/20</t>
  </si>
  <si>
    <t>Реконструкция участка ВЛИ-0,4 кВ от ТП-5 для электроснабжения энергопринимающих устройств заявителя по адресу: 140412, Московская обл., г. Коломна, ул. Большая Запрудная</t>
  </si>
  <si>
    <t>6185/19</t>
  </si>
  <si>
    <t>Реконструкция участка ВЛИ-0,4 кВ от КТП-40, строительство ЛЭП-0,4 кВ для электроснабжения энергопринимающих устройств заявителя по адресу: 140414, Московская обл., г. Коломна, ул. Шоссейная, 47 (1 этап)</t>
  </si>
  <si>
    <t>6612/20</t>
  </si>
  <si>
    <t>Городской округ Лыткарино</t>
  </si>
  <si>
    <t>РеконструкцияТП-613по адресу: Московская область, г. Лыткарино, ул. 3а квартал, вблизи д. 13</t>
  </si>
  <si>
    <t>4744/18</t>
  </si>
  <si>
    <t>Городской округ Ивантеевка</t>
  </si>
  <si>
    <t>РТП 2х400кВА-06/0,4кВ по адресу: Московская область, г. Ивантеевка, ул. Первомайская</t>
  </si>
  <si>
    <t>51П/12-02</t>
  </si>
  <si>
    <t>Реконструкция ТП-1157 по адресу: Московская обл, г. Ивантеевка, ул. Первомайская, д. 39, ГБУЗ «Ивантеевская центральная городская больница</t>
  </si>
  <si>
    <t>5314/18</t>
  </si>
  <si>
    <t>Реконструкция Ф.1, Ф.2 от ПС-239 «Пушкино» по адресу: Московская область, г. Ивантеевка, Ярославское шоссе – ул. Первомайская</t>
  </si>
  <si>
    <t>3029/16</t>
  </si>
  <si>
    <t>Реконструкция ТП-1381 по адресу: 141282, Московская обл., г. Ивантеевка, ул. Толмачева, д. № 27</t>
  </si>
  <si>
    <t>5800/18</t>
  </si>
  <si>
    <t>Реконструкция ТП-1057 для электроснабжения энергопринимающих устройств заявителя по адресу: Московская обл., г. Ивантеевка, ул. Огорхоз, дом № 3</t>
  </si>
  <si>
    <t>6456/20</t>
  </si>
  <si>
    <t>Реконструкция ЛЭП-0,4 кВ от ТП-1047а для электроснабжения энергопринимающих устройств заявителя по адресу: 141282, Московская обл, Ивантеевка г, Толмачева ул, дом № 1</t>
  </si>
  <si>
    <t>6348/20</t>
  </si>
  <si>
    <t>Реконструкция ВЛ-0,4кВ по адресу: Московская обл., г. Ивантеевка, С/Т «Лесное</t>
  </si>
  <si>
    <t>6330/20</t>
  </si>
  <si>
    <t>Реконструкция ТП-1260. Реконструкция ЛЭП-0,4 кВ по адресу: Московская область, г. Ивантеевка, ул. Адмирала Жильцова</t>
  </si>
  <si>
    <t>6396/20</t>
  </si>
  <si>
    <t>Реконструкция ТП-1175 по адресу: 141284, Московская обл., г. Ивантеевка, ул. Рабочая</t>
  </si>
  <si>
    <t xml:space="preserve">6047/19 </t>
  </si>
  <si>
    <t xml:space="preserve">Реконструкция ЛЭП-0,4 кВ от ТП-1162 по адресу: Московская обл, Ивантеевка г, Первомайская ул, дом №39
</t>
  </si>
  <si>
    <t>5897/19</t>
  </si>
  <si>
    <t>Городской округ Химки</t>
  </si>
  <si>
    <t xml:space="preserve">Реконструкция ТП-195 по адресу: Московская обл, Химкинский р-н, Химки, Парковая ул., вблизи дома №5
</t>
  </si>
  <si>
    <t>5851/19</t>
  </si>
  <si>
    <t>Реконструкция КЛ-6 кВ от ПС-444 до РП-14 (ф.7, ф.27, ф.10, ф.24) по адресу: Московская область, г.о. Химки</t>
  </si>
  <si>
    <t>3187/16</t>
  </si>
  <si>
    <t>Реконструкция РУ-10 кВ РП-90 по адресу: Московская область, г.о. Химки</t>
  </si>
  <si>
    <t>3189/16</t>
  </si>
  <si>
    <t xml:space="preserve">Реконструкция ТП-186. Строительство ЛЭП-0,4 кВ от ТП-186 по адресу: Московская область, Химкинский район, г. Химки, мкр. Подрезково (1 этап)
</t>
  </si>
  <si>
    <t>5794/19</t>
  </si>
  <si>
    <t>Реконструкция ТП-398 по адресу: Московская обл., г. Химки, мкр. Сходня, Юбилейный проезд</t>
  </si>
  <si>
    <t>4240/17</t>
  </si>
  <si>
    <t xml:space="preserve">Реконструкция КЛ-6 кВ направлением РП-2 – РП-14, РП-2 – ТП-224, ТП-221 – ТП-248 по адресу: Московская область, г. Химки
</t>
  </si>
  <si>
    <t>6378/20</t>
  </si>
  <si>
    <t xml:space="preserve">Реконструкция КЛ-10 кВ направлением ТЭЦ-21 – РП-12 по адресу: Московская область, г. Химки, мкр. Левобережный
</t>
  </si>
  <si>
    <t>6379/20</t>
  </si>
  <si>
    <t xml:space="preserve">Реконструкция ЛЭП-0,4кВ по адресу: Московская обл., г. Химки., мкр. Сходня, ул. Фрунзе, вл. № 26А
</t>
  </si>
  <si>
    <t>6274/19</t>
  </si>
  <si>
    <t>Реконструкция ЛЭП-0,4 кВ от ТП-311, строительство ЛЭП-0,4 кВ от ТП-311 для электроснабжения энергопринимающих устройств заявителя по адресу: Московская обл, г. Химки, мкр. Сходня, ул. Кирова (1 этап)</t>
  </si>
  <si>
    <t>6551/20</t>
  </si>
  <si>
    <t xml:space="preserve">Реконструкция существующей ВЛ-0,4 кВ от ТП-303 для электроснабжения энергопринимающих устройств заявителя по адресу: 141420, Московская обл., г. Химки, мкр. Сходня, Октябрьский туп., д. № 2
</t>
  </si>
  <si>
    <t>6243/19</t>
  </si>
  <si>
    <t>Одинцовский муниципальный район</t>
  </si>
  <si>
    <t>Реконструкция ЛЭП-0,4 кВ от РУ-0,4 кВ ТП-210816 по адресу: Московская обл., Одинцовский р-н, Малые Вяземы д., Северная ул.</t>
  </si>
  <si>
    <t>ОД-9/19</t>
  </si>
  <si>
    <t>Реконструкция ВЛ-0,4 кВ по адресу: Московская обл, Одинцовский р-н, Жаворонковская п/а, Жаворонки с, Советская 3-я ул</t>
  </si>
  <si>
    <t>ОД-6/19</t>
  </si>
  <si>
    <t xml:space="preserve">Реконструкция РУ-0,4 кВ ТП-510526 по адресу: Московская обл, Одинцовский р-н, Одинцово г, Можайское шоссе
</t>
  </si>
  <si>
    <t>ОД-48/19</t>
  </si>
  <si>
    <t>Реконструкция КЛ-10 кВ направлением РТП-51071 - РП-16168 по адресу: Московская область, Одинцовский район, с. Немчиновка</t>
  </si>
  <si>
    <t>4476/18</t>
  </si>
  <si>
    <t>Реконструкция РП-51064 по адресу: Московская обл., г. Одинцово, ул. Маршала Бирюзова</t>
  </si>
  <si>
    <t>5545/18</t>
  </si>
  <si>
    <t>Реконструкция ТП-560640 по адресу: Московская область, г. Одинцово, ул. Глазынина</t>
  </si>
  <si>
    <t>5238/18</t>
  </si>
  <si>
    <t>Реконструкция КЛ-10 кВ направлением ПС-783 «Отрадное» – РТП-41005 и КЛ-10 кВ направлением РТП-41040 – РТП-41041 по адресу: Московская область, г. Одинцово</t>
  </si>
  <si>
    <t>5246/18</t>
  </si>
  <si>
    <t>Реконструкция ТП-414112 по адресу: Московская обл., Одинцовский р-н, д. Осоргино</t>
  </si>
  <si>
    <t>ОД-131/18</t>
  </si>
  <si>
    <t>Реконструкция ТП-410416 по адресу: Московская область, г. Одинцово, Западная промзона</t>
  </si>
  <si>
    <t>5774/19</t>
  </si>
  <si>
    <t>Реконструкция РТП-51050 по адресу: Московская область, г. Одинцово, д. Мамоново</t>
  </si>
  <si>
    <t>5776/19</t>
  </si>
  <si>
    <t xml:space="preserve">Реконструкция КЛ-6 кВ от ПС 188 «Одинцово» до РТП-56065  Московская область, Одинцовский р-н
</t>
  </si>
  <si>
    <t>05-14-138</t>
  </si>
  <si>
    <t xml:space="preserve">Реконструкция ТП-510575 по адресу: Московская область, Одинцовский район, г. Одинцово, б-р Любы Новоселовой </t>
  </si>
  <si>
    <t>ОД-56/18</t>
  </si>
  <si>
    <t>Реконструкция ВЛ 10 кВ ТП-313102 - ТП-310395 по адресу: Московская область, Одинцовский р-н, в районе СНТ "Матвейково"</t>
  </si>
  <si>
    <t>5016/18</t>
  </si>
  <si>
    <t>Реконструкция двух КЛ-10 кВ направлением ПС-783 «Отрадное» - РП-51006 по адресу: Московская область, Одинцовский район, г. Одинцово</t>
  </si>
  <si>
    <t>5207/18</t>
  </si>
  <si>
    <t>Реконструкция двух КЛ-10 кВ направлением ПС-783 «Отрадное» - РП-51056 по адресу: Московская область, Одинцовский район, г. Одинцово</t>
  </si>
  <si>
    <t>5212/18</t>
  </si>
  <si>
    <t>Реконструкция ТП-560624 по адресу: Московская обл, Одинцовский р-н, Одинцово г, Вокзальная ул</t>
  </si>
  <si>
    <t>ОД-21/18</t>
  </si>
  <si>
    <t xml:space="preserve">Строительство ЛЭП-0,4 кВ. Реконструкция КТП по адресу: Московская обл., Одинцовский р-н, Голицыно г., Звенигородское ш.(1 этап)
</t>
  </si>
  <si>
    <t>ОД-134/18</t>
  </si>
  <si>
    <t xml:space="preserve">Реконструкция ТП-313160 по адресу: Московская обл., Одинцовский р-н, Жаворонки с., Советская 5-я ул
</t>
  </si>
  <si>
    <t>ОД-136/18</t>
  </si>
  <si>
    <t xml:space="preserve">Реконструкция ВЛ-0,4 кВ от ТП-560617 по адресу: Московская область, Одинцовский г.о., д. Немчиновка, СНТ «Мамоново
</t>
  </si>
  <si>
    <t>5991/19</t>
  </si>
  <si>
    <t>Реконструкция ТП-260959. Строительство ЛЭП-0,4 кВ по адресу: Московская область, Одинцовский район, с. Сидоровское, ул. Восточная (1 этап)</t>
  </si>
  <si>
    <t>ОД-43/19</t>
  </si>
  <si>
    <t xml:space="preserve">Реконструкция ТП-260224 по адресу: Московская обл, Одинцовский р-н, Голицыно, Петровское шоссе
</t>
  </si>
  <si>
    <t>ЦА-1/19</t>
  </si>
  <si>
    <t>Реконструкция ТП-313157. Строительство КЛ-10кВ по адресу: Московская область,Одинцовский район, д.Солослово</t>
  </si>
  <si>
    <t>5786/19</t>
  </si>
  <si>
    <t xml:space="preserve">Реконструкция РТП-51085. Строительство ЛЭП-0,4 кВ по адресу: Московская область, Одинцовский район, г. Одинцово (1 этап)
</t>
  </si>
  <si>
    <t>ЦА-4/18</t>
  </si>
  <si>
    <t>Реконструкция ТП-313224 для электроснабжения энергопринимающих устройств заявителя по адресу: Московская обл, Одинцовский р-н, Ликино д, участок №66П</t>
  </si>
  <si>
    <t>ОД-56/19</t>
  </si>
  <si>
    <t xml:space="preserve">Реконструкция ЛЭП-0,4 кВ от РУ-0,4 кВ ТП-310318 по адресу: Московская область, Одинцовский район, д. Щедрино
</t>
  </si>
  <si>
    <t>ОД-60/19</t>
  </si>
  <si>
    <t>Реконструкция РТП-51004 по адресу: Московская обл, Одинцовский г.о., пос. Переделкино</t>
  </si>
  <si>
    <t>5680/19</t>
  </si>
  <si>
    <t>Реконструкция ТП-51008 для электроснабжения энергопринимающих устройств заявителля по адресу: 143005, Московская обл., Одинцовский р-н, д.Лохино,ул. 1-ая Советская</t>
  </si>
  <si>
    <t>ОД-75/19</t>
  </si>
  <si>
    <t>Реконструкция ТП-510623 для электроснабжения энергопринимающих устройств заявителя по адресу: 143005, Московская обл., Одинцовский р-н, д. Мамоново, ул. Колхозная, д. № 193</t>
  </si>
  <si>
    <t>ОД-79/19</t>
  </si>
  <si>
    <t>Реконструкция ТП-560633, ТП-560718, ТП-560794 в связи с выполнением работ по переводу сетей на 10 кВ ПС 334 «Немчиновка» по адресу: 143005, Московская обл., Одинцовский р-н</t>
  </si>
  <si>
    <t>6109/19</t>
  </si>
  <si>
    <t>Реконструкция РУ-0,4 кВ ТП-260267 по адресу: Московская обл., Одинцовский р-н, п. Голицыно, с/т «Садовод</t>
  </si>
  <si>
    <t>ОД-94/19</t>
  </si>
  <si>
    <t xml:space="preserve">Реконструкция участка ВЛ-0,4 кВ от ТП-310379 для электроснабжения энергопринимающих устройств заявителя по адресу: Московская обл., Одинцовский р-н, с/о Назарьевский, СНТ «Дарьино», уч. № 1
</t>
  </si>
  <si>
    <t>ОД-102/19</t>
  </si>
  <si>
    <t xml:space="preserve">Реконструкция ТП-260995, строительство ЛЭП-0,4 кВ по адресу: Московская обл, Одинцовский р-н, Голицыно г, Советская ул, участок № 1б (1 этап)
</t>
  </si>
  <si>
    <t>ОД-35/20</t>
  </si>
  <si>
    <t>Реконструкция ТП-360303 для электроснабжения энергопринимающих устройств заявителей по адресу: Московская обл., Одинцовский р-н, д. Митькино, д. Таганьково</t>
  </si>
  <si>
    <t>ОД-26/20</t>
  </si>
  <si>
    <t>Реконструкция ВЛ-0,4 кВ от ТП-310321 для электроснабжения энергопринимающих устройств заявителя по адресу: Московская обл., Одинцовский р-н, д. Митькино, д. № 20А</t>
  </si>
  <si>
    <t>ОД-27/20</t>
  </si>
  <si>
    <t>Реконструкция 2КЛ-10 кВ направлением РТП-21087 – РТП-21027 по адресу: Московская область, Одинцовский р-н, г.п. Голицыно</t>
  </si>
  <si>
    <t>6363/20</t>
  </si>
  <si>
    <t>Реконструкция ЛЭП-0,4 кВ от ТП-510655 для электроснабжения энергопринимающих устройств заявителя по адресу: Московская обл., Одинцовский р-н, д. Мамоново, Вокзальная, д. №31</t>
  </si>
  <si>
    <t>ОД-18/20</t>
  </si>
  <si>
    <t>Реконструкция ТП-160176 по адресу: Московская обл., г. Звенигород, Верхний Посад</t>
  </si>
  <si>
    <t>6352/20</t>
  </si>
  <si>
    <t>Реконструкция ТП-510571 по адресу: Московская обл., Одинцовский р-н, г. Одинцово, ул. Садовая</t>
  </si>
  <si>
    <t>ЦА-1/20</t>
  </si>
  <si>
    <t>Реконструкция участка ЛЭП-0,4 кВ от ТП-510686, строительство ЛЭП-0,4 кВ от ТП-510569 для электроснабжения энергопринимающих устройств заявителя по адресу: Московская обл., Одинцовский р-н, г. Одинцово, Подушкинское шоссе, дом № 17 (1 эт.)</t>
  </si>
  <si>
    <t>ОД-4/20</t>
  </si>
  <si>
    <t>Реконструкция ТП-515151 для электроснабжения энергопринимающих устройств заявителя по адресу: Московская обл, Одинцовский р-н, г. Одинцово, Южная промзона, 25-й км Минского шоссе</t>
  </si>
  <si>
    <t>ОД-104/19</t>
  </si>
  <si>
    <t>Реконструкция РУ-0,4 кВ ТП-560653 для электроснабжения энергопринимающих устройств заявителя по адресу: 143006, Московская обл., Одинцовский р-н, г. Одинцово, ул. Верхне-Пролетарская, дом № 1Б</t>
  </si>
  <si>
    <t>ОД-131/19</t>
  </si>
  <si>
    <t xml:space="preserve">Реконструкция РТП-31045 по адресу: Московская обл., Одинцовский район, г.п. Большие Вяземы, д. Малые Вяземы
</t>
  </si>
  <si>
    <t>5896/19</t>
  </si>
  <si>
    <t xml:space="preserve">Реконструкция РТП-51057 по адресу: Московская область, Одинцовский район, г. Одинцово, б-р Любы Новосёловой
</t>
  </si>
  <si>
    <t>ЦА-7/19</t>
  </si>
  <si>
    <t>Реконструкция ТП-260976 по адресу: Московская обл., Одинцовский р-н, рп Большие Вяземы, ул. Ямская</t>
  </si>
  <si>
    <t>ОД-61/20</t>
  </si>
  <si>
    <t>Реконструкция ТП-515137 по адресу: Московская обл., Одинцовский р-н, г Одинцово, ул. Зеленая</t>
  </si>
  <si>
    <t>ОД-59/20</t>
  </si>
  <si>
    <t>Реконструкция ТП-414163 по адресу: Московская обл., Одинцовский р-н, г. Одинцово, с. Акулово, ул. Центральная</t>
  </si>
  <si>
    <t>6553/20</t>
  </si>
  <si>
    <t>Реконструкция КРУН-1917386. Строительство КЛ-10 кВ по адресу:Московская область, Одинцовский район, г.Одинцово, ул. Маковского</t>
  </si>
  <si>
    <t>6528/20</t>
  </si>
  <si>
    <t>Реконструкция ТП-510716. Строительство ЛЭП-0,4 кВ по адресу: Московская область, Одинцовский район, рп. Новоивановское, ул. Вокзальная (1 этап)</t>
  </si>
  <si>
    <t>ОД-51/20</t>
  </si>
  <si>
    <t>Реконструкция ТП-313200, ЛЭП-10 кВ для электроснабжения энергопринимающих устройств заявителя по адресу: Московская обл., Одинцовский р-н, д. Лапино, ГП-2</t>
  </si>
  <si>
    <t>ЦА-8/19</t>
  </si>
  <si>
    <t>Реконструкция КЛ-10 кВ направлением ТП-414122 - ТП-410440 и ТП-414122 - ТП-414076 по адресу: Московская область, Одинцовский г.о., с. Акулово</t>
  </si>
  <si>
    <t>6537/20</t>
  </si>
  <si>
    <t>Солнечногорский муниципальный район</t>
  </si>
  <si>
    <t>Реконструкция ЦРП-10 по адресу: 141552, Московская обл., Солнечногорский р-н, р.п. Ржавки</t>
  </si>
  <si>
    <t>6025/19</t>
  </si>
  <si>
    <t>Реконструкция двух КЛ-6кВ (фидеров №227 и 310) от ПС-387 «Подрезково» до ЦРП-35 по адресу: Московская область, Солнечногорский р-н, пос.Лунево</t>
  </si>
  <si>
    <t>2288/15</t>
  </si>
  <si>
    <t>Реконструкция КЛ-0,4 кВ от ТП-1802 до ВРУ котельной по адресу: Московская область, г. Солнечногорск,  ул. Пролетарская</t>
  </si>
  <si>
    <t>4001/17</t>
  </si>
  <si>
    <t>Реконструкция 2КЛ-0,4 кВ от ТП-3 по адресу: Московская обл, Солнечногорский р-н, Ржавки г.п., ж/д №1</t>
  </si>
  <si>
    <t>5324/18</t>
  </si>
  <si>
    <t>Реконструкция КЛ-10 кВ по адресу: Московская область, Солнечногорский район, Пятницкое шоссе, д. Марьино</t>
  </si>
  <si>
    <t>4464/17</t>
  </si>
  <si>
    <t>Реконструкция РТП-112. Строительство БКТП, ЛЭП-10 кВ по адресу: Московская область, г.о. Солнечногорск, г. Солнечногорск (1 этап)</t>
  </si>
  <si>
    <t>6529/20</t>
  </si>
  <si>
    <t>Реконструкция РТП-34 по адресу: Московская область, Солнечногорский район, д. Лыткино</t>
  </si>
  <si>
    <t>3314/16</t>
  </si>
  <si>
    <t>Щелковский муниципальный район</t>
  </si>
  <si>
    <t>Реконструкция «ф.8»  направлением от ПС-47 до ТП-82  по адресу: Московская область, Щелковский р-н, г.Щелково</t>
  </si>
  <si>
    <t>3856/17</t>
  </si>
  <si>
    <t>Реконструкция КТП-85 по адресу: Московская обл., Щелковский р-н, г. Щелково, Еловый пр-д, д № 12А</t>
  </si>
  <si>
    <t>5594/18</t>
  </si>
  <si>
    <t xml:space="preserve">Реконструкция ТП-46 по адресу: Московская область, Щёлковский район, г.п. Монино, ул. Новинское шоссе
</t>
  </si>
  <si>
    <t>5761/19</t>
  </si>
  <si>
    <t xml:space="preserve">Реконструкция ТП-7 по адресу: Московская область, Щёлковский район, г.п. Монино, ул. Московская
</t>
  </si>
  <si>
    <t>5763/19</t>
  </si>
  <si>
    <t xml:space="preserve">Реконструкция ТП-9 по адресу: Московская область, Щёлковский район, г.п. Монино, ул. Московская
</t>
  </si>
  <si>
    <t>5764/19</t>
  </si>
  <si>
    <t xml:space="preserve">Перевод ТП-7, ТП-9, ТП-12, ТП-14, ТП-24 с напряжения 6 кВ на 10 кВ по адресу: Московская область, Щёлковский район, г.п. Монино
</t>
  </si>
  <si>
    <t>5768/19</t>
  </si>
  <si>
    <t>Реконструкция «ф.11» и «ф.14» от ПС-742 до РТП-34  по адресу: Московская область, Щелковский р-н, г.Щелково</t>
  </si>
  <si>
    <t>3857/17</t>
  </si>
  <si>
    <t xml:space="preserve">Реконструкция ТП-1821697 по адресу: Московская область, Щёлковский район, г. Щёлково, территория Домостроитель
</t>
  </si>
  <si>
    <t>5781/19</t>
  </si>
  <si>
    <t xml:space="preserve">Реконструкция ТП-1175 по адресу: 141100, Московская обл., Щелковский р-н, ул. Трудовая, с/т «Заозерный
</t>
  </si>
  <si>
    <t>5984/19</t>
  </si>
  <si>
    <t xml:space="preserve">Реконструкция ТП-188, строительство ЛЭП-0,4кВ по адресу: Московская обл., Щелковский р-н, г. Щелково, ул. Браварская, д.№ 2Б
</t>
  </si>
  <si>
    <t>6081/19</t>
  </si>
  <si>
    <t xml:space="preserve">Реконструкция ТП-267, строительство 2ЛЭП-0,4кВ по адресу: Московская обл., Щелковский р-н, г. Щелково, ул. Заречная (1 этап)
</t>
  </si>
  <si>
    <t>6085/19</t>
  </si>
  <si>
    <t xml:space="preserve">Реконструкция ТП-473, строительство ЛЭП-0,4 кВ по адресу: Московская обл, Щелковский р-н, Щелково г, Первомайская ул, участок № 20В (1 этап)
</t>
  </si>
  <si>
    <t>6400/20</t>
  </si>
  <si>
    <t>Реконструкция КТП-240, строительство ЛЭП-0,4 кВ для электроснабжения энергопринимающих устройств заявителя по адресу: Московская обл., Щелковский р-н, г. Щелково, ул. Заводская (1 этап)</t>
  </si>
  <si>
    <t>6356/20</t>
  </si>
  <si>
    <t>Реконструкция ТП-4035 по адресу: Московская область, г.о. Щёлково, ул. Беляева</t>
  </si>
  <si>
    <t>6194/19</t>
  </si>
  <si>
    <t>Реконструкция ТП-391. Строительство ЛЭП-0,4 кВ по адресу:Московская область, Щёлковский район, г. Щёлково, ул. Комарова (1 этап)</t>
  </si>
  <si>
    <t>6387/20</t>
  </si>
  <si>
    <t>Реконструкция ТП-46 по адресу: 141150, Московская обл., Щелковский р-н, рп. Монино</t>
  </si>
  <si>
    <t>6267/19</t>
  </si>
  <si>
    <t>Реконструкция РУ-0,4 кВ ТП-12 для электроснабжения энергопринимающих устройств заявителя по адресу: 141171, Московская обл., Щелковский р-н, п. Монино, ул. Южная, дом № 5а</t>
  </si>
  <si>
    <t>6499/20</t>
  </si>
  <si>
    <t>Городской округ Дубна</t>
  </si>
  <si>
    <t>Реконструкция ВЛ-0,4 кВ от ТП-27 по адресу: Московская область, г.Дубна</t>
  </si>
  <si>
    <t>3903/17</t>
  </si>
  <si>
    <t>Реконструкция ВЛ-0,4 кВ от ТП-15 по адресу: Московская область, г.Дубна, от ул. Новоподберезской до ул. Центральная</t>
  </si>
  <si>
    <t>3906/17</t>
  </si>
  <si>
    <t>Реконструкция ТП-103 для электроснабжения энергопринимающих устройств заявителя по адресу: Московская обл., г. Дубна</t>
  </si>
  <si>
    <t>6092/19</t>
  </si>
  <si>
    <t>Реконструкция ВЛ-10 кВ направлением ТП-16 – КТП-18 по адресу: Московская область, г. Дубна</t>
  </si>
  <si>
    <t>6250/19</t>
  </si>
  <si>
    <t>Реконструкция ВЛ-10 кВ направлением КТП-15 – ТП-29 по адресу: Московская область, г. Дубна</t>
  </si>
  <si>
    <t>6251/19</t>
  </si>
  <si>
    <t>Реконструкция ВЛ-6 кВ направлением ТП-262 – КТП-259 по адресу: Московская область, г. Дубна</t>
  </si>
  <si>
    <t>6252/19</t>
  </si>
  <si>
    <t>Реконструкция ТП-281. Строительство КЛ-10 кВ по адресу: Московская область, г.о. Щёлково, п. Новый городок</t>
  </si>
  <si>
    <t>6392/20</t>
  </si>
  <si>
    <t>Реконструкция 2КЛ-10 кВ направлением ГЭС-191 ф. 2 – ЦРПЛ ф. 12, 2КЛ-10 кВ направлением ГЭС-191 ф. 5 – ЦРПЛ ф. 9 по адресу: Московская область, г. Дубна</t>
  </si>
  <si>
    <t>6248/19</t>
  </si>
  <si>
    <t>Городской округ Ступино</t>
  </si>
  <si>
    <t>Реконструкция МТП-113 по адресу: Московская область, г. Ступино, ул. Малоовражная</t>
  </si>
  <si>
    <t>4005/17</t>
  </si>
  <si>
    <t xml:space="preserve">Реконструкция ВЛ-0,4 кВ от ЗТП-201 по адресу: Московская область, г.о. Ступино, пос. Октябрьский
</t>
  </si>
  <si>
    <t>5751/18</t>
  </si>
  <si>
    <t>Реконструкция ВЛ 10 кВ ТП2В - ТП1В по адресу: Московская обл., Ступинский р-н, водоподъемы г.о. Ступино</t>
  </si>
  <si>
    <t>5006/18</t>
  </si>
  <si>
    <t>Реконструкция ВЛ 10 кВ РП-16 ф.2 по адресу: Московская обл., Ступинский р-н, ул.Белопесоцкая - с.Лужники</t>
  </si>
  <si>
    <t>5007/18</t>
  </si>
  <si>
    <t xml:space="preserve">Реконструкция ВЛ-10кВ направлением Р-253 – КТП-999 по адресу: Московская обл., Ступинский р-н., с. Хатунь
</t>
  </si>
  <si>
    <t>5008/18</t>
  </si>
  <si>
    <t>Реконструкция ВЛ 10 кВ ТП1В - ТП-21 по адресу: Московская обл., Ступинский р-н, д.Соколова с.Пустынь</t>
  </si>
  <si>
    <t>5009/18</t>
  </si>
  <si>
    <t>Реконструкция ВЛ-0,4 кВ от МТП-113 по адресу: Московская область, г. Ступино, ул. Малоовражная</t>
  </si>
  <si>
    <t>4006/17</t>
  </si>
  <si>
    <t>Реконструкция ВЛ-0,4 кВ от КТП-11 по адресу: Московская область, г. Ступино, ул. Колхозная</t>
  </si>
  <si>
    <t>4008/17</t>
  </si>
  <si>
    <t>Реконструкция ВЛ-10 кВ от ТП-236 до МТП-119 по адресу: Московская область, Ступинский район, п. Жилево</t>
  </si>
  <si>
    <t>4009/17</t>
  </si>
  <si>
    <t>Реконструкция ВЛ-0,4 кВ от МТП-12 по адресу: Московская область, г. Ступино, ул. Осипенко</t>
  </si>
  <si>
    <t>4011/17</t>
  </si>
  <si>
    <t xml:space="preserve">Реконструкция ЛЭП-0,4 кВ по адресу: Московская область, Ступинский район, г. Ступино, ул. Белопесоцкая
</t>
  </si>
  <si>
    <t>6376/20</t>
  </si>
  <si>
    <t>Реконструкция ЛЭП-0,4 кВ от КТП-20 для электроснабжения энергопринимающих устройств заявителя по адресу: Московская обл., Ступинский р-н, Ступино, д. Соколова Пустынь, ул. Горловская, д. № 50</t>
  </si>
  <si>
    <t>6321/20</t>
  </si>
  <si>
    <t>Реконструкция РУ-0,4 кВ РП-3 для электроснабжения энергопринимающих устройств заявителя по адресу: 142800, Московская обл., Ступинский р-н, г. Ступино, проспект Победы</t>
  </si>
  <si>
    <t>6322/20</t>
  </si>
  <si>
    <t>Реконструкция ЛЭП-0,4кВ по адресу: Московская обл., Ступинский р-н., д. Астафьево</t>
  </si>
  <si>
    <t>6272/19</t>
  </si>
  <si>
    <t xml:space="preserve">Реконструкция ЛЭП-0,4кВ по адресу: 142820, Московская обл., Ступинский р-н., рп. Жилево, ул. Ленинская, д. № 3А
</t>
  </si>
  <si>
    <t>6273/19</t>
  </si>
  <si>
    <t xml:space="preserve">Реконструкция ЛЭП-0,22 кВ от МТП-113 для электроснабжения энергопринимающих устройств заявителя по адресу: Московская обл, Ступинский р-н, г. Ступино, ул. Колхозная, дом № 239
</t>
  </si>
  <si>
    <t>6564/20</t>
  </si>
  <si>
    <t>Городской округ Егорьевск</t>
  </si>
  <si>
    <t>Реконструкция ТП-51 по адресу: Московская обл, Егорьевск г, Владимирская ул, строение 9</t>
  </si>
  <si>
    <t>5310/18</t>
  </si>
  <si>
    <t>Реконструкция ТП-66 по адресу: Московская обл, Егорьевск г, А.Невского ул, строение 3</t>
  </si>
  <si>
    <t>5311/18</t>
  </si>
  <si>
    <t xml:space="preserve">Реконструкция КТП-233 с установкой двух силовых трансформаторов по адресу: Московская обл, Егорьевск г, Комарова ул
</t>
  </si>
  <si>
    <t>5655/18</t>
  </si>
  <si>
    <t>Реконструкция ТП-12, ЛЭП-6 кВ направлением ТП-10 – ТП-12 для электроснабжения энергопринимающих устройств заявителя по адресу: Московская область, город Егорьевск, пер. Спартаковский, д.4</t>
  </si>
  <si>
    <t>Реконструкция ВЛ 6 кВ ФП№1-ТП№2 ф-ки, ФП№1-КРУН1 ф-ки по адресу: Московская обл., Егорьевский р-н, г.Егрьевск-п.Шувое</t>
  </si>
  <si>
    <t>5005/18</t>
  </si>
  <si>
    <t xml:space="preserve">Реконструкция ВЛ-0,4кВ от ТП-80 по адресу: Московская обл., г. Егорьевск, ул. Чернышевского, д. № 20
</t>
  </si>
  <si>
    <t>6091/19</t>
  </si>
  <si>
    <t>Реконструкция участка ВЛ-0,23 кВ от ТП-181 для электроснабжения энергопринимающих устройств заявителя по адресу: Московская обл., г. Егорьевск, ул. Милиции, дом № 13/1</t>
  </si>
  <si>
    <t>6157/19</t>
  </si>
  <si>
    <t>Реконструкция РП-6 по адресу: Московская область, г.о. Егорьевск, ул. Горького</t>
  </si>
  <si>
    <t>6039/19</t>
  </si>
  <si>
    <t>Реконструкция РП-5 по адресу: Московская область, г.о. Егорьевск, ул. Жукова Гора</t>
  </si>
  <si>
    <t>6038/19</t>
  </si>
  <si>
    <t>Реконструкция ЛЭП-0,4 кВ от ТП-196 для электроснабжения энергопринимающих устройств заявителя по адресу: Московская обл., Егорьевский р-н, г. Егорьевск, ул. Новая, дом № 54</t>
  </si>
  <si>
    <t>6487/20</t>
  </si>
  <si>
    <t>Реконструкция ТП-148, строительство ЛЭП-6 кВ для электроснабжения энергопринимающих устройств заявителя по адресу: Московская область, Егорьевский р-н, г. Егорьевск, ул. 50 лет ВЛКСМ, дом № 2А (1 этап)</t>
  </si>
  <si>
    <t>6423/20</t>
  </si>
  <si>
    <t>Реконструкция ЛЭП-0,4 кВ от ТП-77 для электроснабжения энергопринимающих устройств заявителя по адресу: Московская обл, Егорьевский р-н, г. Егорьевск, ул. Радио, дом № 32</t>
  </si>
  <si>
    <t>6409/20</t>
  </si>
  <si>
    <t xml:space="preserve">Реконструкция щита оперативного тока и щита собственных нужд на ПС 110 кВ «Ткач» №488 по адресу: Московская область, г. Егорьевск, ул. Тельмана, стр.1
</t>
  </si>
  <si>
    <t>6189/19</t>
  </si>
  <si>
    <t>Городской округ Подольск</t>
  </si>
  <si>
    <t>Реконструкция ЛЭП-0,4кВ по адресу: 142111, Московская обл., г. Подольск, пр-кт Юных Ленинцев, д. 40</t>
  </si>
  <si>
    <t>5563/18</t>
  </si>
  <si>
    <t xml:space="preserve">Реконструкция ЛЭП-0,4 кВ по адресу: Московская обл, Подольский р-н, с/п Лаговское, вблизи д. Пузиково, СНТ «Полянка», уч.147 
</t>
  </si>
  <si>
    <t>5738/19</t>
  </si>
  <si>
    <t>Реконструкция РТП-24 по адресу: Московская область, г.о. Подольск, д. Докукино</t>
  </si>
  <si>
    <t>4477/18</t>
  </si>
  <si>
    <t>Реконструкция РУ-6 кВ РТП-70, строительство ТП-проект., 2КЛ-6 кВ для электроснабжения энергопринимающих устройств заявителя по адресу: Московская обл, г.о. Подольск, мкр-н Климовск, ул. Революции, д. 2 (1 Этап)</t>
  </si>
  <si>
    <t>5540/18</t>
  </si>
  <si>
    <t>Реконструкция РТП-70 по адресу: Московская область, г.о. Подольск, мкр. Климовск, ул. Революции, д. 3</t>
  </si>
  <si>
    <t>4478/18</t>
  </si>
  <si>
    <t>Реконструкция КЛ-6 кВ направлением РТП-1-ТП-393 по адресу: Московская область, г. Подольск, ул. Мира, ул. Машиностроителей</t>
  </si>
  <si>
    <t>4480/18</t>
  </si>
  <si>
    <t>Реконструкция КЛ-10 кВ направлением ТП-83-ТП-216 по адресу: Московская область, г. Подольск, ул. Машиностроителей</t>
  </si>
  <si>
    <t>4481/18</t>
  </si>
  <si>
    <t>Реконструкция КЛ-10 кВ направлением ТП-62-ТП-141 по адресу: Московская область, г. Подольск, ул. Пионерская, ул. Школьная</t>
  </si>
  <si>
    <t>4482/18</t>
  </si>
  <si>
    <t>Реконструкция КЛ-6 кВ направлением ТП-67-ТП-77 по адресу: Московская область, г. Подольск, ул. Индустриальная, ул. Б. Серпуховская</t>
  </si>
  <si>
    <t>4483/18</t>
  </si>
  <si>
    <t>Реконструкция 2КЛ-0,4кВ по адресу: 142101, Московская обл., г. Подольск, ул. Большая Серпуховская, дом № 20/1</t>
  </si>
  <si>
    <t>6041/19</t>
  </si>
  <si>
    <t xml:space="preserve"> Реконструкция КЛ-0,4кВ от ЗТП-229 по адресу: Московская обл., г.о. Подольск, д. Матвеевское, ул. Оборонная, д № 6
</t>
  </si>
  <si>
    <t>6050/19</t>
  </si>
  <si>
    <t>Реконструкция ТП-543 по адресу: Московская обл., г. Подольск, ул. Плещеевская</t>
  </si>
  <si>
    <t>6068/19</t>
  </si>
  <si>
    <t>Реконструкция РУ-0,4 кВ ТП-422 для электроснабжения энергопринимающих устройств заявителя по адресу: Московская обл., г. Подольск, ул. Парковая, дом № 26</t>
  </si>
  <si>
    <t>6320/20</t>
  </si>
  <si>
    <t>Реконструкция ЛЭП-0,4 кВ для электроснабжения энергопринимающих устройств заявителя по адресу: Московская обл., г. Климовск, СНТ «Весна-1</t>
  </si>
  <si>
    <t>6187/19</t>
  </si>
  <si>
    <t>Реконструкция ТП-287, строительство ЛЭП-0,4 кВ для электроснабжения энергопринимающих устройств заявителя по адресу: Московская обл., г. Подольск, ул. Дружбы, дом № 15</t>
  </si>
  <si>
    <t>6491/20</t>
  </si>
  <si>
    <t>Реконструкция ЛЭП-0,4 кВ от ТП-227 для электроснабжения энергопринимающих устройств заявителя по адресу: Московская обл, Подольск г, ПГСК«Высотный», помещение 35</t>
  </si>
  <si>
    <t>6406/20</t>
  </si>
  <si>
    <t>Реконструкция ВЛ-0,4 кВ от ЗТП-174 для электроснабжения энергопринимающих устройств заявителя по адресу: Московская обл., г. Подольск, Львовский, ул. Горького, дом № 21 стр. 1</t>
  </si>
  <si>
    <t>6021/19</t>
  </si>
  <si>
    <t>Реконструкция РУ-0,4 кВ РТП-40, строительство 2КЛ-0,4 кВ от РТП-40 для электроснабжения энергопринимающих устройств заявителя по адресу: Московская обл., Подольский р-н, Дубровицкое сп, п. Дубровицы (1 этап)</t>
  </si>
  <si>
    <t>6473/20</t>
  </si>
  <si>
    <t>Реконструкция КЛ-0,4кВ, строительство ЛЭП-0,4кВ по адресу: Московская обл., г. Подольск, ул. Чехова, д. № 6а (1 этап)</t>
  </si>
  <si>
    <t>6237/19</t>
  </si>
  <si>
    <t>Сергиево-Посадский муниципальный район</t>
  </si>
  <si>
    <t>Реконструкция ТП-404 для присоединения заявителя по адресу: 141303, Московская область, Сергиево-Посадский район, г. Сергиев Посад, Ярославское ш</t>
  </si>
  <si>
    <t>5448/18</t>
  </si>
  <si>
    <t>Реконструкция РУ-10кВ ТП-590 для присоединения заявителя по адресу: Московская область, Сергиево-Посадский район, Сергиев Посад г., Московское ш., д.3а</t>
  </si>
  <si>
    <t>5284/18</t>
  </si>
  <si>
    <t>Реконструкция ТП-22 для электроснабжения энергопринимающих устройств заявителя по адресу: 141315, Московская обл, Сергиево-Посадский р-н, Сергиев Посад г, Красной Армии пр-кт, дом №1а</t>
  </si>
  <si>
    <t>5332/18</t>
  </si>
  <si>
    <t>Реконструкция ТП-377. Строительство 2КЛ-0,4 кВ от ТП-377 до ВРУ заявителя по адресу: 141300, Московская обл, Сергиево-Посадский р-н, г. Сергиево Посад, на пересечении ул. Дружбы и Новоугличского шоссе, дом №60 (1 Этап)</t>
  </si>
  <si>
    <t>5193/18</t>
  </si>
  <si>
    <t xml:space="preserve">Реконструкция ТП-6003 по адресу: Московская обл., Сергиево-Посадский р-н, г. Хотьково, ул. Ленина, дом № 4
</t>
  </si>
  <si>
    <t>5647/18</t>
  </si>
  <si>
    <t>Реконструкция ТП-306. Строительство ЛЭП-0,4 кВ от ТП-306 по адресу: Московская обл., Сергиево-Посадский р-н, рп. Скоропусковский, участок № 40 ( 1 этап)</t>
  </si>
  <si>
    <t>5643/18</t>
  </si>
  <si>
    <t>Реконструкция ТП-12 для электроснабжения энергопринимающих устройств заявителя по адресу: 141310, Московская обл, Сергиево-Посадский р-н, Сергиев Посад г, 1 Ударной Армии ул, дом №12</t>
  </si>
  <si>
    <t>5543/18</t>
  </si>
  <si>
    <t>Реконструкция КЛ-6 кВ от РП-30 до ТП-338 по адресу: Московская обл, г.Сергиев Посад</t>
  </si>
  <si>
    <t>5940/19</t>
  </si>
  <si>
    <t>Реконструкция КЛ-6 кВ от РП-30 до РП-16 по адресу: Московская обл, г.Сергиев Посад</t>
  </si>
  <si>
    <t>5941/19</t>
  </si>
  <si>
    <t>Реконструкция КЛ-6 кВ от ТП-127 до ТП-173 по адресу: Московская обл, г.Сергиев Посад</t>
  </si>
  <si>
    <t>5942/19</t>
  </si>
  <si>
    <t>Реконструкция КЛ-6 кВ от ТП-173 до ТП-17 по адресу: Московская обл, г.Сергиев Посад</t>
  </si>
  <si>
    <t>5943/19</t>
  </si>
  <si>
    <t>Реконструкция КЛ-6 кВ от РП-16 до ТП-339 по адресу: Московская обл, г.Сергиев Посад</t>
  </si>
  <si>
    <t>5944/19</t>
  </si>
  <si>
    <t>Реконструкция КЛ-6 кВ от ТП-144 до ТП-15 по адресу: Московская обл, г.Сергиев Посад</t>
  </si>
  <si>
    <t>5945/19</t>
  </si>
  <si>
    <t>Реконструкция ТП-144 по адресу: Московская область, г. Сергиев Посад</t>
  </si>
  <si>
    <t>5947/19</t>
  </si>
  <si>
    <t xml:space="preserve">Реконструкция РУ-0,4 кВ ТП-12 по адресу: Московская область, г. Сергиев Посад
</t>
  </si>
  <si>
    <t>5949/19</t>
  </si>
  <si>
    <t>Реконструкция ТП-506. Строительство КЛ-0,4 кВ от ТП-506 для электроснабжения заявителя по адресу: Московская обл, Сергиево-Посадский р-н, Сергиев Посад г., в районе ул. Пограничная (1 Этап)</t>
  </si>
  <si>
    <t>5382/18</t>
  </si>
  <si>
    <t>Реконструкция ТП-355 для электроснабжения заявителя по адресу: 141300, Московская область, Сергиево-Посадский район, Сергиев Посад г., Пограничная ул.</t>
  </si>
  <si>
    <t>5291/18</t>
  </si>
  <si>
    <t>Реконструкция ТП-26, реконструкция ЛЭП-0,4 кВ от ТП-26 для электроснабжения заявителя по адресу: Московская область, Сергиево-Посадский район, Сергиев Посад г., Пролетарская 2-я ул</t>
  </si>
  <si>
    <t>5290/18</t>
  </si>
  <si>
    <t>Реконструкция ВЛ 6 кВ ТП208-ТП135-ТП159 по адресу: г. Сергиев Посад</t>
  </si>
  <si>
    <t>5092/18</t>
  </si>
  <si>
    <t>Реконструкция ТП-144, строительство ЛЭП-0,4 кВ до границы участка заявителя по адресу: Московская область, Сергиево-Посадский район, Сергиев Посад г. (1 Этап)</t>
  </si>
  <si>
    <t>5117/18</t>
  </si>
  <si>
    <t>Реконструкция ТП-95. Строительство КЛ-6 кВ. Строительство 2КЛ-0,4 кВ от ТП-95 до ВРУ заявителя по адресу: 141300, Московская обл, Сергиево-Посадский р-н, г. Сергиев Посад, Гражданская ул. (1 Этап)</t>
  </si>
  <si>
    <t>5430/18</t>
  </si>
  <si>
    <t>Вынос (переустройство) КЛ-6 кВ ф.403 ПС-105-ТП-365 с земельного участка Заявителя по адресу: Московская область, г. Сергиев Посад, на пересечении ул. Дружбы и Новоуглического шоссе, дом 60, КН 50:05:0070203:0030</t>
  </si>
  <si>
    <t>С-П-491/18</t>
  </si>
  <si>
    <t>Реконструкция КТП-1805850 для электроснабжения энергопринимающих устройств  заявителя по адресу: 141305, Московская обл, Сергиево-Посадский р-н, Сергиев Посад г., ул. Центральная</t>
  </si>
  <si>
    <t>5961/19</t>
  </si>
  <si>
    <t xml:space="preserve">Реконструкция ТП-198 по адресу: 141300, Московская обл, Сергиево-Посадский р-н, Сергиев Посад г, Красной Армии пр-кт, рядом с домом №210а
</t>
  </si>
  <si>
    <t>5663/19</t>
  </si>
  <si>
    <t xml:space="preserve">«Реконструкция ТП-554 по адресу: Московская обл., Сергиево-Посадский р-н, Сергиев Посад г, Солнечная ул, д. № 8
</t>
  </si>
  <si>
    <t>5871/19</t>
  </si>
  <si>
    <t xml:space="preserve">Реконструкция ТП-601. Строительство ЛЭП-0,4 кВ от ТП-601 для электроснабжения энергопринимающих устройств заявителей по адресу: Московская обл., Сергиево-Посадский р-н,        г. Сергиев Посад, ул. Симоненкова (1этап)
</t>
  </si>
  <si>
    <t>5876/19</t>
  </si>
  <si>
    <t>Реконструкция ТП-482 по адресу: Московская обл., Сергиево-Посадский р-н, Глинково с, Коршуниха ул, участок №  62</t>
  </si>
  <si>
    <t>5875/19</t>
  </si>
  <si>
    <t xml:space="preserve">Реконструкция 2КЛ-0,4 кВ от ТП-6002 по адресу: Московская обл, Сергиево-Посадский р-н, г. Хотьково, ул. Калинина, д. 2
</t>
  </si>
  <si>
    <t>5872/19</t>
  </si>
  <si>
    <t>Реконструкция ТП-603 по адресу: Московская область, Сергиево-Посадский район, г. Сергиев Посад, ул.Вифанская</t>
  </si>
  <si>
    <t>5792/19</t>
  </si>
  <si>
    <t xml:space="preserve">Реконструкция ТП-104. Строительство ЛЭП-0,4 кВ от ТП-104 по адресу: Московская обл., Сергиево-Посадский р-н, Сергиев Посад г, Лесхоз п (1 этап)
</t>
  </si>
  <si>
    <t>5878/19</t>
  </si>
  <si>
    <t xml:space="preserve">Реконструкция ТП-677 по адресу: Московская обл., Сергиево-Посадский р-н, Сергиев-Посад, Центральная ул, дом № 60б
</t>
  </si>
  <si>
    <t>5879/19</t>
  </si>
  <si>
    <t>Реконструкция ТП-43 для электроснабжения энергопринимающих устройств заявителя по адресу: 141311, Московская обл., Сергиево-Посадский р-н, д. Чарково, д. №14</t>
  </si>
  <si>
    <t>6104/19</t>
  </si>
  <si>
    <t>Реконструкция ТП-347 для электроснабжения энергопринимающих устройств заявителя по адресу: 141301, Московская обл., Сергиево-Посадский р-н, г. Сергиев Посад, Новоугличское ш., д. №65а</t>
  </si>
  <si>
    <t>6105/19</t>
  </si>
  <si>
    <t xml:space="preserve">Реконструкция ТП-539 (заявка №1810882). Строительство ЛЭП-0,4 кВ по адресу: Московская область, Сергиево-Посадский район, г. Сергиев Посад, пр-кт Красной Армии (1 этап)
</t>
  </si>
  <si>
    <t>6386/20</t>
  </si>
  <si>
    <t xml:space="preserve">Реконструкция ЛЭП-0,4 кВ от ТП-506  для электроснабжения энергопринимающих устройств заявителя по адресу: Московская обл, Сергиево-Посадский р-н, Сергиев Посад г, Пограничная ул, дом № 28Б
</t>
  </si>
  <si>
    <t>6351/20</t>
  </si>
  <si>
    <t>Реконструкция ТП-402 для электроснабжения энергопринимающих устройств заявителя по адресу: Московская обл., Сергиево-Посадский р-н, Сергиев Посад г, Вознесенская ул.</t>
  </si>
  <si>
    <t>6402/20</t>
  </si>
  <si>
    <t>Реконструкция ТП-13, строительство 2БКТП взамен ТП-195 по адресу: 141309, Московская обл, Сергиево-Посадский р-н, Сергиев Посад г, Громова ул, дом №1</t>
  </si>
  <si>
    <t>6344/20</t>
  </si>
  <si>
    <t>Реконструкция РКТП-5105, строительство ТП-проект., 2КЛ-10 кВ от РУ-10 кВ РКТП-5105 до РУ-10 кВ ТП-проект. для электроснабжения энергопринимающих устройств заявителя по адресу: 141303, Московская обл, Сергиево-Посадский р-н, Сергиев Посад г, Ярославское ш, в районе д. Зубачево (1 этап)</t>
  </si>
  <si>
    <t>5681/19</t>
  </si>
  <si>
    <t>Реконструкция ТП-676 для электроснабжения энергопринимающих устройств заявителя по адресу: 141305, Московская обл, Сергиево-Посадский р-н, г. Сергиев Посад, ш. Скобяное</t>
  </si>
  <si>
    <t>6354/20</t>
  </si>
  <si>
    <t>Реконструкция КЛ-6 кВ направлением ПC-186 Реммаш ф. 23 – ТП-8Р по адресу: Московская область, Сергиево-Посадский г. о.</t>
  </si>
  <si>
    <t>6314/20</t>
  </si>
  <si>
    <t xml:space="preserve">Реконструкция РУ-6 кВ ТП-314 по адресу: Московская обл., Сергиево-Посадский р-н, г.о. Сергиев Посад
</t>
  </si>
  <si>
    <t>6308/20</t>
  </si>
  <si>
    <t>Реконструкция ТП-127 для электроснабжения энергопринимающих устройств заявителя по адресу: Московская обл., Сергиево-Посадский р-н, Сергиев Посад г, Кооперативная ул., дом №20а</t>
  </si>
  <si>
    <t>5677/19</t>
  </si>
  <si>
    <t xml:space="preserve">Реконструкция ТП-1810370 для электроснабжения энергопринимающих устройств заявителя по адресу: 141336, Московская обл, Сергиево-Посадский р-н, п. Реммаш, ул. Институтская, дом № 22 д
</t>
  </si>
  <si>
    <t>6318/19</t>
  </si>
  <si>
    <t>Реконструкция ТП-135 для электроснабжения энергопринимающих устройств заявителя по адресу: 141300, Московская обл, Сергиево-Посадский р-н, г. Сергиев Посад, с. Благовещенье, дом № 6а</t>
  </si>
  <si>
    <t>6316/19</t>
  </si>
  <si>
    <t xml:space="preserve">Реконструкция ЛЭП-0,4 кВ от ТП-503 до границы участка заявителя по адресу: Московская обл, Сергиево-Посадский р-н, Сергиев Посад г, Красной Армии пр-кт, дом № 216/11
</t>
  </si>
  <si>
    <t>5895/19</t>
  </si>
  <si>
    <t>Реконструкция ТП-265 по адресу: Московская обл., Сергиево-Посадский р-н, Сергиев Посад г, Новоугличское ш.</t>
  </si>
  <si>
    <t>5898/19</t>
  </si>
  <si>
    <t>Реконструкция ТП-365 по адресу: Московская область, г. Сергиев Посад</t>
  </si>
  <si>
    <t>6263/19</t>
  </si>
  <si>
    <t>Реконструкция ТП-154 для электроснабжения энергопринимающих устройств заявителя по адресу: Московская обл., Сергиево-Посадский р-н, г. Сергиев Посад, Новоугличское шоссе, д. № 32</t>
  </si>
  <si>
    <t>6258/19</t>
  </si>
  <si>
    <t>Реконструкция ТП-188 для электроснабжения энергопринимающих устройств заявителя по адресу: 141300, Московская обл., Сергиево-Посадский р-н, г. Сергиев Посад, ул. Преображенская, д. № 31</t>
  </si>
  <si>
    <t>6495/20</t>
  </si>
  <si>
    <t>Реконструкция РТП-6000 по адресу:Московская область, Сергиево-Посадский район, г. Хотьково, ул. Михеенко</t>
  </si>
  <si>
    <t>6527/20</t>
  </si>
  <si>
    <t>Реконструкция КЛ-6 кВ направлением ТП-150 – ТП-338 по адресу: Московская область, г. Сергиев Посад»</t>
  </si>
  <si>
    <t>6464/20</t>
  </si>
  <si>
    <t>Реконструкция КЛ-6 кВ направлением ТП-162 – оп. 1 ВЛ-6 кВ по адресу: Московская область, г. Сергиев Посад</t>
  </si>
  <si>
    <t>6465/20</t>
  </si>
  <si>
    <t>Реконструкция ТП-180 для электроснабжения энергопринимающих устройств заявителя по адресу: Московская обл., Сергиево-Посадский р-н, д. Наугольное</t>
  </si>
  <si>
    <t>6236/19</t>
  </si>
  <si>
    <t>Ленинский муниципальный район</t>
  </si>
  <si>
    <t>Реконструкция КТП-27 по адресу: Московская обл., Ленинский р-он, пос. Володарского, уч. В-1/7</t>
  </si>
  <si>
    <t>5438/18</t>
  </si>
  <si>
    <t>Реконструкция участка ЛЭП-6 кВ направлением ТП-188 – ТП-270 по адресу: Московская область, Ленинский район, г. Видное, п. Расторгуево, 1-й Футбольный проезд</t>
  </si>
  <si>
    <t>5247/18</t>
  </si>
  <si>
    <t>Реконструкция двух КЛ-0,4 кВ от ТП-162по адресу: Московская область, Ленинский район, г. Видное, ул. Советская, д. 32</t>
  </si>
  <si>
    <t>4747/18</t>
  </si>
  <si>
    <t>Реконструкция РТП-22 по адресу: Московская область, Ленинский район, г. Видное, ул. Донбасская, пр-т. Ленинского Комсомола</t>
  </si>
  <si>
    <t>5423/18</t>
  </si>
  <si>
    <t>Реконструкция РУ-10 кВ РТП-24 для электроснабжения энергопринимающих устройств заявителя по адресу: Московская обл., Ленинский р-н, с/о Горкинский, в районе д. Ближние Прудищи</t>
  </si>
  <si>
    <t>6610/20</t>
  </si>
  <si>
    <t>РеконструкцияТП-118по адресу: Московская область, Ленинский район, г. Видное, ул. Гаевского, вблизи д. 12а</t>
  </si>
  <si>
    <t>4745/18</t>
  </si>
  <si>
    <t>Реконструкция ЛЭП-0,4 кВ от ТП-151 по адресу: Московская область, Ленинский район, г. Видное</t>
  </si>
  <si>
    <t>4748/18</t>
  </si>
  <si>
    <t>Реконструкция ТП-413 по адресу: Московская область, Ленинский район, г. Видное, ул. Лемешко</t>
  </si>
  <si>
    <t>6183/19</t>
  </si>
  <si>
    <t>Реконструкция ТП-133 по адресу: Московская обл., Ленинский р-н, г. Видное, ст. Расторгуево</t>
  </si>
  <si>
    <t>6230/19</t>
  </si>
  <si>
    <t>Реконструкция ТП-148, ВЛ-0,4 кВ от РУ-0,4 кВ ТП-148, строительство ЛЭП-0,4 кВ от ТП-148 для электроснабжения энергопринимающих устройств заявителя по адресу: 142700, Московская обл, Ленинский р-н, Видное г, Вокзальная ул (1 этап)</t>
  </si>
  <si>
    <t>5669/19</t>
  </si>
  <si>
    <t>Реконструкция участка ВЛИ-0,4 кВ от РТП-31 для электроснабжения энергопринимающих устройств заявителя по адресу: Московская обл., Ленинский р-н, с. Спасское, участок № 65/2</t>
  </si>
  <si>
    <t>6367/20</t>
  </si>
  <si>
    <t>Ногинский муниципальный район</t>
  </si>
  <si>
    <t>Реконструкция ВЛ-0,4 кВ от ТП-162, строительство ЛЭП-0,4 кВ от ТП-162 для электроснабжения энергопринимающих устройств заявителя по адресу: Московская обл, Ногинский р-н, г. Электроугли, Городское поселение Электроугли, ул. Сергеевская, дом 54 (1 этап)</t>
  </si>
  <si>
    <t>6421/20</t>
  </si>
  <si>
    <t>Новое строительство</t>
  </si>
  <si>
    <t>Строительство двух КЛ-6 кВ от РП-47 до РП-255 по адресу: 
Московская область, г. Электросталь, ул. Захарченко, ул. Октябрьская</t>
  </si>
  <si>
    <t>4146/17</t>
  </si>
  <si>
    <t>Строительство 2БКТП в районе ТП-120 по адресу: Московская область, г. Электросталь, ул. Победы</t>
  </si>
  <si>
    <t>2575/15</t>
  </si>
  <si>
    <t>Строительство КЛ-6кВ от ТП-92 до ТП-94, 2КЛ-0,4кВ от ТП-94 до ВРУ МДОУ д/сад №7 по адресу: Московская область, г. Электросталь, ул. Мира, д. 26б</t>
  </si>
  <si>
    <t>1771/15</t>
  </si>
  <si>
    <t>Строительство КЛ-0,4кВ от РТП-100 до ВРУ МДОУ д/сад №43 по адресу: Московская область, г. Электросталь, ул. Жулябина, д.6а</t>
  </si>
  <si>
    <t>1774/15</t>
  </si>
  <si>
    <t>Строительство КЛ-0,4кВ от ТП-70, ТП-111 до ВРУ МДОУ д/сад №56 по адресу: Московская область, г. Электросталь, ул. Первомайская, д. 4а</t>
  </si>
  <si>
    <t>1775/15</t>
  </si>
  <si>
    <t>Строительство КЛ-0,4кВ от ТП-95, РП-199 до ВРУ МДОУ д/сад №62 по адресу: Московская область, г. Электросталь, ул. Победы, д. 3 к. 5</t>
  </si>
  <si>
    <t>1776/15</t>
  </si>
  <si>
    <t xml:space="preserve">Строительство ТП взамен ТП-72 по адресу: Московская область, г.о. Электросталь, ул. Пушкина д. 4А
</t>
  </si>
  <si>
    <t>5405/19</t>
  </si>
  <si>
    <t>Строительство КЛ-0,4кВ от ТП-256 до ВРУ МДОУ д/сад №29 по адресу: Московская область, г.Электросталь, ул. Трудовая, 14</t>
  </si>
  <si>
    <t>6361/20</t>
  </si>
  <si>
    <t>Строительство ТП, ЛЭП-6 кВ по адресу: Московская обл., г.о. Электросталь, г. Электросталь, Фрязевское ш</t>
  </si>
  <si>
    <t>6584/20</t>
  </si>
  <si>
    <t>Строительство ТП, ЛЭП-6 кВ по адресу: 144001, Московская обл., г. Электросталь, ул. Северная</t>
  </si>
  <si>
    <t>6582/20</t>
  </si>
  <si>
    <t xml:space="preserve">Строительство 2КЛ-0,4кВ от ТП-126 и ТП-127 до д/сада № 35 по адресу: Московская область, г. Электросталь, Южный пр-кт
</t>
  </si>
  <si>
    <t>6368/20</t>
  </si>
  <si>
    <t>Установка реклоузера по адресу: Московская область, городской округ Ликино-Дулёво, д. Минино</t>
  </si>
  <si>
    <t>4688/18</t>
  </si>
  <si>
    <t>Строительство БКТП в районе ТП-1024 по адресу: Московская область, Орехово-Зуевский район, г. Куровское, ул. Спортивная</t>
  </si>
  <si>
    <t>2431/15</t>
  </si>
  <si>
    <t>Строительство КТП в районе ТП-11 по адресу: Московская область, Орехово-Зуевский район, п. Новый Снопок, ул. Садовая</t>
  </si>
  <si>
    <t>2433/15</t>
  </si>
  <si>
    <t>Строительство КТП в районе ТП-282, КЛ 6 кВ от КТП-283 до КТП-проект по адресу: Орехово-Зуевский район, г. Дрезна</t>
  </si>
  <si>
    <t>331/12</t>
  </si>
  <si>
    <t>Строительство КТП в районе ТП-305 по адресу: Орехово-Зуевский район, г. Куровское, ул. Кирова</t>
  </si>
  <si>
    <t>522/12</t>
  </si>
  <si>
    <t>Строительство КВЛ-0,4 кВ от ТП-265 до ВРУ котельной №6 по адресу: Московская область, Орехово-Зуевский р-н, г. Дрезна, ул. Советская</t>
  </si>
  <si>
    <t>1753/15</t>
  </si>
  <si>
    <t>Строительство КЛ-0,4 кВ от ТП-211 до ВРУ поликлиники по адресу: Московская область, Орехово-Зуевский р-н, г. Ликино-Дулево, ул. Октябрьская, д. 55</t>
  </si>
  <si>
    <t>1751/15</t>
  </si>
  <si>
    <t>Строительство КЛ-0,4 кВ от РП-190 до ВРУ инфекционной больницы по адресу: Московская область, Орехово-Зуевский район, г. Ликино-Дулево. Ул. Центральная, д. 4</t>
  </si>
  <si>
    <t>1752/15</t>
  </si>
  <si>
    <t>Строительство ВЛ-0,4 кВ от ТП-304 до ВРУ КНС по адресу: Московская область, Орехово-Зуевский район, г. Куровское, ул. Октябрьская.</t>
  </si>
  <si>
    <t>1755/15</t>
  </si>
  <si>
    <t>Строительство БКТП вблизи ТП-321, ВЛ-6 кВ от оп.25 ВЛ-6 кВ ф.5 от ПС №85 до проект. БКТП. КЛ-0,4 кВ от проект. БКТП до ВРУ детского отделения больницы по адресу: Московская область, Орехово-Зуевский р-н, г. Куровское, ул. Суворова</t>
  </si>
  <si>
    <t>1756/15</t>
  </si>
  <si>
    <t>Строительство ВЛ-0,4 кВ от ТП-46 до ВРУ КНС по адресу: Московская область, Орехово-Зуевский р-н, д. Губино, ул. Ленина</t>
  </si>
  <si>
    <t>1757/15</t>
  </si>
  <si>
    <t>Строительство ВЛ-0.4 кВ от ТП-46 до ВРУ больницы по адресу: Московская область, Орехово-Зуевский р-н, д. Губино, ул. Ленина</t>
  </si>
  <si>
    <t>1758/15</t>
  </si>
  <si>
    <t>Расширение РУ-0,4 кВ ТП-52. Строительство ВЛ-0,4 кВ от ТП-52 до котельной Пром. Зоны по адресу: Московская область, Орехово-Зуевский р-н. д. Новое, ул. Кооперативная</t>
  </si>
  <si>
    <t>1722/15</t>
  </si>
  <si>
    <t>Строительство ВЛ-0,4 кВ от ТП-52 до ВЗУ-1 Пром. Зона по адресу: Московская область, Орехово-Зуевский р-н, д. Новое, ул. Кооперативная</t>
  </si>
  <si>
    <t>1723/15</t>
  </si>
  <si>
    <t>Строительство ВЛ-0,4 кВ от ТП-52 до КНС Пром. Зона по адресу: Московская область, Орехово-Зуевский р-н, д. Новое, ул. Кооперативная</t>
  </si>
  <si>
    <t>1724/15</t>
  </si>
  <si>
    <t>Установка реклоузера по адресу:Московская область, Орехово-Зуевский район</t>
  </si>
  <si>
    <t>4556/18</t>
  </si>
  <si>
    <t xml:space="preserve">Строительство КЛ-10 кВ. Реконструкция ТП-338 по адресу: Московская область, Орехово-Зуевский район, г. Куровское
</t>
  </si>
  <si>
    <t>6031/19</t>
  </si>
  <si>
    <t>Строительство КТП, ЛЭП-6 кВ по адресу: Московская обл., Орехово-Зуевский р-н, Куровское г, Очистные сооружения ул</t>
  </si>
  <si>
    <t>6478/20</t>
  </si>
  <si>
    <t>Строительство МТП, ЛЭП-6 кВ по адресу: 142633, Московская область, Орехово-Зуевский р-н,          с/п Горское, СНТ «Сажени</t>
  </si>
  <si>
    <t>6286/19</t>
  </si>
  <si>
    <t>Строительство 2БКТП в районе ТП-309 по адресу: Московская область, г.о. Электрогорск, ул. Советская, д. 10а</t>
  </si>
  <si>
    <t>2471/15</t>
  </si>
  <si>
    <t xml:space="preserve">Строительство  КЛ-6 кВ направлением БКТП 309 – ТП-334 по адресу: 142530, Московская область, г.о. Электрогорск, ул. Советская
</t>
  </si>
  <si>
    <t>2472/15</t>
  </si>
  <si>
    <t xml:space="preserve">Строительство  КЛ-6 кВ направлением ТП 335 – ТП-338 по адресу: 142530, Московская область, г.о. Электрогорск, ул. Советская
</t>
  </si>
  <si>
    <t>2474/15</t>
  </si>
  <si>
    <t xml:space="preserve">Строительство КЛ-0,4 кВ от БКТП-309 до ВРУ дома по адресу: 142530, Московская область, г.о. Электрогорск, ул. Советская, д.21 </t>
  </si>
  <si>
    <t>2477/15</t>
  </si>
  <si>
    <t xml:space="preserve">Строительство  КЛ-0,4 кВ от ТП-347 до ВРУ дома по адресу: 142530, Московская область, г.о. Электрогорск, ул. Ухтомского, д.6 
</t>
  </si>
  <si>
    <t>2478/15</t>
  </si>
  <si>
    <t>Строительство  КЛ-6 кВ направлением ТП 306 – ТП-305 по адресу: 142530, Московская область, г.о. Электрогорск, ул.Семашко</t>
  </si>
  <si>
    <t>2479/15</t>
  </si>
  <si>
    <t xml:space="preserve">Строительство  КЛ-0,4 кВ от ТП-307 до ВРУ дома по адресу: 142530, Московская область, г.о. Электрогорск, ул. Советская, д.23 </t>
  </si>
  <si>
    <t>2480/15</t>
  </si>
  <si>
    <t xml:space="preserve">Строительство ЛЭП-6 кВ направлением ТП-373 – ТП-323 по адресу: 142530, Московская область, г.о. Электрогорск </t>
  </si>
  <si>
    <t>1237/15</t>
  </si>
  <si>
    <t>Строительство БКТП в районе ТП-337 по адресу: Московская область, г.Электрогорск, ул. Советская</t>
  </si>
  <si>
    <t>1321/15</t>
  </si>
  <si>
    <t>Строительство 2КЛ-6 кВ от проектируемой ТП (в районе ТП-306) до ТП-327, по адресу: г. Электрогорск</t>
  </si>
  <si>
    <t>538/12</t>
  </si>
  <si>
    <t>Строительство КТП в районе ТП-301 по адресу: г. Электрогорск, ул. Пионерская, д. 5</t>
  </si>
  <si>
    <t>533/12</t>
  </si>
  <si>
    <t>Строительство КТП, ЛЭП-6 кВ по адресу: Московская обл, Электрогорск го</t>
  </si>
  <si>
    <t>5962/19</t>
  </si>
  <si>
    <t>Строительство 2КТП вблизи ТП-32, КЛ-0,4 кВ от пр. 2КТП до ВНС ЛМЗ, КЛ-0,4 кВ от пр. 2КТП до ВРУ школы по адресу: Московская область, г. Павловский Посад, 1-й пер. 1-го Мая</t>
  </si>
  <si>
    <t>1777/15</t>
  </si>
  <si>
    <t>Строительство КТП в районе ТП-205 по адресу: Московская область, Павлово-Посадский р-н, пос. Б.Дворы, ул.Маяковского, д. 176</t>
  </si>
  <si>
    <t>2311/15</t>
  </si>
  <si>
    <t>Строительство КТП в районе ГКТП-59 по адресу: Московская область, Павловский Посад, ул. Усовская</t>
  </si>
  <si>
    <t>2312/15</t>
  </si>
  <si>
    <t>Строительство КТП в районе ГКТП-94 по адресу: Московская область, Павлово-Посадский р-н, д. Субботино</t>
  </si>
  <si>
    <t>2313/15</t>
  </si>
  <si>
    <t>Строительство КТП в районе ГКТП-95 по адресу: Московская область, г. Павловский Посад, ул. Советская</t>
  </si>
  <si>
    <t>2314/15</t>
  </si>
  <si>
    <t>Строительство КТП в районе ГКТП-98 по адресу: Московская область, г. Павловский Посад, ул.Степуринская</t>
  </si>
  <si>
    <t>2315/15</t>
  </si>
  <si>
    <t>Строительство КТП в районе ГКТП-103 по адресу: Московская область, г. Павловский Посад, пер. Ленинградский</t>
  </si>
  <si>
    <t>2316/15</t>
  </si>
  <si>
    <t>Строительство КТП в районе МП-104 по адресу: Московская область, Павлово-Посадский район, пос. Большие Дворы, ул. Ленина</t>
  </si>
  <si>
    <t>2317/15</t>
  </si>
  <si>
    <t>Строительство КТП в районе МП-122 по адресу: Московская область, г. Павловский Посад, ул. Московская</t>
  </si>
  <si>
    <t>2318/15</t>
  </si>
  <si>
    <t>Строительство КТП в районе ГКТП-47 по адресу: Московская область, г. Павловский Посад, ул. Красный текстильщик</t>
  </si>
  <si>
    <t>2319/15</t>
  </si>
  <si>
    <t>Строительство КТП в районе ГКТП-144 по адресу: Московская область, Павлово-Посадский район, д. Ковригино</t>
  </si>
  <si>
    <t>2320/15</t>
  </si>
  <si>
    <t>Строительство КТП в районе ГКТП-63 по адресу: Московская область, Павлово-Посадский район, д. Ковригино</t>
  </si>
  <si>
    <t>2321/15</t>
  </si>
  <si>
    <t>Строительство КТП в районе ГКТП-97 по адресу: Московская область, г. Павловский Посад, ул. Чернышевского, д. 16</t>
  </si>
  <si>
    <t>2322/15</t>
  </si>
  <si>
    <t>Строительство КТП в районе ГКТП-179 по адресу: Московская область, г. Павловский Посад, ул. Кузьмина – ул. Тимирязева</t>
  </si>
  <si>
    <t>2323/15</t>
  </si>
  <si>
    <t>Строительство ТП в районе ТП-18 по адресу: Московская область, Павловский Посад, ул.Чапаева, напротив д. 29</t>
  </si>
  <si>
    <t>2334/15</t>
  </si>
  <si>
    <t>Строительство КЛ-0,4 кВ от ТП-80 до ВРУ дома по адресу: Московская область, г. Павловский Посад, ул. Южная, д.30</t>
  </si>
  <si>
    <t>2339/15</t>
  </si>
  <si>
    <t>Строительство КЛ-0,4 кВ от ТП-30 до ВРУ дома по адресу: Московская область, г. Павловский Посад, ул. Кирова, д. 60 подъезд 5</t>
  </si>
  <si>
    <t>2341/15</t>
  </si>
  <si>
    <t>Строительство КЛ-0,4 кВ от ТП-86 перемычка от дома № 31 до дома № 22 по адресу: Московская область, г. Павловский Посад, ул. Южная, д. 22 – ул. Южная, д. 31</t>
  </si>
  <si>
    <t>2342/15</t>
  </si>
  <si>
    <t>Строительство РП-10 кВ по адресу: Московская область, г. Павловский Посад</t>
  </si>
  <si>
    <t>5084/18</t>
  </si>
  <si>
    <t>Строительство ТП взамен ТП-23 по адресу: Московская обл, Павловский Посад г, Орджоникидзе ул, дом №13</t>
  </si>
  <si>
    <t>4559/18</t>
  </si>
  <si>
    <t>Установка реклоузеров по адресу: Московская область, г.о. Павловский Посад</t>
  </si>
  <si>
    <t>4560/18</t>
  </si>
  <si>
    <t xml:space="preserve">Строительство БКТП взамен ТП-35 по адресу: Московская обл., г.о. Павловский-Посад, пер. Интернациональный, д. 24А
</t>
  </si>
  <si>
    <t>5407/19</t>
  </si>
  <si>
    <t xml:space="preserve">Строительство ТП, ЛЭП-6 кВ и ЛЭП-0,4 кВ по адресу: Московская область, г.о. Павловский Посад, мкр. Филимоново
</t>
  </si>
  <si>
    <t>6175/19</t>
  </si>
  <si>
    <t>Строительство ТП, ЛЭП-6 кВ по адресу: 142500, Московская область, Павлово-Посадский р-н</t>
  </si>
  <si>
    <t>6332/20</t>
  </si>
  <si>
    <t>Строительство ТП, ЛЭП-6 кВ по адресу: 142500, Московская область, Павлово-Посадский р-н.</t>
  </si>
  <si>
    <t>6294/20</t>
  </si>
  <si>
    <t>Строительство ТП, ЛЭП-6 кВ по адресу: Московская область, г. Павловский Посад</t>
  </si>
  <si>
    <t>6297/20</t>
  </si>
  <si>
    <t>Строительство 2БКТП в районе ТП-3 по адресу: Московская область г. Шатура, мкр.Керва, ул. Школьная</t>
  </si>
  <si>
    <t>2141/15</t>
  </si>
  <si>
    <t>Строительство КТП, ВЛ-10кВ по адресу: Московская область Рабочий поселок г. Шатура, ул. Ленина</t>
  </si>
  <si>
    <t>2142/15</t>
  </si>
  <si>
    <t>Строительство КТП, ВЛ-10 кВ по адресу: Московская область Рабочий поселок г.Шатура, ул.Октябрьская</t>
  </si>
  <si>
    <t>2143/15</t>
  </si>
  <si>
    <t>Строительство ВЛ-10кВ от ВЛ-10кВ направлением ТП-1-ТП-3 до пр.КТП-2146-15 по адресу: Московская область п. Осаново, ул. Школьная</t>
  </si>
  <si>
    <t>2144/15</t>
  </si>
  <si>
    <t>Строительство КТП, ВЛ-6кВ по адресу: Московская область п. Черусти, ул.Февральская</t>
  </si>
  <si>
    <t>2145/15</t>
  </si>
  <si>
    <t>Строительство КТП, ВЛ-10кВ по адресу: Московская область п. Осаново, ул. Школьная</t>
  </si>
  <si>
    <t>2146/15</t>
  </si>
  <si>
    <t>Строительство сети электроснабжения улицы Лесная, Железнодорожная в п. Черусти (монтаж новой КТП)</t>
  </si>
  <si>
    <t>41/07</t>
  </si>
  <si>
    <t>Строительство ВЛ-10 кВ от РП-3 до КТП-48 адресу: Московская обл, Шатура г.</t>
  </si>
  <si>
    <t>4980/18</t>
  </si>
  <si>
    <t>Установка реклоузеров по адресу: Московская обл., Шатурский  р-н, г.о. Рошаль</t>
  </si>
  <si>
    <t>4906/18</t>
  </si>
  <si>
    <t xml:space="preserve">Строительство МТП-1823337, ЛЭП-3 кВ по адресу: Московская обл,, Шатурский р-н, пос. Туголесский Бор, строение МО 3995
</t>
  </si>
  <si>
    <t>5410/19</t>
  </si>
  <si>
    <t>Строительство КТП в районе ТП-10 по адресу: Московская область г.о. Рошаль, ул. Лесная</t>
  </si>
  <si>
    <t>1326/15</t>
  </si>
  <si>
    <t>Строительство 2КТП в районе ЦРП-8 по адресу: Московская область Рошаль г</t>
  </si>
  <si>
    <t>4255/17</t>
  </si>
  <si>
    <t>Строительство КТП в районе ТП-33 по адресу: Московская область г.о. Рошаль, ул. Садовая</t>
  </si>
  <si>
    <t>1338/15</t>
  </si>
  <si>
    <t>Строительство ЛЭП-6кВ от пр.КТП в рамках ТЗ 1338/15 до пр.КТП в памках ТЗ-531/12 по адресу: Московская область г.о.Рошаль, ул. Садовая, ул. Комарова</t>
  </si>
  <si>
    <t>1339/15</t>
  </si>
  <si>
    <t>Строительство ТП (в районе ТП-25) по адресу: г. Рошаль, ул. Фр. Энгельса, 29</t>
  </si>
  <si>
    <t>423/12</t>
  </si>
  <si>
    <t>Строительство ТП в районе ТП-21 по адресу: г. Рошаль, Лесхоз</t>
  </si>
  <si>
    <t>215/11</t>
  </si>
  <si>
    <t>Строительство КТП в районе ТП-38 по адресу: г. Рошаль, ул. Окт. Революции, 16</t>
  </si>
  <si>
    <t>212/11</t>
  </si>
  <si>
    <t>Строительство РТП в районе ЦРУ, пром. зона ПО "Рошальский хим. комбинат", г.Рошаль</t>
  </si>
  <si>
    <t>174/13</t>
  </si>
  <si>
    <t>Строительство сетей 6 кВ и 0,4 кВ в зоне подтопления, пром. зона ПО "Рошальский хим. комбинат", г.Рошаль</t>
  </si>
  <si>
    <t>175/13</t>
  </si>
  <si>
    <t>Строительство ВЛ-6 кВ от новой ТП-20  до существующей ТП-21 по адресу: г.о.  Рошаль, ул. 1 Первомайская, ул. Лесхозная</t>
  </si>
  <si>
    <t>216/11</t>
  </si>
  <si>
    <t>Строительство МТП, ЛЭП-6 кВ по адресу: Московская обл, Рошаль г, в районе ул. Калинина</t>
  </si>
  <si>
    <t>6452/20</t>
  </si>
  <si>
    <t xml:space="preserve">Строительство ТП в районе ТП-39 по адресу: Московская область, г.о. Рошаль, ул. Октябрьской Революции, 27
</t>
  </si>
  <si>
    <t>6033/19</t>
  </si>
  <si>
    <t>Строительство КТП в районе КТП-64 по адресу: Московская область, Луховицкий р-н, г. Луховицы, ул. Огородная</t>
  </si>
  <si>
    <t>2521/15</t>
  </si>
  <si>
    <t>Строительство БКТП в районе существующей ТП-38 по адресу: Московская область, г. Луховицы, ул. Жуковского</t>
  </si>
  <si>
    <t>2522/15</t>
  </si>
  <si>
    <t>Строительство 4 КЛ-0,4кВ от ТП-25 по адресу: Московская область, г. Луховицы, ул. Мира</t>
  </si>
  <si>
    <t>2533/15</t>
  </si>
  <si>
    <t>Строительство КЛ-10 кВ ТП-16 – ТП-65 по адресу: Московская область, г. Луховицы, ул. Пушкина</t>
  </si>
  <si>
    <t>2535/15</t>
  </si>
  <si>
    <t>Строительство БКРТП в районе существующих КТП-97 и КТП-85 по адресу: 140500, Московская область, г.Луховицы, ул.Лесная</t>
  </si>
  <si>
    <t>2536/15</t>
  </si>
  <si>
    <t>Строительство КТП в районе ТП-91 по адресу: Луховицкий р-н, п. Газопроводск</t>
  </si>
  <si>
    <t>2537/15</t>
  </si>
  <si>
    <t>Строительство новой КЛ-10кВ РП-73 – КТП-107 по адресу: Московская область, г. Луховицы, п. Молодежный 1</t>
  </si>
  <si>
    <t>2538/15</t>
  </si>
  <si>
    <t>Строительство производственной базы АО «Мособлэнерго» по адресу: Московская область, г. Луховицы, ул. Пушкина, д. 168 Б</t>
  </si>
  <si>
    <t>2813/15</t>
  </si>
  <si>
    <t>Установка реклоузеров по адресу: Московская область, г.о. Луховицы</t>
  </si>
  <si>
    <t>4800/18</t>
  </si>
  <si>
    <t xml:space="preserve">Строительство МТП, ЛЭП-10 кВ по адресу: 140500, Московская обл, Луховицкий р-н, сдт «Южный
</t>
  </si>
  <si>
    <t>5994/19</t>
  </si>
  <si>
    <t xml:space="preserve">Строительство ТП, ЛЭП-10 кВ по адресу: Московская область, Луховицкий район, г. Луховицы, Куйбышевский проезд
</t>
  </si>
  <si>
    <t>6155/19</t>
  </si>
  <si>
    <t>Строительство КТП в районе КТП-38 по адресу: Московская область, г.Кашира</t>
  </si>
  <si>
    <t>1329/15</t>
  </si>
  <si>
    <t>Строительство 2КТП в районе КТП-61 по адресу: Московская область г. Кашира</t>
  </si>
  <si>
    <t>1944/15</t>
  </si>
  <si>
    <t>Строительство КЛ-0,4 кВ от ТП-58 по адресу: Московская область, г.Кашира, ул.Астахова</t>
  </si>
  <si>
    <t>1779/15</t>
  </si>
  <si>
    <t>Строительство ВЛИ-0,4 кВ от ВЛ-0,4 кВ ТП-27 по адресу: Московская область, г.Кашира, ул.Глухой пер</t>
  </si>
  <si>
    <t>1781/15</t>
  </si>
  <si>
    <t>Строительство КВЛ-0,4 кВ от ТП-27 по адресу: Московская область, г.Кашира, ул.Советская</t>
  </si>
  <si>
    <t>1782/15</t>
  </si>
  <si>
    <t>Строительство КЛ-0,4 кВ от ТП-79 по адресу: Московская область, г.Кашира, ул.Металлургов</t>
  </si>
  <si>
    <t>1783/15</t>
  </si>
  <si>
    <t>Строительство МТП, ЛЭП-6кВ по адресу: Московская область, Каширский р-н, п. Зендиково, ул. Зендиковская</t>
  </si>
  <si>
    <t>3972/17</t>
  </si>
  <si>
    <t>Установка реклоузера по адресу: Московская область, г. Кашира, ул. Центролит</t>
  </si>
  <si>
    <t>3612/18</t>
  </si>
  <si>
    <t>Установка реклоузера по адресу: Московская область, Каширский район, д. Лиды</t>
  </si>
  <si>
    <t>4750/18</t>
  </si>
  <si>
    <t>Установка реклоузера по адресу: Московская область, г. Ожерелье, Достоевское лесничество</t>
  </si>
  <si>
    <t>4751/18</t>
  </si>
  <si>
    <t>Установка реклоузера по адресу: Московская область, Каширский район, п. Новоселки</t>
  </si>
  <si>
    <t>4752/18</t>
  </si>
  <si>
    <t>Установка реклоузера по адресу: Московская область, г.Кашира, ул.Нагорная</t>
  </si>
  <si>
    <t>4753/18</t>
  </si>
  <si>
    <t>Установка реклоузера по адресу: Московская область, Каширский район, д. Терново-2, г. Кашира, ул. Весенняя, ул. Летняя</t>
  </si>
  <si>
    <t>4754/18</t>
  </si>
  <si>
    <t>Установка реклоузера по адресу: Московская область, г. Кашира, ул. Нагорная</t>
  </si>
  <si>
    <t>4757/18</t>
  </si>
  <si>
    <t>Установка реклоузера по адресу: Московская область, г. Кашира, ул. Пушкинская</t>
  </si>
  <si>
    <t>4758/18</t>
  </si>
  <si>
    <t>Установка реклоузера по адресу: Московская область, г. Ожерелье, ул. Строительная</t>
  </si>
  <si>
    <t>4759/18</t>
  </si>
  <si>
    <t>Строительство ТП взамен ТП-21, встроенной в здание Ожерельского железнодорожного колледжа по адресу: Московская обл., г.о. Кашира, м-н Ожерелье, ул. Студенческая</t>
  </si>
  <si>
    <t>5307/18</t>
  </si>
  <si>
    <t>Установка реклоузера по адресу: Московская область, г. Кашира, ул. Стрелецкая</t>
  </si>
  <si>
    <t>4760/18</t>
  </si>
  <si>
    <t>Перевод сетей напряжением 3 кВ на 6 кВ по адресу: Московская область, г. Кашира</t>
  </si>
  <si>
    <t>6385/20</t>
  </si>
  <si>
    <t>Строительство КТП, КЛ-6 кВ по адресу: Московская обл., г. Кашира, ул. Стрелецкая</t>
  </si>
  <si>
    <t>6205/19</t>
  </si>
  <si>
    <t>Строительство КТП в районе ТП-56 по адресу: Московская область, г.Озеры,ул. Ленина</t>
  </si>
  <si>
    <t>1993/15</t>
  </si>
  <si>
    <t>Строительство КТП в районе ТП-86 по адресу: Московская область, г. Озеры,ул. 26-го Июня</t>
  </si>
  <si>
    <t>1994/15</t>
  </si>
  <si>
    <t>Строительство КТП, КЛ-10кВ по адресу: Московская область, Озерский р-н., г. Озеры, ул. Весенняя</t>
  </si>
  <si>
    <t>1995/15</t>
  </si>
  <si>
    <t>Строительство 3-этажного административно-производственного здания филиала Озерская электросеть, по адресу: г. Озёры, ул. Луговая д.63</t>
  </si>
  <si>
    <t>98/13</t>
  </si>
  <si>
    <t>Установка реклоузеров по адресу: Московская область, г.о. Озеры</t>
  </si>
  <si>
    <t>4810/18</t>
  </si>
  <si>
    <t>Строительство 2-х ВЛИ-0,4кВ от ТП-85 до ВРУ-0,4 кВ КНС по адресу: Московская область, г. Зарайск</t>
  </si>
  <si>
    <t>1791/15</t>
  </si>
  <si>
    <t>Строительство КТП в районе КТП-322 по адресу: 140600, Московская область, Зарайский район, НСТ «Офсетчик»</t>
  </si>
  <si>
    <t>2091/15</t>
  </si>
  <si>
    <t xml:space="preserve">Строительство КТП, КЛ-10 кВ и ЛЭП-0,4 кВ по адресу: Московская область, Зарайский район, НСТ «Офсетчик»
</t>
  </si>
  <si>
    <t>2093/15</t>
  </si>
  <si>
    <t>Строительство КТП в районе КТП-330 СНТ «Надежда» по адресу: 140600, Московская область, Зарайский район, СНТ «Надежда»</t>
  </si>
  <si>
    <t>2094/15</t>
  </si>
  <si>
    <t>Установка реклоузеров по адресу: Московская область, г.о. Зарайск</t>
  </si>
  <si>
    <t>4806/18</t>
  </si>
  <si>
    <t>Городской округ Серебряные-Пруды</t>
  </si>
  <si>
    <t xml:space="preserve">Строительство КЛ-0,4 кВ от ЗТП-234 по адресу: Московская обл., Серебряно-Прудский р-н, п. Дмитриевский
</t>
  </si>
  <si>
    <t>1785/15</t>
  </si>
  <si>
    <t>1786/15</t>
  </si>
  <si>
    <t>Строительство КЛ-0,4 кВ от ЗТП-206 по адресу: Московская область, Серебряно-Прудский р-н, с. Петрово</t>
  </si>
  <si>
    <t>1787/15</t>
  </si>
  <si>
    <t>Установка реклоузера по адресу: Московская область, Серебряно-Прудский р-н, п. Шеметово</t>
  </si>
  <si>
    <t>4761/18</t>
  </si>
  <si>
    <t>Строительство автоматического пункта секционирования по адресу: 142970, Московская обл, Серебряно-Прудский р-н, Серебряные Пруды п, Тополя мкр</t>
  </si>
  <si>
    <t>5689/19</t>
  </si>
  <si>
    <t>Строительство КТП по адресу: 142380, Московская область, Чеховский район, п. Любучаны, ул. Лесная</t>
  </si>
  <si>
    <t>1880/15</t>
  </si>
  <si>
    <t>Строительство КТП по адресу: 142300, Московская область, г. Чехов, ул. Энергетиков, Восходная, Светлая (МКР «Бадеево III</t>
  </si>
  <si>
    <t>1881/15</t>
  </si>
  <si>
    <t>Строительство КТП по адресу: 142300, Московская область, г. Чехов, ул. Новосельская</t>
  </si>
  <si>
    <t>1879/15</t>
  </si>
  <si>
    <t>Установка реклоузера по адресу: Московская область, Чеховский р-н, п. Мещерское</t>
  </si>
  <si>
    <t>1/18</t>
  </si>
  <si>
    <t>Строительство ТП, КЛ-10 кВ. Реконструкция ВЛ-0,4 кВ по адресу: Московская область, г. Чехов, ул. Осенняя</t>
  </si>
  <si>
    <t>5777/19</t>
  </si>
  <si>
    <t>Строительство ТП, ЛЭП-6 кВ по адресу: Московская область, Чеховский район, п. Любучаны</t>
  </si>
  <si>
    <t>5785/19</t>
  </si>
  <si>
    <t xml:space="preserve">Строительство КТП, ЛЭП-10 кВ, ЛЭП-0,4 кВ по адресу: 142300, Московская обл, г.о. Чехов, Офицерский переулок
</t>
  </si>
  <si>
    <t>6235/19</t>
  </si>
  <si>
    <t xml:space="preserve">Строительство КТП, ЛЭП-6 кВ, ЛЭП-0,4 кВ по адресу: 142300, Московская обл, г.о. Чехов, д. Крюково
</t>
  </si>
  <si>
    <t>6234/19</t>
  </si>
  <si>
    <t>Строительство двух КТП, КЛ-6 кВ, ЛЭП-0,4 кВ по адресу: 142300, Московская обл, г.о. Чехов, Верхнее Зачатье</t>
  </si>
  <si>
    <t>6233/19</t>
  </si>
  <si>
    <t>Строительство КЛ-0,4 кВ от РП-24 до ВРУ жилого дома по адресу: 142290, г.Пущино м-рн «Г» д.2</t>
  </si>
  <si>
    <t>2542/15</t>
  </si>
  <si>
    <t>Строительство КЛ-0,4 кВ от РП-24 до ВРУ жилого дома по адресу: 142290, г.Пущино м-рн «Г» д.3</t>
  </si>
  <si>
    <t>2543/15</t>
  </si>
  <si>
    <t>Строительство КЛ-0,4 кВ от РП-24 до ВРУ жилого дома по адресу: 142290, г.Пущино м-рн «Г» д.4</t>
  </si>
  <si>
    <t>2544/15</t>
  </si>
  <si>
    <t>Строительство КЛ-0,4 кВ от РП-24 до ВРУ жилого дома по адресу: 142290, г.Пущино м-рн «Г» д.5</t>
  </si>
  <si>
    <t>2545/15</t>
  </si>
  <si>
    <t>Строительство КЛ-0,4 кВ от РП-24 до ВРУ жилого дома по адресу: 142290, г.Пущино м-рн «Г» д.6</t>
  </si>
  <si>
    <t>2546/15</t>
  </si>
  <si>
    <t>Строительство КЛ-0,4 кВ от РП-24 до ВРУ жилого дома по адресу: 142290, г.Пущино м-рн «Г» д.11</t>
  </si>
  <si>
    <t>2547/15</t>
  </si>
  <si>
    <t>Строительство КЛ-0,4 кВ от РП-24 до ВРУ жилого дома по адресу: 142290, г.Пущино м-рн «Г» д.12</t>
  </si>
  <si>
    <t>2548/15</t>
  </si>
  <si>
    <t>Строительство КЛ-0,4 кВ от РП-24 до ВРУ жилого дома по адресу: 142290, г.Пущино м-рн «Г» д.13</t>
  </si>
  <si>
    <t>2549/15</t>
  </si>
  <si>
    <t>Строительство КЛ-0,4 кВ от ТП-302 до ВРУ жилого дома по адресу: 142290, Московская область, г.Пущино м-рн 'В' д.10</t>
  </si>
  <si>
    <t>2551/15</t>
  </si>
  <si>
    <t>Строительство КЛ-0,4 кВ от ТП-302 до ВРУ жилого дома по адресу: 142290, Московская область, г.Пущино м-рн 'В' д.11</t>
  </si>
  <si>
    <t>2552/15</t>
  </si>
  <si>
    <t>Строительство КЛ-0,4 кВ от ТП-302 до ВРУ жилого дома по адресу: 142290, Московская область, г.Пущино м-рн 'В' д.12</t>
  </si>
  <si>
    <t>2553/15</t>
  </si>
  <si>
    <t>Строительство КЛ-0,4 кВ от ТП-302 до ВРУ жилого дома по адресу: 142290, Московская область, г.Пущино м-рн 'В' д.13</t>
  </si>
  <si>
    <t>2554/15</t>
  </si>
  <si>
    <t>Строительство КЛ-0,4 кВ от ТП-302 до ВРУ жилого дома по адресу: 142290, Московская область, г.Пущино м-рн 'В' д.14</t>
  </si>
  <si>
    <t>2555/15</t>
  </si>
  <si>
    <t>Строительство КЛ-0,4 кВ от ТП-302 до ВРУ жилого дома по адресу: 142290, Московская область, г.Пущино м-рн 'В' д.15</t>
  </si>
  <si>
    <t>2556/15</t>
  </si>
  <si>
    <t>Строительство КЛ-0,4 кВ от ТП-317 до ВРУ жилого дома по адресу:142290, г.Пущино м-рн «В» д.21</t>
  </si>
  <si>
    <t>2558/15</t>
  </si>
  <si>
    <t>Строительство КЛ-0,4 кВ от ТП-317 до ВРУ жилого дома по адресу:142290, г.Пущино м-рн «В» д.22</t>
  </si>
  <si>
    <t>2559/15</t>
  </si>
  <si>
    <t>Строительство КЛ-0,4 кВ от ТП-317 до ВРУ жилого дома по адресу:142290, г.Пущино м-рн «В» д.23</t>
  </si>
  <si>
    <t>2560/15</t>
  </si>
  <si>
    <t>Строительство КЛ-0,4 кВ от ТП-317 до ВРУ жилого дома по адресу:142290, г.Пущино м-рн «В» д.24</t>
  </si>
  <si>
    <t>2561/15</t>
  </si>
  <si>
    <t>Строительство КЛ-0,4 кВ от ТП-317 до ВРУ жилого дома по адресу:142290, г.Пущино м-рн «В» д.25</t>
  </si>
  <si>
    <t>2562/15</t>
  </si>
  <si>
    <t>Строительство КЛ-0,4 кВ от ТП-317 до ВРУ жилого дома по адресу:142290, г.Пущино м-рн «В» д.26</t>
  </si>
  <si>
    <t>2563/15</t>
  </si>
  <si>
    <t>Строительство КЛ-0,4 кВ от ТП-317 до ВРУ жилого дома по адресу: 142290, г.Пущино м-рн «В» д.27</t>
  </si>
  <si>
    <t>2564/15</t>
  </si>
  <si>
    <t>Строительство КЛ-0,4 кВ от ТП-317 до ВРУ жилого дома по адресу:142290, г.Пущино м-рн «В» д.28</t>
  </si>
  <si>
    <t>2565/15</t>
  </si>
  <si>
    <t>Строительство КЛ-0,4 кВ от ТП-315 до ВРУ жилого дома по адресу:142290, г.Пущино м-рн 'В' д.29</t>
  </si>
  <si>
    <t>2567/15</t>
  </si>
  <si>
    <t>Строительство КЛ-0,4 кВ от ТП-315 до ВРУ жилого дома по адресу:142290, г.Пущино м-рн 'В' д.30</t>
  </si>
  <si>
    <t>2568/15</t>
  </si>
  <si>
    <t>Строительство КЛ-0,4 кВ от ТП-315 до ВРУ жилого дома по адресу: 142290, г.Пущино м-рн 'В' д.31</t>
  </si>
  <si>
    <t>2569/15</t>
  </si>
  <si>
    <t>Строительство 2КЛ-10 кВ от ПС-447 фидера №1, 14 до РП-31 по адресу: г. Пущино</t>
  </si>
  <si>
    <t>23/13</t>
  </si>
  <si>
    <t>Строительство ЛЭП-10 кВ от ТП-10 «КОС» до ТП-180, по адресу: Московская область, Серпуховский район, п. Пролетарский, с. Райсеменовское</t>
  </si>
  <si>
    <t>1749/15</t>
  </si>
  <si>
    <t>Строительство ТП взамен ТП-137 по адресу: Московская область, г. Серпухов, Большой Высоцкий переулок, зд.№31а</t>
  </si>
  <si>
    <t>5544/18</t>
  </si>
  <si>
    <t>Строительство реклоузера и ПКУ по адресу: Московская область, Серпуховский район, д. Тульчино</t>
  </si>
  <si>
    <t>5758/19</t>
  </si>
  <si>
    <t>Строительство КТП по адресу: Московская область, г. Серпухов, ул. Театральная</t>
  </si>
  <si>
    <t>4714/18</t>
  </si>
  <si>
    <t>Строительство КТП в районе ТП-6 по адресу: Московская область, Серпуховский район, п. Кирпичный завод</t>
  </si>
  <si>
    <t>2221/15</t>
  </si>
  <si>
    <t>Строительство КТП, КВЛ-10 кВ, ЛЭП-0,4 кВ по адресу:  Московская область, Серпуховский район, п. Пролетарский</t>
  </si>
  <si>
    <t>2222/15</t>
  </si>
  <si>
    <t>Установка реклоузера по адресу: Московская область, Серпуховский р-н, д. Волково</t>
  </si>
  <si>
    <t>2/18</t>
  </si>
  <si>
    <t>Строительство КТП в районе КТП-10-52 по адресу: Московская обл., г. Серпухов, ул. Маяковского, д. 23/21</t>
  </si>
  <si>
    <t>4608/18</t>
  </si>
  <si>
    <t>Строительство КТП в районе КТП-74 по адресу: Московская обл., г. Серпухов, Московское шоссе, 65</t>
  </si>
  <si>
    <t>4612/18</t>
  </si>
  <si>
    <t>Строительство КТП, 2КЛ-6 кВ для электроснабжения энергопринимающих устройств заявителя по адресу: Московская обл, , Серпухов г, Советская ул, Тульская ул</t>
  </si>
  <si>
    <t>5665/19</t>
  </si>
  <si>
    <t xml:space="preserve">Строительство ЛЭП-6 кВ, строительство КТП взамен ТП-79 по адресу: Московская обл, г.о. Серпухов, д. Фенино
</t>
  </si>
  <si>
    <t>5683/19</t>
  </si>
  <si>
    <t>Строительство КТП по адресу: Московская область, г. Домодедово, мкр. Центральный</t>
  </si>
  <si>
    <t>4708/18</t>
  </si>
  <si>
    <t>Строительство АПС и СОУЭ Домодедовского филиала АО «Мособлэнерго» по адресу: Московская обл, г. Домодедово, мкр. Северный, ул. Дачная, д. 2</t>
  </si>
  <si>
    <t>5524/18</t>
  </si>
  <si>
    <t>Строительство КПП и системы контроля доступа Домодедовского филиала АО "Мособлэнерго" по адресу: Московская обл., г. Домодедово, мкр. Северный, ул. Дачная, д.2</t>
  </si>
  <si>
    <t>5341/18</t>
  </si>
  <si>
    <t>Строительство КТП по адресу: Московская область, г.о. Домодедово, а.о. Краснопутьский, с. Красный путь</t>
  </si>
  <si>
    <t>4709/18</t>
  </si>
  <si>
    <t>Строительство ПСС-СУ по адресу: Московская область, г. Домодедово, мкр. Центральный</t>
  </si>
  <si>
    <t>4716/18</t>
  </si>
  <si>
    <t>Строительство 2ЛЭП-10 кВ по адресу: Московская область, Люберецкий район, д. Марусино (1, 2 Этапы)</t>
  </si>
  <si>
    <t>5450/18</t>
  </si>
  <si>
    <t>Строительство КЛ-10 кВ от ТП-76 до ТП-454 по адресу: Московская область, Люберецкий р-н, п.Малаховка, ул.Грибоедова, ул.Красковское шоссе</t>
  </si>
  <si>
    <t>2355/15</t>
  </si>
  <si>
    <t>Строительство КЛ-6 кВ от ТП-169 до ТП-449 по адресу: Московская область, Люберецкий р-н, д.Зенино-д.Мотяково</t>
  </si>
  <si>
    <t>2358/15</t>
  </si>
  <si>
    <t>Строительство КЛ-10 кВ от пр.РП-10 кВ до ТП-288 по адресу: Московская область, Люберецкий р-н, п. Малаховка</t>
  </si>
  <si>
    <t>2362/15</t>
  </si>
  <si>
    <t>Строительство ВЛ-0,4 кВ от ТП-61, по адресу: Люберецкий р-н, п. Малаховка, ул. Чайковского, Южная, Советская, Толстого, Ленина</t>
  </si>
  <si>
    <t>137/10</t>
  </si>
  <si>
    <t>Строительство РП-6 кВ, ЛЭП-6 кВ по адресу: Московская область, Люберецкий р-н, пос. Токарево</t>
  </si>
  <si>
    <t>2360/15</t>
  </si>
  <si>
    <t>Строительство КЛ-0,4 кВ от ТП-564 по адресу: Московская область, г. Люберецы, ул.Коммунистическая</t>
  </si>
  <si>
    <t>1717/15</t>
  </si>
  <si>
    <t>Установка реклоузера по адресу: Московская область, Люберецкий р-н, п. Жилино-1</t>
  </si>
  <si>
    <t>4681/18</t>
  </si>
  <si>
    <t>Установка реклоузера по адресу: Московская область, Люберецкий р-н, д. Марусино, ул. Заречная</t>
  </si>
  <si>
    <t>4682/18</t>
  </si>
  <si>
    <t>Установка реклоузера по адресу: Московская область, Люберецкий р-н, д. Марусино</t>
  </si>
  <si>
    <t>4683/18</t>
  </si>
  <si>
    <t xml:space="preserve">Строительство ТП и ЛЭП-6 кВ по адресу: Московская обл, Люберецкий р-н, Люберцы г, пос. ЛЭМЗ
</t>
  </si>
  <si>
    <t>6053/19</t>
  </si>
  <si>
    <t>Строительство КТП, КЛ-6 кВ по адресу: Московская обл, Люберецкий р-н, д. Ново-Марусино,                     пр. Кореневского балластного карьера, д. № 1</t>
  </si>
  <si>
    <t>6202/19</t>
  </si>
  <si>
    <t>Строительство ТП, ЛЭП-6 кВ по адресу: Московская обл., Люберецкий р-н, п. Чкалово, ул. Первомайская</t>
  </si>
  <si>
    <t>6585/20</t>
  </si>
  <si>
    <t>Строительство ТП взамен ТП-620 по адресу: Московская обл., Люберецкий р-н, г. Люберцы-2, Проектируемый проезд</t>
  </si>
  <si>
    <t>6467/20</t>
  </si>
  <si>
    <t xml:space="preserve">Строительство КТП в районе КТП-256 по адресу:  Московская обл., Люберецкий р-н, п. Томилино, ул. Плеханова
</t>
  </si>
  <si>
    <t>6403/20</t>
  </si>
  <si>
    <t>Строительство КЛ-0,4 кВ от ТП-3 до ВРУ дома по адресу: 140053, Московская область г.Котельники, мкр. Силикат д. 20</t>
  </si>
  <si>
    <t>2273/15</t>
  </si>
  <si>
    <t>Строительство 2 КЛ-6 кВ направлением ТП-29 – ТП-40Н по адресу: 140090, Московская область г.Дзержинский, ул. Дзержинская</t>
  </si>
  <si>
    <t>2274/15</t>
  </si>
  <si>
    <t>Строительство 2 КЛ-0,4 кВ от ТП-4Д до ВРУ дома по адресу: 140093, Московская область г.Дзержинский, ул.Лесная, д.14</t>
  </si>
  <si>
    <t>2278/15</t>
  </si>
  <si>
    <t>Строительство КЛ-0,4 кВ от ТП-29 до ВРУ-2 дома по адресу: 140093, Московская область г.Дзержинский, ул.Лермонтова, д.13Б</t>
  </si>
  <si>
    <t>2279/15</t>
  </si>
  <si>
    <t>Строительство 3КЛ-0,4 кВ от ТП-29 до ВРУ домов по адресам: 140093, Московская область г.Дзержинский, ул.Лермонтова, д.11, 12, 12а</t>
  </si>
  <si>
    <t>2280/15</t>
  </si>
  <si>
    <t>Строительство 3КЛ-0,4 кВ от ТП-8 до ВРУ домов по адресам: 140093, Московская область г.Дзержинский, ул.Лермонтова, д.14,15</t>
  </si>
  <si>
    <t>2281/15</t>
  </si>
  <si>
    <t>Строительство 2КЛ-0,4 кВ от ТП-23 до ВРУ домов по адресам: 140090, Московская область г.Дзержинский, пл.Св. Николая, д.6,6а</t>
  </si>
  <si>
    <t>2282/15</t>
  </si>
  <si>
    <t>Строительство КЛ-0,4 кВ от ТП-28 (ОАО «МОЭСК») до ВРУ дома по адресу: 140055, Московская область г.Котельники, мкр. Белая дача д. 56</t>
  </si>
  <si>
    <t>2292/15</t>
  </si>
  <si>
    <t>Строительство 3 КЛ-0,4 кВ от КТП-4А до ВРУ МБОУ ДОД ДЮСШ «Орбита», ВРУ МБОУДОД СДЮСШОР "Союз" и ВРУ МБОУ «СОШ №1» по адресам: 140090, Московская область г.Дзержинский, ул. Спортивная д. 1а, 3а, 3б</t>
  </si>
  <si>
    <t>2294/15</t>
  </si>
  <si>
    <t>Строительство КЛ-0,4 кВ от ТП-7 до ж/дома по ул.Бондарева д.2, по адресу: г.Дзержинский</t>
  </si>
  <si>
    <t>510/12</t>
  </si>
  <si>
    <t>Строительство 2 КЛ-0,4 кВ от ТП-2Н до ВРУ ДК «Силикат» по адресу: 140053, Московская область, г.Котельники, мкр. Силикат д. 32</t>
  </si>
  <si>
    <t>2271/15</t>
  </si>
  <si>
    <t xml:space="preserve">Строительство ТП и КЛ-10 кВ по адресу: Московская область, г. Дзержинский, ул. Академика Жукова
</t>
  </si>
  <si>
    <t>5757/18</t>
  </si>
  <si>
    <t>Строительство КЛ-0,4 кВ от ТП-213 до ВРУ ЦТП-4 по адресу: 140090, Московская обл., г. Дзержинский, ул. Спортивная</t>
  </si>
  <si>
    <t>2277/15</t>
  </si>
  <si>
    <t>Строительство КЛ-0,4 кВ от ТП-2Н до ВРУ домов по адресам: 140053, Московская область, г.Котельники, мкр. Силикат д. 23, 25</t>
  </si>
  <si>
    <t>2286/15</t>
  </si>
  <si>
    <t>Строительство КЛ-0,4 кВ от ТП-4Н до ВРУ дома по адресу: 140053, Московская область, г.Котельники, мкр. Силикат д. 7</t>
  </si>
  <si>
    <t>2291/15</t>
  </si>
  <si>
    <t>Строительство КЛ-0,4 кВ от ТП-539 до ВРУ ЦТП №1 по адресу: г. Дзержинский. Ул. Лермонтова, 2</t>
  </si>
  <si>
    <t>1729/15</t>
  </si>
  <si>
    <t>Строительство реклоузера по адресу: Московская область, Наро-Фоминский район, г. Апрелевка в районе ул. Жданова п. Победа</t>
  </si>
  <si>
    <t>4013/17</t>
  </si>
  <si>
    <t>Строительство КТП в районе ТП-230 по адресу: Московская область, Наро-Фоминский р-н, д.Алабино, ул.Санаторная</t>
  </si>
  <si>
    <t>1984/15</t>
  </si>
  <si>
    <t>Строительство ТП по адресу: Московская область, г. Наро-Фоминск, 74км Киевского шоссе</t>
  </si>
  <si>
    <t>4016/17</t>
  </si>
  <si>
    <t>Строительство КТП в районе ТП-229 по адресу: Московская область, Наро-Фоминский р-н, д.Алабино, КИЗ «Ратник»</t>
  </si>
  <si>
    <t>1985/15</t>
  </si>
  <si>
    <t>Строительство КТП в районе ТП-25 по адресу: Московская область, г. Наро-Фоминск, ул.Ноябрьская</t>
  </si>
  <si>
    <t>1986/15</t>
  </si>
  <si>
    <t>Строительство БКТП в районе КТП-28 по адресу: Московская область, г.Наро-Фоминск,  ул.Островского</t>
  </si>
  <si>
    <t>1987/15</t>
  </si>
  <si>
    <t>Строительство КТП в районе КТП-73 по адресу: Московская область, г. Наро-Фоминск, ул.Строителей</t>
  </si>
  <si>
    <t>1988/15</t>
  </si>
  <si>
    <t>Строительство КТП в районе КТП-21 по адресу: Московская область, г. Наро-Фоминск, ул.Воровского</t>
  </si>
  <si>
    <t>1989/15</t>
  </si>
  <si>
    <t xml:space="preserve">Строительство КТП по адресу: Московская область, г. Наро-Фоминск, ул.Зеленый переулок </t>
  </si>
  <si>
    <t>1990/15</t>
  </si>
  <si>
    <t>Строительство КТП по адресу: Московская область, г. Наро-Фоминск, ул.Чапаева</t>
  </si>
  <si>
    <t>2244/15</t>
  </si>
  <si>
    <t>Установка реклоузеров по адресу: Московская область, Нао-Фоминский р-н</t>
  </si>
  <si>
    <t>4975/18</t>
  </si>
  <si>
    <t xml:space="preserve">Установка реклоузеров на ВЛ-10 кВ П/СТ-158 «Мишуково» ф. 25 по адресу: Московская обл, Наро-Фоминский р-н, д. Плесенское
</t>
  </si>
  <si>
    <t>5657/19</t>
  </si>
  <si>
    <t>Строительство МТП, ЛЭП-10 кВ для электроснабжения энергопринимающих устройств заявителя по адресу: 143325, Московская обл, Наро-Фоминский р-н, Новая Ольховка п</t>
  </si>
  <si>
    <t>6045/19</t>
  </si>
  <si>
    <t xml:space="preserve">Строительство ТП, реклоузера и ЛЭП-6 кВ по адресу: Московская область, Наро-Фоминский район, рп. Калининец
</t>
  </si>
  <si>
    <t>5987/19</t>
  </si>
  <si>
    <t>Строительство ТП взамен ТП-22 по адресу: 143300, Московская обл, Наро-Фоминский р-н, г. Наро-Фоминск, ул. Маршала Г.К. Жукова</t>
  </si>
  <si>
    <t>6259/20</t>
  </si>
  <si>
    <t xml:space="preserve">Строительство РП взамен РП-23 по адресу: Московская обл., г. Наро-Фоминск, ул. Калинина
</t>
  </si>
  <si>
    <t>6342/20</t>
  </si>
  <si>
    <t>Строительство КРН-6 кВ по адресу: Московская область, Наро-Фоминский район, д. Юматово</t>
  </si>
  <si>
    <t>6193/19</t>
  </si>
  <si>
    <t>Строительство ТП взамен ТП-145, строительство ЛЭП-0,4 кВ по адресу: Московская обл., Наро-Фоминский р-н, Наро-Фоминск г, Московская ул (1 этап)</t>
  </si>
  <si>
    <t>ОД-36/20</t>
  </si>
  <si>
    <t>Строительство ЛЭП-0,4кВ для электроснабжения энергопринимающих устройств заявителя по адресу: Московская обл., Наро-Фоминский р-н, г.Апрелевка, ул.Февральская, д.№59</t>
  </si>
  <si>
    <t>ЦА-6/19</t>
  </si>
  <si>
    <t xml:space="preserve">Дмитровский муниципальный округ </t>
  </si>
  <si>
    <t>Строительство КТП, ЛЭП-10 кВ, ЛЭП-0,4 кВ. Реконструкция ЛЭП-0,4 кВ по адресу: Московская область, Дмитровский район, д. Сокольники</t>
  </si>
  <si>
    <t>4047/17</t>
  </si>
  <si>
    <t>Строительство КТП, ЛЭП-6 кВ по адресу: Московская обл, Дмитровский р-н, г. Дмитров, ул.Одинцово</t>
  </si>
  <si>
    <t>5826/19</t>
  </si>
  <si>
    <t xml:space="preserve">Строительство реклоузера по адресу: 141801, Московская обл., Дмитровский р-н, Дмитров г, Орево п, дом № 34
</t>
  </si>
  <si>
    <t>6346/20</t>
  </si>
  <si>
    <t>Строительство РП-10кВ в районе ТП-1331 по адресу: Московская область Рузский р-н, п. Тучково</t>
  </si>
  <si>
    <t>2232/15</t>
  </si>
  <si>
    <t>Строительство КТП по адресу: Московская область Рузский р-н, с.п. Старорузское, п. Старотеряево</t>
  </si>
  <si>
    <t>2233/15</t>
  </si>
  <si>
    <t>Строительство КТП в районе КТП-2709 Рузский район, г.п. Тучково, пос. Силикатный</t>
  </si>
  <si>
    <t>459/12</t>
  </si>
  <si>
    <t>Строительство РТП в районе ТП-1128 по адресу: Рузский район, п.Тучково</t>
  </si>
  <si>
    <t>136/12</t>
  </si>
  <si>
    <t>Установка реклоузера по адресу: Московская область, Рузский р-н</t>
  </si>
  <si>
    <t>4976/18</t>
  </si>
  <si>
    <t>Строительство ТП, КЛ-6 кВ по адресу: Московская обл, Рузский р-н, 26 квартал ФГУ «Верейский лесхоз», СНТ «Многодетная семья</t>
  </si>
  <si>
    <t>6287/19</t>
  </si>
  <si>
    <t>Строительство КТП в районе КТП-1561 по адресу: Московская область, Волоколамский район, г.п. Сычево, д. Чередово</t>
  </si>
  <si>
    <t>2096/15</t>
  </si>
  <si>
    <t>Строительство КТП в районе КТП-1562 по адресу: Московская область, Волоколамский район, г.п. Сычево, д. Чередово</t>
  </si>
  <si>
    <t>2097/15</t>
  </si>
  <si>
    <t>Благоустройство базы Наро-Фоминского филиала АО «Мособлэнерго» по адресу: Московская область, Волоколамский район, г. Волоколамск, ул. Колхозная, д. 43</t>
  </si>
  <si>
    <t>4078/17</t>
  </si>
  <si>
    <t>Строительство КТП в районе КТП-1554 по адресу: Московская область, Волоколамский район, д. Речки</t>
  </si>
  <si>
    <t>2098/15</t>
  </si>
  <si>
    <t>Строительство БКТП в районе ЗТП-3055 по адресу: Московская область, Шаховской район, г.п. Шаховская</t>
  </si>
  <si>
    <t>2099/15</t>
  </si>
  <si>
    <t>Строительство ТП в районе ТП-1064 по адресу: Московская область, Волоколамский район, п. Чисмена</t>
  </si>
  <si>
    <t>6197/20</t>
  </si>
  <si>
    <t>Установка реклоузеров по адресу: Московская область, Волоколамский р-н</t>
  </si>
  <si>
    <t>4974/18</t>
  </si>
  <si>
    <t>Строительство ВЛ-0,4 кВ от ТП-46 до ВРУ ЦТП-21 по адресу: Московская область, Клинский район, п. Майданово</t>
  </si>
  <si>
    <t>1761/15</t>
  </si>
  <si>
    <t>Строительство БКТП в районе ТП-6 по адресу: Московская область, г.Клин ул.Советская пл</t>
  </si>
  <si>
    <t>2211/15</t>
  </si>
  <si>
    <t xml:space="preserve">Строительство 2БКТП в районе ТП-18 по адресу: Московская область, г.Клин, ул.Московская
</t>
  </si>
  <si>
    <t>2212/15</t>
  </si>
  <si>
    <t>Строительство БКТП в районе ТП-29 по адресу: Московская область, г.Клин ул.Волоколамское ш</t>
  </si>
  <si>
    <t>2213/15</t>
  </si>
  <si>
    <t>Строительство БКТП в районе ТП-52 по адресу: Московская область, г.Клин, ул.Лысенко</t>
  </si>
  <si>
    <t>2214/15</t>
  </si>
  <si>
    <t xml:space="preserve">Строительство КТП в районе ТП-402 по адресу: Московская область, Клинский р-н,  г.Высоковск, ул.Лесная
</t>
  </si>
  <si>
    <t>2215/15</t>
  </si>
  <si>
    <t>Строительство БКТП в районе ТП-421 по адресу: Московская область, Клинский р-он, г.Высоковск, ул.Ленина</t>
  </si>
  <si>
    <t>2216/15</t>
  </si>
  <si>
    <t xml:space="preserve">Строительство БКТП в районе ТП-422 по адресу: Московская область, Клинский р-он, г.Высоковск, ул.Ленина
</t>
  </si>
  <si>
    <t>2217/15</t>
  </si>
  <si>
    <t>Строительство КТП по адресу: Московская область, Клинский р-н,  п.Зубово, ул. Октябрьская</t>
  </si>
  <si>
    <t>2219/15</t>
  </si>
  <si>
    <t>Строительство КЛ-0,4 кВ от ТП-134 до ВРУ д/сада №13 по адресу: Московская область, г. Клин, ул. Чернышевского, д. 5А</t>
  </si>
  <si>
    <t>1766/15</t>
  </si>
  <si>
    <t>Строительство КЛ-0,4 кВ от ТП-120 до ВРУ гимназии №2 по адресу: Московская область, г. Клин, ул. 60 лет Комсомола, д.5А</t>
  </si>
  <si>
    <t>1765/15</t>
  </si>
  <si>
    <t>Строительство КЛ-0,4 кВ от ТП-130 до ВРУ д/сада №4 по адресу: Московская область, г. Клин, ул. Ленина, д.21А</t>
  </si>
  <si>
    <t>1764/15</t>
  </si>
  <si>
    <t>Строительство КЛ-0,4 кВ от ТП-71 до ВРУ ЦТП-22 по адресу: Московская область, г. Клин, Ломоносовский пр-д</t>
  </si>
  <si>
    <t>1763/15</t>
  </si>
  <si>
    <t>Строительство ЛЭП-0,4 кВ от ТП-53 до ВРУ д/сада №7 по адресу: Московская область, г. Клин, ул. Менделеева, д. 3</t>
  </si>
  <si>
    <t>1762/15</t>
  </si>
  <si>
    <t>Строительство ВЛ-0,4 кВ от ТП-19 до ВРУ школы №11 по адресу: Московская область, г. Клин, Талицкий проезд, д. 49</t>
  </si>
  <si>
    <t>1760/15</t>
  </si>
  <si>
    <t>Строительство ЛЭП-0,4 кВ от ТП-109 до ВРУ ЦТП-1 по адресу: Московская область, г. Клин, ул. Мира, д. 15</t>
  </si>
  <si>
    <t>1759/15</t>
  </si>
  <si>
    <t>Строительство КЛ-0,4 кВ от ТП-158 до ЦТП-12 по адресу: Московская область, Клинский район, г. Клин, ул. 60 лет Комсомола, 5А</t>
  </si>
  <si>
    <t>1725/15</t>
  </si>
  <si>
    <t>Установка реклоузера по адресу: Московская область, Клинский район, п. Решетниково</t>
  </si>
  <si>
    <t>4903/18</t>
  </si>
  <si>
    <t>Строительство КТП, ЛЭП-6 кВ для электроснабжения энергопринимающих устройств заявителя по адресу: Московская обл, Клинский р-н, г. Высоковск, ул. Имени Кашаева, з/у 19</t>
  </si>
  <si>
    <t>6167/19</t>
  </si>
  <si>
    <t xml:space="preserve">Строительство ТП, ВЛ-6 кВ по адресу: 141601, Московская область, Клинский р-н, рп. Решетниково
</t>
  </si>
  <si>
    <t>6333/20</t>
  </si>
  <si>
    <t>Строительство ТП, КЛ-10 кВ по адресу: Московская обл, Клинский р-н, г. Клин, ул. Дзержинского</t>
  </si>
  <si>
    <t>6295/19</t>
  </si>
  <si>
    <t>Установка реклоузера по адресу: Московская область, Талдомский район, д. Сорокино</t>
  </si>
  <si>
    <t>4902/18</t>
  </si>
  <si>
    <t xml:space="preserve">Строительство ТП, реклоузера, ЛЭП-6 кВ и ЛЭП-0,4 кВ по адресу: Московская область, Талдомский район, г. Талдом, ул. Советская
</t>
  </si>
  <si>
    <t>6055/19</t>
  </si>
  <si>
    <t>Строительство ТП, ЛЭП-10 кВ, реклоузера и ПКУ по адресу: 141900, Московская обл., Талдомский р-н, Юркинское шоссе</t>
  </si>
  <si>
    <t>6576/20</t>
  </si>
  <si>
    <t>Строительство ТП, реклоузера, ЛЭП-6 кВ и ЛЭП-0,4 кВ по адресу: Московская область, Талдомский район, д. Павловичи</t>
  </si>
  <si>
    <t>6459/20</t>
  </si>
  <si>
    <t>Строительство ТП и ЛЭП-6 кВ по адресу: 108804, Московская область, Талдомский район,  Северный рп, Калинина, дом № 9</t>
  </si>
  <si>
    <t>6102/19</t>
  </si>
  <si>
    <t xml:space="preserve">Строительство 2КЛ-6 кВ от ТП-54 доместа врезки в КЛ-6 кВ ПС-576 «Снегири»-ТП-55 по адресу: Московская область, Истринский р-н, п. Снегири
</t>
  </si>
  <si>
    <t>2158/15</t>
  </si>
  <si>
    <t xml:space="preserve">Строительство КТП в районе КТП-120 по адресу: Московская область, Истринский р-н, п. Снегири, ул. Садовая
</t>
  </si>
  <si>
    <t>2162/15</t>
  </si>
  <si>
    <t xml:space="preserve">Строительство КТП в районе КТП-106 по адресу: Московская область, Истринский р-н, г. Дедовск, ДСК «Малиновка
</t>
  </si>
  <si>
    <t>2163/15</t>
  </si>
  <si>
    <t>Строительство РП по адресу: Московская обл., Истринский р-н, г. Дедовск, (у завода «Сокол»)</t>
  </si>
  <si>
    <t>2165/15</t>
  </si>
  <si>
    <t>Строительство КЛ-6 кВ от проектируемой РП-2165-15  до ЦРП-84 по адресу: Московская область, Истринский р-н, г. Дедовск</t>
  </si>
  <si>
    <t>2166/15</t>
  </si>
  <si>
    <t>Строительство КТП в районе ТП-59 по адресу: Московская область, Истринский р-н, п. Снегири, ул. Октябрьская</t>
  </si>
  <si>
    <t>2174/15</t>
  </si>
  <si>
    <t>Строительство БКТП в районе ТП-361 по адресу: Московская область, Истринский р-н, п. Пионерский, ул. Школьная</t>
  </si>
  <si>
    <t>2178/15</t>
  </si>
  <si>
    <t>Строительство КЛ-6 кВ от ТП-240 до ТП-361, 2 КЛ-6кВ от места врезки в КЛ-6 кВ №215 до ТП-361 по адресу: Московская область, Истринский р-н, п. Пионерский, ул. Школьная</t>
  </si>
  <si>
    <t>2179/15</t>
  </si>
  <si>
    <t>Установка реклоузеров по адресу: Московская область, г.о. Истра</t>
  </si>
  <si>
    <t>4971/18</t>
  </si>
  <si>
    <t xml:space="preserve">Строительство здания с гаражными, складскими и офисными помещениями по адресу: Московская область, Истринский район, г. Дедовск, ул. Клубная, д. 1
</t>
  </si>
  <si>
    <t>5771/19</t>
  </si>
  <si>
    <t>Строительство ТП-проект., ЛЭП-6 кВ, ЛЭП-0,4 кВ для электроснабжения энергопринимающих устройств заявителя по адресу: Московская обл, Истринский р-н, Лучинское с/п, Красная горка п, Заводская ул, 16/11</t>
  </si>
  <si>
    <t>6044/19</t>
  </si>
  <si>
    <t xml:space="preserve">Строительство ТП, КЛ-10 кВ по адресу: Московская область, Истринский район, Истра г, микрорайон Полево
</t>
  </si>
  <si>
    <t>5678/19</t>
  </si>
  <si>
    <t>Строительство КТП, КЛ-6кВ по адресу: Московская обл., Истринский р-н, г. Истра, ул. Панфилова, зд. № 13</t>
  </si>
  <si>
    <t>6093/19</t>
  </si>
  <si>
    <t xml:space="preserve">Строительство ТП, ЛЭП-6 кВ по адресу: Московская область, Истринский район, дп. Снегири
</t>
  </si>
  <si>
    <t>6451/20</t>
  </si>
  <si>
    <t>Строительство КЛ-6кВ от ближайшей опоры ВЛ-6кВ Л.962 до КТП-1502 по адресу: Московская область, Пушкинский район, с. Братовщина</t>
  </si>
  <si>
    <t>2251/15</t>
  </si>
  <si>
    <t>Строительство ангара для хранения техники, ангара для ремонта трансформаторов и установка ограждения и переоборудование въездных ворот по адресу: Московская область, г. Красноармейск, ул. Дачная, д. 18</t>
  </si>
  <si>
    <t>4723/18</t>
  </si>
  <si>
    <t>Строительство 2 КЛ-6кВ от РП-1513 до места врезки в КЛ-6кВ направлением от ТП-11 до ТП-143295 по адресу: Московская область, Пушкинский район, г.п. Лесной</t>
  </si>
  <si>
    <t>2252/15</t>
  </si>
  <si>
    <t>Внешняя схема электроснабжения жилой застройки по адресу: Московская область, Пушкинский р-н, г. Пушкино, ул. Колхозная, ул. Кирова</t>
  </si>
  <si>
    <t>3365/16</t>
  </si>
  <si>
    <t>Строительство КЛ-6кВ от РП-1528 до ТП-1137, строительство КЛ-6кВ от РП-1528 до ТП-1328, установка двух ячеек КСО и выполнение секционирования в РП-1528 по адресу: Московская область, Пушкинский район, г.п. Зеленоградский, ул. Школьная – ул.Шоссейная</t>
  </si>
  <si>
    <t>2253/15</t>
  </si>
  <si>
    <t>Строительство КРУН в районе опор №2-№3 ВЛ-6кВ Л.952 по адресу: Московская область, Пушкинский район, г.п. Зеленоградский</t>
  </si>
  <si>
    <t>2254/15</t>
  </si>
  <si>
    <t>Строительство КТП вместо МП-533 по адресу: Московская область, г.о. Красноармейск, п. Балсуниха</t>
  </si>
  <si>
    <t>2261/15</t>
  </si>
  <si>
    <t xml:space="preserve">Строительство КЛ-6кВ от ТП-1284 до ТП-1388 по адресу: Московская область, Пушкинский район, Красноармейское </t>
  </si>
  <si>
    <t>2262/15</t>
  </si>
  <si>
    <t>Строительство КЛ-6кВ от ТП-1388 до ТП-1148 по адресу: Московская область, Пушкинский район, Красноармейское шоссе</t>
  </si>
  <si>
    <t>2263/15</t>
  </si>
  <si>
    <t>Строительство КЛ-6кВ от ТП-1240 направлением на ТП-1442, строительство КЛ-6кВ от ТП-1163 направлением на ТП-1442 по адресу: Московская область, Пушкинский район, «Зеленая роща»</t>
  </si>
  <si>
    <t>2264/15</t>
  </si>
  <si>
    <t>Строительство СКТП для перевода сетей электроснабжения ВЛ-0,4кВ от КТП-1311 по адресу: Московская область, Пушкинский район, с. Братовщина</t>
  </si>
  <si>
    <t>2265/15</t>
  </si>
  <si>
    <t xml:space="preserve">Строительство КТП в районе ТП-1146 по адресу: г. Пушкино, ул. 50-я летия Комсомола </t>
  </si>
  <si>
    <t>526/12</t>
  </si>
  <si>
    <t xml:space="preserve">Строительство ТП и КЛ-6 кВ по адресу: Московская область, Пушкинский район, п. Лесной, ул. Пушкина
</t>
  </si>
  <si>
    <t>5754/18</t>
  </si>
  <si>
    <t>Строительство двух КЛ-6 кВ от ПС-685 «Мамонтовская» до РП-1544 и РП-1545 по адресу: Московская область, г. Пушкино, ул. Тургенева, 3-й Некрасовский проезд</t>
  </si>
  <si>
    <t>3657/17</t>
  </si>
  <si>
    <t>Строительство КТП для делений сетей электроснабжения ВЛ-0,4кВ от МП-534 по адресу: Московская область, г.о. Красноармейск, д. Лепешки</t>
  </si>
  <si>
    <t>2260/15</t>
  </si>
  <si>
    <t>Строительство КЛ-6 кВ от ПС-239 «Пушкино» до РП-1547 по адресу: Московская область, г. Пушкино, Ярославское шоссе – Красноармейское шоссе, ЖК «Чистые пруды»</t>
  </si>
  <si>
    <t>3658/17</t>
  </si>
  <si>
    <t>Установка реклоузеров по адресу: Московская область, Пушкинский р-н, г.о. Красноармейск</t>
  </si>
  <si>
    <t>4640/18</t>
  </si>
  <si>
    <t xml:space="preserve">Строительство КРУН-1, КРУН-2, ЛЭП-6 кВ по адресу: Московская обл, Пушкинский р-н, Кощейково д.
</t>
  </si>
  <si>
    <t>5847/19</t>
  </si>
  <si>
    <t>Строительство ТП и ЛЭП-6 кВ по адресу: Московская область, Пушкинский район, д. Грибово</t>
  </si>
  <si>
    <t>5978/19</t>
  </si>
  <si>
    <t xml:space="preserve">Строительство ТП и КЛ-6 кВ по адресу: Московская область, Пушкинский район, п. Лесной, 43 км а/д «Холмогоры
</t>
  </si>
  <si>
    <t>5985/19</t>
  </si>
  <si>
    <t xml:space="preserve">Строительство ТП и ЛЭП-6 кВ по адресу: Московская область, Пушкинский район, рп. Лесной, ул. Садовая
</t>
  </si>
  <si>
    <t>5986/19</t>
  </si>
  <si>
    <t xml:space="preserve">Строительство 2КТП взамен КТП-1230 по адресу: 141206, Московская обл, Пушкинский р-н, Пушкино г., Лесная ул (1 этап)
</t>
  </si>
  <si>
    <t>5982/19</t>
  </si>
  <si>
    <t xml:space="preserve">Строительство ТП и ЛЭП-6 кВ по адресу: Московская область, Пушкинский район, п. Заветы Ильича, ул. Седова
</t>
  </si>
  <si>
    <t>5672/19</t>
  </si>
  <si>
    <t>Строительство КТП, 2КЛ-6 кВ по адресу: 141231, Московская обл, Пушкинский р-н, Кощейково д.</t>
  </si>
  <si>
    <t>6083/19</t>
  </si>
  <si>
    <t>Строительство МТП по адресу: 141253, Московская обл., Пушкинский р-н., дп. Зеленоградский, СНТ «Зеленоградское</t>
  </si>
  <si>
    <t>6106/19</t>
  </si>
  <si>
    <t xml:space="preserve">Строительство ТП и ЛЭП-6 кВ по адресу: Московская область, Пушкинский район, рп. Правдинский, ул. Ленина
</t>
  </si>
  <si>
    <t>6160/19</t>
  </si>
  <si>
    <t>Строительство ТП, 2ЛЭП-6 кВ для электроснабжения энергопринимающих устройств заявителя по адресу: 141231, Московская обл., Пушкинский р-н, п. Лесной, ул. Центральная, д. № 11</t>
  </si>
  <si>
    <t>6350/20</t>
  </si>
  <si>
    <t>Строительство БКТП взамен ТП-1366, реконструкция ЛЭП-0,4 кВ от ТП-1366, строительство ЛЭП-6 кВ, ЛЭП-0,4 кВ по адресу: 141202, Московская обл., Пушкинский р-н, г. Пушкино, мкр. Серебрянка (1 этап)</t>
  </si>
  <si>
    <t>6328/20</t>
  </si>
  <si>
    <t>Строительство ТП взамен КТП-534, реконструкция ЛЭП-0,4 кВ от КТП-534, строительство ЛЭП-0,4 кВ для электроснабжения энергопринимающих устройств заявителя по адресу: Московская обл., Пушкинский р-н, д. Лепешки (1 этап)</t>
  </si>
  <si>
    <t>6492/20</t>
  </si>
  <si>
    <t xml:space="preserve">Строительство КТП, реконструкция ВЛ-0,4кВ по адресу: Московская обл., Пушкинский р-н, п. Зеленоградский
</t>
  </si>
  <si>
    <t>6336/20</t>
  </si>
  <si>
    <t>Строительство 2КЛ-10кВ направлением 2БКТП-1034-ТП-188 по адресу: 141707, РФ, Московская область г.Долгопрудный, ул.Лихачевское шоссе "Ратник"</t>
  </si>
  <si>
    <t>2349/15</t>
  </si>
  <si>
    <t>Строительство 2КЛ-0,4 кВ от ТП-37 до КНС по адресу: г.Долгопрудный</t>
  </si>
  <si>
    <t>1726/15</t>
  </si>
  <si>
    <t>Строительство КРУН по адресу: Московская область, Мытищинский р-н, п. Пироговский</t>
  </si>
  <si>
    <t>3190/16</t>
  </si>
  <si>
    <t>Установка реклоузеров по адресу: Московская область, г.о. Мытищи</t>
  </si>
  <si>
    <t>4641/18</t>
  </si>
  <si>
    <t>Строительство КТП по адресу: Московская область, г.о. Мытищи, д. Коргашино</t>
  </si>
  <si>
    <t>4465/17</t>
  </si>
  <si>
    <t xml:space="preserve">Строительство КТП, ЛЭП-6 кВ, ЛЭП-0,4 кВ по адресу: Московская область, г.о. Мытищи, д. Свиноедово
</t>
  </si>
  <si>
    <t>5248/18</t>
  </si>
  <si>
    <t xml:space="preserve">Строительство КЛ-10 кВ, КТП по адресу: Московская обл, Мытищинский р-н, вблизи Пироговского шоссе
</t>
  </si>
  <si>
    <t>5832/19</t>
  </si>
  <si>
    <t xml:space="preserve">Строительство КЛ-0,4 кВ от ТП-1016 до КНС по адресу: Мытищинский р-н, пос.Вешки, ул.Тенистая
</t>
  </si>
  <si>
    <t>1727/15</t>
  </si>
  <si>
    <t xml:space="preserve">Строительство КЛ-6 кВ, КТП по адресу: Московская обл, Мытищинский р-н, г.п. Мытищи, д. Челобитьево
</t>
  </si>
  <si>
    <t>5855/19</t>
  </si>
  <si>
    <t xml:space="preserve">Строительство КТП, 2КЛ-10 кВ до КТП по адресу: 141031, Московская обл, Мытищи г.о., Вешки п.
</t>
  </si>
  <si>
    <t>5963/19</t>
  </si>
  <si>
    <t>Строительство ТП и КЛ-10 кВ по адресу: Московская область, г.о. Мытищи, д. Пирогово</t>
  </si>
  <si>
    <t>6103/19</t>
  </si>
  <si>
    <t>Строительство КТП, 2КЛ-6 кВ по адресу: Московская обл, Мытищи г.о., Челобитьево д.»</t>
  </si>
  <si>
    <t>6173/19</t>
  </si>
  <si>
    <t>Строительство ТП и ЛЭП-6 кВ по адресу: Московская область, г. Мытищи</t>
  </si>
  <si>
    <t>6169/19</t>
  </si>
  <si>
    <t>Строительство ТП, ЛЭП-6 кВ по адресу: Московская обл., г.о. Мытищи</t>
  </si>
  <si>
    <t>6299/20</t>
  </si>
  <si>
    <t xml:space="preserve">Строительство ТП, ЛЭП-6 кВ по адресу: Московская область, г.о. Мытищи, д. Свиноедово
</t>
  </si>
  <si>
    <t>6461/20</t>
  </si>
  <si>
    <t>6455/20</t>
  </si>
  <si>
    <t>Строительство МТП, ЛЭП-6 кВ по адресу: 141031, Московская область, г.о Мытищи, д. Сгонники</t>
  </si>
  <si>
    <t>6207/19</t>
  </si>
  <si>
    <t xml:space="preserve">Строительство ТП и ЛЭП-6 кВ по адресу: Московская область, г. Балашиха, шоссе Энтузиастов
</t>
  </si>
  <si>
    <t>5997/19</t>
  </si>
  <si>
    <t>Строительство ВЛ-6 кВ направлением РТП-30 – КТП-846 – КТП-828 по адресу: Московская область, г.о. Балашиха, ул. Александровская</t>
  </si>
  <si>
    <t>4061/17</t>
  </si>
  <si>
    <t xml:space="preserve">Строительство ТП, КЛ-10 кВ по адресу: Московская область, г.о. Балашиха, Косинское ш.
</t>
  </si>
  <si>
    <t>6579/20</t>
  </si>
  <si>
    <t>Строительство ТП в районе РТП-30 по адресу:Московская область, г.о. Балашиха, мкр. Салтыковка</t>
  </si>
  <si>
    <t>6389/20</t>
  </si>
  <si>
    <t xml:space="preserve">Строительство двух КЛ-10 кВ от РТП-8090 до РТП-730 по адресу: Московская область, г.о. Балашиха, г. Железнодорожный, мкр. Кучино
</t>
  </si>
  <si>
    <t>5789/19</t>
  </si>
  <si>
    <t>Строительство БКТП в районе ТП-21 по адресу: 141151, Московская область, г. Лосино-Петровский, мкр. Солнечный</t>
  </si>
  <si>
    <t>2408/15</t>
  </si>
  <si>
    <t>Строительство 2 КЛ-0,4 кВ от ТП-32 до ГБУСО МО «Лосино-Петровский СРЦ «Остров добра» по адресу: Московская область, г.о. Лосино-Петровский, ул. Октябрьская – ул. Горького</t>
  </si>
  <si>
    <t>2410/15</t>
  </si>
  <si>
    <t>Строительство КЛ-10 кВ от проектируемой  РП-145937 до ТП-294 по адресу: Московская область, г.о. Лосино-Петровский, ул. Строителей – ул. Горького</t>
  </si>
  <si>
    <t>2414/15</t>
  </si>
  <si>
    <t>Строительство КЛ-10 кВ от проектируемой  РП-145937 до ТП-38 по адресу: Московская область, г.о. Лосино-Петровский, ул. Строителей – ул. Горького</t>
  </si>
  <si>
    <t>2415/15</t>
  </si>
  <si>
    <t>Строительство КЛ-6 кВ от ТП-134 до ТП-219 по адресу: Московская область, г.о. Лосино-Петровский, ул. Строителей – ул. Ленина</t>
  </si>
  <si>
    <t>2417/15</t>
  </si>
  <si>
    <t>Строительство КТП «Речная», КЛ-6 кВ от РТП-2 до КТП «Речная», КЛ-6 кВ от КТП-128 до КТП «Речная» по адресу: Московская область, г. Лосино-Петровский, ул. Речная, ул. 7 Ноября, ул. Новослободская</t>
  </si>
  <si>
    <t>2419/15</t>
  </si>
  <si>
    <t>Строительство КЛ-6 кВ от оп.№1 ВЛ-6 кВ РТП 2 – КТП 128 до КЛ-6 кВ КТП 61 – оп.№10 ВЛ-6 кВ РТП 2 – КТП 243 по адресу:  Московская область, г.о. Лосино-Петровский, ул. 7-го Ноября – ул. Дачная</t>
  </si>
  <si>
    <t>2420/15</t>
  </si>
  <si>
    <t>Строительство КЛ-6 кВ от РТП – 15 до КТП – 60 по адресу:  Московская область, г.о. Лосино-Петровский, ул. Дачная – ул. Кирова – ул. Ленина</t>
  </si>
  <si>
    <t>2421/15</t>
  </si>
  <si>
    <t>Строительство КТП в районе ТП-125 по адресу: Московская область, г.о. Лосино-Петровское, ул. Ленина, д.15 стр.1</t>
  </si>
  <si>
    <t>513/12</t>
  </si>
  <si>
    <t>Строительство 2КЛ-10 кВ РТП-3 – ТП-38 по адресу: г. Лосино-Петровский, ул. Октябрьская</t>
  </si>
  <si>
    <t>410/12</t>
  </si>
  <si>
    <t xml:space="preserve">Строительство ЛЭП-6 кВ  РТП-2 - ТП-235 - ТП-31, реконструкция РУ-6кВ ТП-235 и РУ-6кВ  ТП-31 по адресу: Московская область, г.о. Лосино-Петровский (1, 2 Этапы)
</t>
  </si>
  <si>
    <t>758/15</t>
  </si>
  <si>
    <t>Строительство КТП, КЛ-6 кВ, КЛ-0,4 кВ  по адресу: Московская область, г.о. Лосино-Петровский, ул. Парковая – ул. Лесная</t>
  </si>
  <si>
    <t>6364/20</t>
  </si>
  <si>
    <t>Строительство ТП, ЛЭП-6 кВ и ЛЭП-0,4 кВ по адресу: Московская область, г.о. Лосино-Петровский, д. Корпуса</t>
  </si>
  <si>
    <t>6534/20</t>
  </si>
  <si>
    <t>Строительство КЛ-6 кВ от КТП-124 до ТП-212 по адресу: Московская область, г.о. Лосино-Петровский, ул.Горького– ул.Гоголя – ул. Горького</t>
  </si>
  <si>
    <t>6371/20</t>
  </si>
  <si>
    <t>Строительство 2КЛ-0,4кВ от ТП-436 до ВРУ ДС№8 по адресу: Московская область, г.Фрязино, ул.Полевая</t>
  </si>
  <si>
    <t>2125/15</t>
  </si>
  <si>
    <t>Строительство КЛ-0,4кВ от РП-6 до ВРУ ж/д№5а по адресу: Московская область, г.Фрязино, ул.Советская</t>
  </si>
  <si>
    <t>2126/15</t>
  </si>
  <si>
    <t>Строительство КЛ-0,4кВ от РП-6 до ВРУ ж/д№3б по адресу: Московская область, г.Фрязино, ул.Советская</t>
  </si>
  <si>
    <t>2127/15</t>
  </si>
  <si>
    <t>Строительство КЛ-0,4кВ от ТП-16 до ВРУ ж/д№19  по адресу: Московская область, г.Фрязино, ул.Ленина</t>
  </si>
  <si>
    <t>2128/15</t>
  </si>
  <si>
    <t>Строительство 2БКТП в районе ТП-492 по адресу: Московская область, Щелковский район дер.Ново</t>
  </si>
  <si>
    <t>2122/15</t>
  </si>
  <si>
    <t>Строительство КТП, ЛЭП-10 кВ по адресу: Московская обл, Щелковский р-н, Жегаловский с/о, Оболдино д.</t>
  </si>
  <si>
    <t>5823/18</t>
  </si>
  <si>
    <t>Строительство КЛ-10 кВ от ТП-7 до ТП-24«М» по адресу: Московская область, Щёлковский район, г.п. Монино, ул. Московская – ул. Депутатская</t>
  </si>
  <si>
    <t>5760/19</t>
  </si>
  <si>
    <t>Строительство КЛ-10 кВ направлением ТП-46 – ТП-7 по адресу: Московская область, Щёлковский район, г.п. Монино, ул. Новинское шоссе - Московская</t>
  </si>
  <si>
    <t>5762/19</t>
  </si>
  <si>
    <t>Строительство КЛ-10 кВ от ТП-7 до места врезки в КЛ-10 кВ направлением ТП-24«М» – КТП-127 по адресу: Московская область, Щёлковский район, г.п. Монино, ул. Московская – ул. Депутатская</t>
  </si>
  <si>
    <t>5765/19</t>
  </si>
  <si>
    <t>Строительство КЛ-10 кВ направлением ТП-12 – ТП-9 по адресу: Московская область, Щёлковский район, г.п. Монино, ул. Южная - Московская</t>
  </si>
  <si>
    <t>5766/19</t>
  </si>
  <si>
    <t>Строительство КЛ-6 кВ от места врезки в КЛ-6 кВ направлением ТП-11 – ТП-12 до места врезки в КЛ-6 кВ направлением ТП-14 – ТП-21 по адресу: Московская область,  Щёлковский район, г.п. Монино, ул. Южная – ул. Комсомольская</t>
  </si>
  <si>
    <t>5767/19</t>
  </si>
  <si>
    <t>Установка реклоузеров по адресу: Московская обл., Щелковский р-н</t>
  </si>
  <si>
    <t>4571/18</t>
  </si>
  <si>
    <t>Строительство МТП, ЛЭП-10 кВ (от ВЛ-10 кВ направлением КТП-183–КТП-189) по адресу: Московская обл, Щелковский р-н, Байбаки д., д. № 57</t>
  </si>
  <si>
    <t>5980/19</t>
  </si>
  <si>
    <t>Строительство ТП взамен ТП-459 по адресу: Московская область, г.о. Щёлково, 1-й Советский пер</t>
  </si>
  <si>
    <t>5787/19</t>
  </si>
  <si>
    <t>Строительство ТП, ЛЭП-10 кВ и ЛЭП-0,4 кВ по адресу: Московская область, г.о. Щёлково, СНТ «Флора-2</t>
  </si>
  <si>
    <t>6057/19</t>
  </si>
  <si>
    <t>Строительство КТП, КЛ-6 кВ, КЛ-0,4 кВ по адресу: Московская обл., Щелковский р-н, Корпуса д., Калинина ул.</t>
  </si>
  <si>
    <t>5676/19</t>
  </si>
  <si>
    <t>Строительство КТП, ЛЭП-10кВ по адресу: 141100, Московская обл., Щелковский р-н., СНТ «Рыбак»</t>
  </si>
  <si>
    <t>6129/19</t>
  </si>
  <si>
    <t>Строительство МТП, ЛЭП-10 кВ (от ВЛ-10 кВ направлением МТП-340–ТП-166) по адресу: Московская обл, Щелковский р-н, Щелково г</t>
  </si>
  <si>
    <t>6161/19</t>
  </si>
  <si>
    <t>Строительство КТП, КЛ-6 кВ по адресу: Московская обл, Щелковский р-н, г. Щелково,  1-й Советский переулок</t>
  </si>
  <si>
    <t>6171/19</t>
  </si>
  <si>
    <t>Строительство КРУН, ЛЭП-10 кВ по адресу: Московская обл., г.о. Щелково, пос. РТС</t>
  </si>
  <si>
    <t>6573/20</t>
  </si>
  <si>
    <t>Строительство реклоузера по адресу: Московская обл., г.о. Щелково, пос. Загорянский, ул. Ватутина</t>
  </si>
  <si>
    <t>6574/20</t>
  </si>
  <si>
    <t>Строительство ТП взамен МТП-258, строительство ЛЭП-10 кВ, строительство ЛЭП-0,4 кВ по адресу: Московская область, Богородский городской округ, с. Балобаново, ул. Железнодорожная</t>
  </si>
  <si>
    <t>6489/20</t>
  </si>
  <si>
    <t>Строительство КТП, КЛ-6 кВ по адресу: Московская обл, Щелковский р-н, г. Щелково, ул. Новая Фабрика, д. № 10</t>
  </si>
  <si>
    <t>6200/19</t>
  </si>
  <si>
    <t>Строительство ТП взамен ТП-943 по адресу: Московская обл., Ногинский р-н, Шульгино д., Центральная ул</t>
  </si>
  <si>
    <t>6410/20</t>
  </si>
  <si>
    <t>Строительство ТП, реклоузера, ЛЭП-6 кВ и ЛЭП-0,4 кВ по адресу: Московская область, Ногинский район, г. Старая Купавна (1 этап)</t>
  </si>
  <si>
    <t>6460/20</t>
  </si>
  <si>
    <t>Строительство КТП, ЛЭП-10 кВ от ТП-310342 по адресу: по адресу:Московская область, Одинцовский р-н, Назарьево д</t>
  </si>
  <si>
    <t>5967/19</t>
  </si>
  <si>
    <t>Строительство КЛ-6 кВ по адресу: Московская область, Одинцовский район, г. Одинцово, микрорайон 8</t>
  </si>
  <si>
    <t>4076/17</t>
  </si>
  <si>
    <t>Строительство КТП, КЛ-10 кВ и ЛЭП-0,4 кВ по адресу: Московская обл., Одинцовский р-н, Рожновка х.</t>
  </si>
  <si>
    <t>5972/19</t>
  </si>
  <si>
    <t>Строительство ТП взамен ТП-510773 по адресу: Московская обл, Одинцовский р-н, Никонорово х</t>
  </si>
  <si>
    <t>ОД-86/18</t>
  </si>
  <si>
    <t>Строительство РТП взамен РТП-51053 по адресу: Московская область, г. Одинцово</t>
  </si>
  <si>
    <t>5208/18(быв.ТЗ-05-09-81)</t>
  </si>
  <si>
    <t>Строительство БРТП и КЛ-6 кВ по адресу: Московская область, Одинцовский р-он, д. Захарово</t>
  </si>
  <si>
    <t>4718/18</t>
  </si>
  <si>
    <t>Строительство КЛ-6 кВ от ПС482 до ТП-215 по адресу:«Московская область, Одинцовский р-н, Горки-10 пансионат «Лесные дали»</t>
  </si>
  <si>
    <t>2299/15</t>
  </si>
  <si>
    <t>Строительство ЛЭП-10  кВ  по адресу: Московская область, Одинцовский район, г Одинцово, ул.Вокзальная, 7 микрорайон</t>
  </si>
  <si>
    <t>4719/18</t>
  </si>
  <si>
    <t xml:space="preserve">Строительство подземного проходного коллектора по адресу: Московская область, г. Одинцово, вдоль улиц Садовая и Северная </t>
  </si>
  <si>
    <t>3717/16</t>
  </si>
  <si>
    <t>15/010 Перевод нагрузок с сетей 6 кВ ПС 188 "Одинцово" на сети 10 кВ ПС 842 "Подушкино"  г. Одинцово, 1,2,3 мкр.</t>
  </si>
  <si>
    <t>Строительство ТП взамен ТП-260210 по адресу: Московская область, Одинцовский район, г.п. Большие Вяземы</t>
  </si>
  <si>
    <t>5780/19</t>
  </si>
  <si>
    <t>Строительство 2БКТП взамен ТП-560617 по адресу: Московская обл, Одинцово г.о., д. Немчиновка</t>
  </si>
  <si>
    <t>5992/19</t>
  </si>
  <si>
    <t>Строительство КТП-проект., 2КЛ-10 кВ от КТП-проект. до места врезки в КЛ-10 кВ ТП-414079 – ТП-410458 по адресу: Московская обл, Одинцовский р-н, Зайцево д</t>
  </si>
  <si>
    <t>5996/19</t>
  </si>
  <si>
    <t>Строительство ТП и КЛ-10 кВ по адресу: Московская область, Одинцовский район, гп. Большие Вяземы</t>
  </si>
  <si>
    <t>6023/19</t>
  </si>
  <si>
    <t>Строительство ТП, КЛ-10 кВ по адресу: Московская область, Одинцовский район, Переделки д</t>
  </si>
  <si>
    <t>6024/19</t>
  </si>
  <si>
    <t>Строительство ТП-проект., строительство 4КЛ-10 кВ от РУ-10 кВ ТП-проект. до места врезки в 2КЛ-10 кВ направлением ТП-414114 – ТП-313131 по адресу: Московская обл, Одинцовский р-н, сельское поселение Жаворонковское, Трубачеевка д</t>
  </si>
  <si>
    <t>5664/19</t>
  </si>
  <si>
    <t>Строительство КТП, 2КЛ-10 кВ для электроснабжения энергопринимающих устройств заявителя по адресу: Московская обл, Одинцовский р-н, с/о Мамоновский, в районе дер. Лохино</t>
  </si>
  <si>
    <t>6043/19</t>
  </si>
  <si>
    <t>Комплектация РУ-10/0,4 кВ РТП по адресу: Московская область, от Буденовского шоссе до 20 км автомобильной дороги М-1 «Беларусь</t>
  </si>
  <si>
    <t>5670/19</t>
  </si>
  <si>
    <t>Строительство КТП, 2КЛ-10 кВ для электроснабжения энергопринимающих устройств заявителя по адресу: Московская обл, Одинцовский р-н, Ромашково с</t>
  </si>
  <si>
    <t>6046/19</t>
  </si>
  <si>
    <t>Строительство 12КЛ-10 кВ для перезаводки питающих фидеров нового ЗРУ-10 кВ ПС-308 «Наро-Фоминск (1 этап)</t>
  </si>
  <si>
    <t>5684/19</t>
  </si>
  <si>
    <t>Усиление существующей сети 10 кВ ф. №36 ПС-178 «Вяземы» по адресу: Московская обл, Одинцовский р-н, г.п. Большие Вяземы, д. Малые Вяземы (1,2,3 этапы)</t>
  </si>
  <si>
    <t>5688/19</t>
  </si>
  <si>
    <t>Строительство КТП, КЛ-6 кВ по адресу: Московская обл, Одинцовский р-н, д. Вырубово</t>
  </si>
  <si>
    <t>6201/19</t>
  </si>
  <si>
    <t>Строительство ТП, ЛЭП-10 кВ по адресу: Московская область, Одинцовский г.о., территория «Северное</t>
  </si>
  <si>
    <t>6453/20</t>
  </si>
  <si>
    <t xml:space="preserve">Строительство ТП взамен ТП-560730 по адресу: Московская обл., Одинцовский р-н, с. Немчиновка, Советский пр-кт
</t>
  </si>
  <si>
    <t>ОД-29/20</t>
  </si>
  <si>
    <t>Строительство 2БРТП взамен ТП-410432, КЛ-10 кВ по адресу: Московская обл., Одинцовский р-н.</t>
  </si>
  <si>
    <t>6353/20</t>
  </si>
  <si>
    <t>Усиление существующей сети 10 кВ ПС-178 «Вяземы» по адресу: Московская обл, Одинцовский р-н, г.п. Большие Вяземы, д. Малые Вяземы</t>
  </si>
  <si>
    <t>6341/20</t>
  </si>
  <si>
    <t>Строительство ТП взамен ТП-260955 по адресу: Московская обл., Одинцовский р-н, д. Захарово</t>
  </si>
  <si>
    <t>ОД-5/20</t>
  </si>
  <si>
    <t>Строительство ТП, КЛ-10 кВ по адресу: 143302, Московская обл., Наро-Фоминский р-н, г. Наро-Фоминск, ул. Дзержинского</t>
  </si>
  <si>
    <t>6296/20</t>
  </si>
  <si>
    <t>Строительство ТП взамен ТП-310353, ЛЭП-10 кВ по адресу: 143081 Московская обл., Одинцовский р-н, с.о. Назарьевский, дер. Новодарьино РАН</t>
  </si>
  <si>
    <t>6206/19</t>
  </si>
  <si>
    <t>Строительство ТП, КЛ-10 кВ по адресу: Московская обл., Одинцовский р-н, д. Митькино</t>
  </si>
  <si>
    <t>6292/19</t>
  </si>
  <si>
    <t>Строительство 2БКТП взамен ТП-310365, КЛ-10 кВ, строительство КЛ-0,4 кВ для электроснабжения энергопринимающих устройств заявителей по адресу: 143020, Московская обл., Одинцовский р-н, с/о Юдинский, д. Жаворонки, ДСК «имени 1905 года ( 1 этап)</t>
  </si>
  <si>
    <t>ОД-69/20</t>
  </si>
  <si>
    <t>Строительство 8КЛ-10 кВ для электроснабжения энергопринимающих устройств заявителя по адресу: Московская обл., Одинцовский р-н, г. Одинцово, пересечение Красногорского шоссе и ул. Маршала Бирюзова (1 этап)</t>
  </si>
  <si>
    <t>ЦА-6/20</t>
  </si>
  <si>
    <t>Строительство КТП, КЛ-10 кВ по адресу: Московская обл., Одинцовский р-н, с/п Жаворонковское, д. Щедрино</t>
  </si>
  <si>
    <t>6476/20</t>
  </si>
  <si>
    <t>Строительство 2КЛ-10 кВ от ПС-188 «Одинцово» до РТП-51060 по адресу: Московская обл., Одинцовский р-н, г. Одинцово</t>
  </si>
  <si>
    <t>6472/20</t>
  </si>
  <si>
    <t>Строительство ТП,ЛЭП-10кВ и ЛЭП-0,4кВ по адресу: Московская область, Одинцовский район,д.Солослово,Назарьевский с.о.(1 этап)</t>
  </si>
  <si>
    <t>ОД-38/20</t>
  </si>
  <si>
    <t>Строительство ЛЭП-6 кВ для электроснабжения энергопринимающих устройств заявителя по адресу: 143035, Московская обл., Одинцовский р-н, горбольницы № 45 п, владение № 1, уч. №1</t>
  </si>
  <si>
    <t>ЦА-5/20</t>
  </si>
  <si>
    <t>Строительство 4х2КЛ-10 кВ направлением РП-41040 – РП-2 по адресу: Московская обл, г. Одинцово</t>
  </si>
  <si>
    <t>5692/19</t>
  </si>
  <si>
    <t>Строительство 4хКЛ-10 кВ от врезки в 2хКЛ-10 кВ РТП-51092 – ТП-515016 (муфтное поле №2 19 км Можайского шоссе) до 4хКЛ-10 кВ направлением на РТП-51011 (муфтное поле №1 21 км Минского шоссе) по адресу: Московская обл., Одинцовский городской округ</t>
  </si>
  <si>
    <t>6616/20</t>
  </si>
  <si>
    <t>Строительство ТП, КЛ-10 кВ для электроснабжения энергопринимающих устройств заявителя по адресу: 143081, Московская обл., Одинцовским муниципальный район, Звенигородское лесничество, Пионерское участковое лесничество, квартал 35, выделы 1,4,5,6.</t>
  </si>
  <si>
    <t>6577/20</t>
  </si>
  <si>
    <t>Строительство КЛ-6 кВ от ТП-160151А до ТП-160243 по адресу: Московская обл., г. Звенигород, Ратехинское шоссе - Лапинский переулок</t>
  </si>
  <si>
    <t>2300/15</t>
  </si>
  <si>
    <t>Строительство КЛ-6 кВ от ТП-160151А до ТП-160115 по адресу: Московская область, г. Звенигород</t>
  </si>
  <si>
    <t>5239/18</t>
  </si>
  <si>
    <t>Строительство 2КЛ-6 кВ ТП-2 − ТП-3 по адресу: Московская обл, Звенигород г., Пронина мкр.</t>
  </si>
  <si>
    <t>5337/18</t>
  </si>
  <si>
    <t>Строительство ВОЛС на участке РТП 16019 – оптическая муфта магистральной ВОЛС №ГРЭС-ЗРЭС</t>
  </si>
  <si>
    <t>5476/18</t>
  </si>
  <si>
    <t>Строительство КЛ-6 кВ от ТП-160150 до ТП-160248 по адресу: Московская обл., г. Звенигород, Ратехинское шоссе - Заречинский переулок</t>
  </si>
  <si>
    <t>2301/15</t>
  </si>
  <si>
    <t>Строительство КЛ-6 кВ от ТП-109 до ТП-116 по адресу: «Московская область, г. Звенигород мк-р Восточный – поселок Гор Больницы №45</t>
  </si>
  <si>
    <t>2302/15</t>
  </si>
  <si>
    <t>Строительство КЛ-6 кВ от ТП-103 до ТП-152 по адресу: «Московская область, г. Звенигород, мк-р Восточный – поселок Поречье</t>
  </si>
  <si>
    <t>2303/15</t>
  </si>
  <si>
    <t>Строительство КЛ-6 кВ от РП-15 до ТП-109 по адресу: Московская область, г. Звенигород, мк-р Восточный – санаторий Поречье</t>
  </si>
  <si>
    <t>2304/15</t>
  </si>
  <si>
    <t>Строительство КТП, КЛ-6 кВ по адресу: Московская обл., Одинцовский городской округ, г. Звенигород, ул. Пролетарская</t>
  </si>
  <si>
    <t>6485/20</t>
  </si>
  <si>
    <t>Строительство ТП, КЛ-6 кВ по адресу: 143180, Московская область, г. Звенигород, Верхний Посад, Проектируемый проезд</t>
  </si>
  <si>
    <t>6482/20</t>
  </si>
  <si>
    <t>Строительство КТП и КЛ-6 кВ по адресу: Московская область, г. Звенигород, п/о Введенское, пос. МК КПСС</t>
  </si>
  <si>
    <t>6477/20</t>
  </si>
  <si>
    <t>Строительство 2КЛ-6 кВ от КРУН-160004 до ТП-160103 по адресу: Московская обл., Одинцовский р-н, г. Звенигород</t>
  </si>
  <si>
    <t>6471/20</t>
  </si>
  <si>
    <t>Строительство КТП, КЛ-6 кВ по адресу: 143035, Московская обл, Звенигород г., Поречье п</t>
  </si>
  <si>
    <t>5988/19</t>
  </si>
  <si>
    <t>Строительство 2КЛ-10 кВ от ЦРП-8 до ТП-39 по адресу: Московская область, г. Краснознаменск</t>
  </si>
  <si>
    <t>4587/18</t>
  </si>
  <si>
    <t>Строительство 2КЛ-10 кВ от ЦРП-8 до ЦРП-6 по адресу: Московская обл, г.Краснознаменск</t>
  </si>
  <si>
    <t>5843/19</t>
  </si>
  <si>
    <t>Строительство КЛ-10 кВ по адресу: Московская область, Красногорский район, рп. Нахабино</t>
  </si>
  <si>
    <t>4459/17</t>
  </si>
  <si>
    <t>Строительство ЛЭП-0,4 кВ по адресу: 143421, Московская обл, Красногорский р-н, Ильинское с/п, Архангельское п</t>
  </si>
  <si>
    <t>5302/18</t>
  </si>
  <si>
    <t>Строительство КТП в районе КТП-113 по адресу:  Московская область, Красногорский р-н, п. Нахабино, ул. Речная</t>
  </si>
  <si>
    <t>2176/15</t>
  </si>
  <si>
    <t>Строительство ТП и КЛ-6 кВ по адресу: Московская область, Красногорский район, д. Михалково</t>
  </si>
  <si>
    <t>4729/18</t>
  </si>
  <si>
    <t>Строительство КЛ-0,4 кВ от ТП-53 до ВРУ МКД  по адресу: Московская обл, г. Красногорск, ул. Октябрьская, дом №5</t>
  </si>
  <si>
    <t>4585/18</t>
  </si>
  <si>
    <t>Установка реклоузеров по адресу: Московская область, г.о. Красногорск</t>
  </si>
  <si>
    <t>4905/18</t>
  </si>
  <si>
    <t>Строительство КЛ-6 кВ, КТП по адресу: Московская обл, Красногорский р-н, г.п. Нахабино, ул. Панфилова</t>
  </si>
  <si>
    <t>5825/19</t>
  </si>
  <si>
    <t>Строительство МТП, ЛЭП-6 кВ по адресу: Московская обл, Красногорский район, Нахабино рп, ул. Совпартшкола</t>
  </si>
  <si>
    <t>5983/19</t>
  </si>
  <si>
    <t>Строительство КТП, ЛЭП-0,4 кВ по адресу: Московская обл, Красногорский район, г.о. Красногорск, Опалиха мкр, Ново-Никольская ул. (1 этап)</t>
  </si>
  <si>
    <t>5848/19</t>
  </si>
  <si>
    <t>Строительство ТП-проект., КЛ-10 кВ для электроснабжения энергопринимающих устройств заявителя по адресу: Московская обл, Красногорский р-н, Красногорск г, Опалиха мкр, Горького ул, дом №4</t>
  </si>
  <si>
    <t>5668/19</t>
  </si>
  <si>
    <t>Строительство КТП, 2КЛ-6 кВ по адресу: 143430, Московская обл, Красногорский р-н, Нахабино рп, Советская ул</t>
  </si>
  <si>
    <t>6084/19</t>
  </si>
  <si>
    <t>Строительство РП, ТП, ЛЭП-6 кВ и ЛЭП-0,4 кВ по адресу: Московская область, г.о. Красногорск, вблизи р.п. Нахабино</t>
  </si>
  <si>
    <t>5216/18</t>
  </si>
  <si>
    <t>Строительство КТП, КЛ-10кВ по адресу: Московская обл., Красногорский р-н, д. Путилково, Путилковское ш., д. № 112</t>
  </si>
  <si>
    <t>6090/19</t>
  </si>
  <si>
    <t>Строительство КЛ-0,4 кВ от ТП-3 по адресу: Московская область, Раменский р-н, с. Константиново</t>
  </si>
  <si>
    <t>1718/15</t>
  </si>
  <si>
    <t>Строительство КТП взамен ТП-195 по адресу: Московская обл, Раменский г, ул. 100-й Свирской дивизии</t>
  </si>
  <si>
    <t>5622/18</t>
  </si>
  <si>
    <t>Строительство КЛ-10 кВ, КТП по адресу: Московская обл, Раменский р-н</t>
  </si>
  <si>
    <t>5833/19</t>
  </si>
  <si>
    <t>Строительство ЛЭП-6 кВ, КТП-проект., ЛЭП-0,4 кВ для  электроснабжения энергопринимающих устройств потребителей по адресу: Московская обл, Раменский р-н, Речицы с., ул Новая Слобода, ул. Центральная</t>
  </si>
  <si>
    <t>5836/19</t>
  </si>
  <si>
    <t>Строительство РП-10 кВ, КЛ-10 кВ от ПС-366 «Донино», КЛ-10 кВ до РТП-18 по адресу: Московская обл, Раменское г</t>
  </si>
  <si>
    <t>5838/19</t>
  </si>
  <si>
    <t>Строительство КТП по адресу: Московская область, Раменский р-н, с. Зюзино, ул.Луговая</t>
  </si>
  <si>
    <t>2592/15</t>
  </si>
  <si>
    <t>Строительство КЛ-10 кВ от РП-13 до РП-24 по адресу: Московская область, г. Раменское</t>
  </si>
  <si>
    <t>2602/15</t>
  </si>
  <si>
    <t>Строительство КТП в районе ТП-230а по адресу: Московская область, Раменский район, д. Литвиново</t>
  </si>
  <si>
    <t>2618/15</t>
  </si>
  <si>
    <t>Строительство РП-2814/15, двух КЛ-10 кВ от ПС-434 «Малаховка» ПАО «МОЭСК»  до РП-2814/15 по адресу: Московская область, Раменский р-н, в районе п. Родники, п. Вялки</t>
  </si>
  <si>
    <t>2814/15</t>
  </si>
  <si>
    <t>Строительство КЛ-0,4 кВ от РП-2 по адресу: Московская область, Раменский р-н, с. Константиново</t>
  </si>
  <si>
    <t>1719/15</t>
  </si>
  <si>
    <t>Установка реклоузера по адресу: Московская область, Раменский район, с.п. Сафоновское, с. Загорново</t>
  </si>
  <si>
    <t>4684/18</t>
  </si>
  <si>
    <t>Установка реклоузера по адресу: Московская область, г. Раменское, Залинейный район</t>
  </si>
  <si>
    <t>4685/18</t>
  </si>
  <si>
    <t>Установка реклоузера по адресу: Московская область, Раменский район, с.п. Сафоновское, д. Поповка</t>
  </si>
  <si>
    <t>4686/18</t>
  </si>
  <si>
    <t>Установка реклоузера по адресу: Московская область, Раменский район, г.п. Раменское</t>
  </si>
  <si>
    <t>4687/18</t>
  </si>
  <si>
    <t>Установка реклоузера по адресу: Московская область, Раменский район, г.п. Кратово, с. Игумново</t>
  </si>
  <si>
    <t>4689/18</t>
  </si>
  <si>
    <t>Установка реклоузера по адресу: Московская область, Раменский район, с.п. Верейское, п. Спартак</t>
  </si>
  <si>
    <t>4690/18</t>
  </si>
  <si>
    <t>Установка реклоузера по адресу: Московская область, Раменский район, д. Верея</t>
  </si>
  <si>
    <t>4691/18</t>
  </si>
  <si>
    <t>Установка реклоузера по адресу: Московская область, Раменский район, с.п. Вялковское, с. Зюзино</t>
  </si>
  <si>
    <t>4692/18</t>
  </si>
  <si>
    <t>Установка реклоузера по адресу: Московская область, Раменский район, с.п. Вялковское, п. Совхоз Красковский</t>
  </si>
  <si>
    <t>4693/18</t>
  </si>
  <si>
    <t>Установка реклоузера по адресу: Московская область, Раменский район, с.п. Вялковское, д. Капустино, ул. Центральная</t>
  </si>
  <si>
    <t>4694/18</t>
  </si>
  <si>
    <t>Установка реклоузера по адресу: Московская область, Раменский район, с.п. Вялковское, д. Вялки</t>
  </si>
  <si>
    <t>4695/18</t>
  </si>
  <si>
    <t>Установка реклоузера по адресу: Московская область, Раменский район, с.п. Вялковское, д. Осеченки, Луговая ул.</t>
  </si>
  <si>
    <t>4696/18</t>
  </si>
  <si>
    <t>Установка реклоузера по адресу: Московская область, Раменский район, п. Удельная,  ул. Горького</t>
  </si>
  <si>
    <t>4697/18</t>
  </si>
  <si>
    <t>Установка реклоузера по адресу: Московская область, Раменский район, д. Вялки</t>
  </si>
  <si>
    <t>4698/18</t>
  </si>
  <si>
    <t>Строительство КТП, ЛЭП-6 кВ для электроснабжения энергопринимающих устройств заявителя по адресу: Московская обл, Раменский р-н, Сафоново д</t>
  </si>
  <si>
    <t>5849/19</t>
  </si>
  <si>
    <t>Строительство БКТП взамен ТП-405 по адресу: Московская обл., Раменский район, г.п. Кратово, д. Донино</t>
  </si>
  <si>
    <t>5880/19</t>
  </si>
  <si>
    <t>Строительство МТП, ЛЭП-6 кВ по адресу: Московская обл, Раменский район, Новохаритоновское сп</t>
  </si>
  <si>
    <t>5958/19</t>
  </si>
  <si>
    <t>Строительство КТП, 2КЛ-10 кВ по адресу: Московская обл, Раменский район, Удельная дп, Островского ул., вблизи Быковского шоссе</t>
  </si>
  <si>
    <t>5981/19</t>
  </si>
  <si>
    <t>Строительство КТП взамен ТП-8, ЛЭП-0,4 кВ для электроснабжения заявителя по адресу: Московская обл., Раменский р-н, Кратово п., участок № 9Б ( 1 этап)</t>
  </si>
  <si>
    <t>5860/19</t>
  </si>
  <si>
    <t>Строительство ТП, ЛЭП-10 кВ по адресу: Московская область, Раменский район, г. Раменское, ул. Берёзовая просека</t>
  </si>
  <si>
    <t>6059/19</t>
  </si>
  <si>
    <t>Строительство КТП, ЛЭП-10 кВ по адресу: Московская обл, Раменский р-н, Ильинский п.,  ул. Чкалова</t>
  </si>
  <si>
    <t>6088/19</t>
  </si>
  <si>
    <t>Строительство КТП, ЛЭП-6 кВ, реконструкция участков ВЛ-0,4 кВ от ТП-445 и от ТП-446 по адресу: Московская обл, Раменский район, г.о. Раменское, д. Антоново,</t>
  </si>
  <si>
    <t>5888/19</t>
  </si>
  <si>
    <t>Строительство ЛЭП-10 кВ, реклоузера и ПКУ по адресу: Московская обл, Раменский р-н, снт «Аксеново</t>
  </si>
  <si>
    <t>6174/19</t>
  </si>
  <si>
    <t>Строительство КТП взамен ТП-412 по адресу: Московская обл., Раменский р-н, д. Коняшино</t>
  </si>
  <si>
    <t>5890/19</t>
  </si>
  <si>
    <t>Строительство БКТП взамен ТП-423 по адресу: Московская обл., Раменский район, пос. Комбината Стройматериалов-2</t>
  </si>
  <si>
    <t>5891/19</t>
  </si>
  <si>
    <t>Строительство КТП, ЛЭП-10 кВ, ЛЭП-0,4 кВ для электроснабжения энергопринимающих устройств заявителей по адресу: Московская обл, Раменский р-н, с/п Новохаритоновское</t>
  </si>
  <si>
    <t>6172/19</t>
  </si>
  <si>
    <t>Строительство ТП, ЛЭП-10 кВ по адресу: Московская область, Раменский район, г. Раменское</t>
  </si>
  <si>
    <t>6450/20</t>
  </si>
  <si>
    <t>Строительство ТП, ЛЭП-6 кВ и ЛЭП-0,4 кВ по адресу: Московская область, Раменский район, пос. Комбината Стройматериалов-2</t>
  </si>
  <si>
    <t>6377/20</t>
  </si>
  <si>
    <t>Строительство ТП, ЛЭП-10 кВ по адресу: Московская обл., Раменский р-н, д. Шмеленки, ул. Лесная</t>
  </si>
  <si>
    <t>6334/20</t>
  </si>
  <si>
    <t>Строительство ТП, ЛЭП-10 кВ по адресу: Московская обл., Раменский р-н, сельское поселение Новохаритоновское</t>
  </si>
  <si>
    <t>6335/20</t>
  </si>
  <si>
    <t>Строительство ТП, ЛЭП-6 кВ по адресу: Московская обл., Раменский р-н, с/п Новохаритоновское</t>
  </si>
  <si>
    <t>6298/20</t>
  </si>
  <si>
    <t>Строительство МТП, реконструкция ТП-413, строительство ЛЭП-0,4 кВ по адресу: Московская обл, Раменский р-н, д. Коняшино</t>
  </si>
  <si>
    <t>6309/20</t>
  </si>
  <si>
    <t xml:space="preserve">Строительство ТП, КЛ-10 кВ по адресу: Московская обл., Раменский р-н, дп. Кратово, ул. Железнодорожная
</t>
  </si>
  <si>
    <t>6290/19</t>
  </si>
  <si>
    <t>Строительство ТП, ЛЭП-10 кВ по адресу: Московская область, Раменский р-н, Славянская</t>
  </si>
  <si>
    <t>6291/19</t>
  </si>
  <si>
    <t>Строительство ТП, ЛЭП-6 кВ по адресу: Московская область, Раменский р-н, с/п Новохаритоновское</t>
  </si>
  <si>
    <t>6288/19</t>
  </si>
  <si>
    <t>Строительство ТП, КЛ-6 кВ по адресу: Московская обл., Раменский р-н, с/п Сафоновское</t>
  </si>
  <si>
    <t>6289/19</t>
  </si>
  <si>
    <t>Строительство ТП, ЛЭП-10 кВ по адресу: Московская обл., Раменский р-н, г. Раменское</t>
  </si>
  <si>
    <t>6270/19</t>
  </si>
  <si>
    <t>Строительство ТП взамен ТП-143. Реконструкция ВЛ-0,23 кВ по адресу: Московская обл., Раменский р-н, пос. Удельная</t>
  </si>
  <si>
    <t>5691/19</t>
  </si>
  <si>
    <t>Строительство ТП, КЛ-10 кВ по адресу: Московская обл., Раменский р-н, г. Раменское</t>
  </si>
  <si>
    <t>6580/20</t>
  </si>
  <si>
    <t>Строительство ТП взамен ТП-740 "А", строительство ЛЭП-0,4 кВ по адресу: Московская область, Раменский р-н, с/п Гжельское, с. Речицы (1 этап)</t>
  </si>
  <si>
    <t>6494/20</t>
  </si>
  <si>
    <t>Строительство ТП, ЛЭП-10 кВ по адресу: Московская область, Раменский район, дп. Удельная</t>
  </si>
  <si>
    <t>6575/20</t>
  </si>
  <si>
    <t>Строительство ТП взамен ТП-740, строительство ЛЭП-0,4 кВ по адресу: Московская обл., Раменский р-н, с\п Гжельское, с. Речицы (1 этап)</t>
  </si>
  <si>
    <t>6417/20</t>
  </si>
  <si>
    <t>Строительство ТП, ЛЭП-6 кВ по адресу: Московская область, Раменский район, с.п. Гжельское, д. Фенино</t>
  </si>
  <si>
    <t>6474/20</t>
  </si>
  <si>
    <t>Строительство ТП, ЛЭП-10 кВ по адресу: Московская область, Раменский район, дп Кратово</t>
  </si>
  <si>
    <t>6475/20</t>
  </si>
  <si>
    <t>Строительство КТП, КЛ-10 кВ по адресу: Московская обл., Раменский р-н, г. Раменское</t>
  </si>
  <si>
    <t>6204/19</t>
  </si>
  <si>
    <t xml:space="preserve">Строительство 2КТП в районе ТП-313 по адресу: Московская область, г. Воскресенск, мкрн. Лопатинский, ул. Центральная
</t>
  </si>
  <si>
    <t>2012/15</t>
  </si>
  <si>
    <t xml:space="preserve">Строительство КТП в районе ТП-166, строительство КЛ-10 кВ от ТП-165 до ТП-166 взамен существующей ВЛ-10кВ по адресу: Московская область, Воскресенский район, пгт Хорлово, ул. Комсомольская
</t>
  </si>
  <si>
    <t>2013/15</t>
  </si>
  <si>
    <t>Строительство КТП в районе ТП-164 по адресу: Московская область, Воскресенский район, ГП Хорлово, ул. 1-я Пятилетка</t>
  </si>
  <si>
    <t>2061/15</t>
  </si>
  <si>
    <t>Строительство 2КТП в районе ТП-68 по адресу: Московская область, г. Воскресенск, мкрн. Москворецкий, ул. Калинина</t>
  </si>
  <si>
    <t>2062/15</t>
  </si>
  <si>
    <t>Строительство 2КТП в районе ТП-71 по адресу: Московская область, г. Воскресенск, ул. Менделеева</t>
  </si>
  <si>
    <t>2063/15</t>
  </si>
  <si>
    <t>Строительство 2КТП в районе ТП-40 по адресу: Московская область, г. Воскресенск, мкрн. Гигант, ул. Ленинская</t>
  </si>
  <si>
    <t>2066/15</t>
  </si>
  <si>
    <t>Строительство КТП в районе ТП-505 по адресу: Московская область, Воскресенский район, ГП Хорлово, ул. Садовая</t>
  </si>
  <si>
    <t>2067/15</t>
  </si>
  <si>
    <t>Строительство КТП в районе ТП-506 по адресу: Московская область, Воскресенский район, ГП Хорлово, ул. Парковая</t>
  </si>
  <si>
    <t>2068/15</t>
  </si>
  <si>
    <t>Строительство КТП в районе ТП-507 по адресу: Московская область, Воскресенский район, ГП Хорлово, ул. Зайцева</t>
  </si>
  <si>
    <t>2069/15</t>
  </si>
  <si>
    <t>Строительство КТП в районе ТП-76 по адресу: Московская область, г. Воскресенск, пер. 2-ой Лесной</t>
  </si>
  <si>
    <t>2071/15</t>
  </si>
  <si>
    <t>Строительство КТП в районе ТП-304 по адресу: Московская область, г. Воскресенск, ул. Сиреневая</t>
  </si>
  <si>
    <t>2072/15</t>
  </si>
  <si>
    <t>Строительство КТП в районе ТП-520 по адресу: Московская область, Воскресенский район, ГП Хорлово, ул. Рудниковская</t>
  </si>
  <si>
    <t>2074/15</t>
  </si>
  <si>
    <t>Строительство КТП в районе ТП-165 по адресу: Московская область, Воскресенский район, ГП Хорлово, ул. Мира</t>
  </si>
  <si>
    <t>2075/15</t>
  </si>
  <si>
    <t>Строительство 2КТП в районе ТП-118 по адресу: г. Воскресенск, ул. Средняя</t>
  </si>
  <si>
    <t>117/11</t>
  </si>
  <si>
    <t>Строительство РТП 6/0.4 кВ в районе ФП-5 по адресу: Московская область, г. Воскресенск, ул. Суворова</t>
  </si>
  <si>
    <t>210/12</t>
  </si>
  <si>
    <t>Установка реклоузера по адресу: Московская область, Воскресенский район, д. Гостилово, с. Петровское, с. Степанщино</t>
  </si>
  <si>
    <t>3614/18</t>
  </si>
  <si>
    <t>Установка реклоузера по адресу: Московская область, Воскресенский район, с. Виноградово, п. Ашитково</t>
  </si>
  <si>
    <t>4755/18</t>
  </si>
  <si>
    <t>Установка реклоузера по адресу: Московская область, Воскресенский район, д. Золотово</t>
  </si>
  <si>
    <t>4756/18</t>
  </si>
  <si>
    <t>Установка реклоузера по адресу: Московская область, Восресенский район, с. Константиново, д. Хлопки, д. Маришкино, д. Чемодурово</t>
  </si>
  <si>
    <t>4762/18</t>
  </si>
  <si>
    <t>Установка реклоузера по адресу: Московская область, Воскресенский район, п. Ашитково, с. Виноградово</t>
  </si>
  <si>
    <t>4763/18</t>
  </si>
  <si>
    <t>Установка реклоузера по адресу: Московская область, Воскресенский район, д. Ратмирово</t>
  </si>
  <si>
    <t>4764/18</t>
  </si>
  <si>
    <t>Установка реклоузера по адресу: Московсская область, г. Воскресенск</t>
  </si>
  <si>
    <t>4765/18</t>
  </si>
  <si>
    <t>Установка реклоузера по адресу: Московская область, Воскресенский район, д. Городище, с. Марчуги</t>
  </si>
  <si>
    <t>4766/18</t>
  </si>
  <si>
    <t>Установка реклоузера по адресу: Московская область, г. Воскресенск</t>
  </si>
  <si>
    <t>4767/18</t>
  </si>
  <si>
    <t>Установка реклоузера по адресу: Московская область, Воскресенский район, с. Ашитково, д. Расплавлево</t>
  </si>
  <si>
    <t>4768/18</t>
  </si>
  <si>
    <t>Установка реклоузера по адресу: Московская область, Воскресенский район, с. Барановское, д. Бессоново, с. Конобеево</t>
  </si>
  <si>
    <t>4769/18</t>
  </si>
  <si>
    <t>Установка реклоузера по адресу: Московская область, Воскресенский район, с.Конобеево, с. Никольское</t>
  </si>
  <si>
    <t>4770/18</t>
  </si>
  <si>
    <t>4771/18</t>
  </si>
  <si>
    <t>Установка реклоузера по адресу: Московская область, Воскресенский район, д. Белое Озеро, д. Цыбино</t>
  </si>
  <si>
    <t>4772/18</t>
  </si>
  <si>
    <t>Установка реклоузера по адресу: Московская область, Воскресенский район, д. Губино</t>
  </si>
  <si>
    <t>4773/18</t>
  </si>
  <si>
    <t>Установка реклоузера по адресу: Московская область, Воскресенский район, п. им. Цюрупы</t>
  </si>
  <si>
    <t>4774/18</t>
  </si>
  <si>
    <t>Установка реклоузера по адресу: Московская область, Воскресенский район, д. Ворщиково</t>
  </si>
  <si>
    <t>4775/18</t>
  </si>
  <si>
    <t>Установка реклоузера по адресу: Московская область, Воскресенский район, с. Ново-Черкасское</t>
  </si>
  <si>
    <t>4776/18</t>
  </si>
  <si>
    <t>4781/18</t>
  </si>
  <si>
    <t>4782/18</t>
  </si>
  <si>
    <t>4783/18</t>
  </si>
  <si>
    <t>4784/18</t>
  </si>
  <si>
    <t>4785/18</t>
  </si>
  <si>
    <t>Установка реклоузера по адресу: Московская область, г. Воскресенск, п. им. Цюрупы</t>
  </si>
  <si>
    <t>4786/18</t>
  </si>
  <si>
    <t>4787/18</t>
  </si>
  <si>
    <t>Строительство КТП, ЛЭП-10 кВ по адресу: Московская обл., Воскресенский р-н, п. Пески, ул. Железнодорожная</t>
  </si>
  <si>
    <t>6479/20</t>
  </si>
  <si>
    <t>4788/18</t>
  </si>
  <si>
    <t>Коломенский муниципальный район</t>
  </si>
  <si>
    <t>Строительство КТП по адресу: Московская область, Коломенский р-н., п. Пески (Дачи Советских Художников)</t>
  </si>
  <si>
    <t>2539/15</t>
  </si>
  <si>
    <t>Строительство КЛ-6 кВ от ТП-67 до ТП-281 по адресу: Московская область, г. Коломна, ул. Советская</t>
  </si>
  <si>
    <t>5435/18</t>
  </si>
  <si>
    <t>Строительство КТП по адресу: Московская область, г.о.Коломна, ул.Олений вражек</t>
  </si>
  <si>
    <t>3928/17</t>
  </si>
  <si>
    <t>Установка реклоузера по адресу: Московская область, Коломенский район, п. Пески</t>
  </si>
  <si>
    <t>4777/18</t>
  </si>
  <si>
    <t>4778/18</t>
  </si>
  <si>
    <t>4779/18</t>
  </si>
  <si>
    <t>Установка реклоузера по адресу: Московская область, Коломенский район, с. Северское</t>
  </si>
  <si>
    <t>4780/18</t>
  </si>
  <si>
    <t>Установка реклоузера по адресу: Московская область, Коломенский р-он, п. Заречный</t>
  </si>
  <si>
    <t>4808/18</t>
  </si>
  <si>
    <t>Установка реклоузера по адресу: Московская область, Коломенский р-он, д. Нижнее Хорошово</t>
  </si>
  <si>
    <t>4793/18</t>
  </si>
  <si>
    <t>Строительство 2КЛ-0,4 кВ от ТП-240 до ВРУ дома по адресу: Московская область, г.о. Химки, ул. Спартаковская, д.11</t>
  </si>
  <si>
    <t>3188/16</t>
  </si>
  <si>
    <t>Строительство МТП, ЛЭП-6 кВ по адресу: Московская обл, Химки г.о., Новоподрезково</t>
  </si>
  <si>
    <t>5995/19</t>
  </si>
  <si>
    <t>Строительство ТП-проект., строительство ЛЭП-6 кВ, строительство ЛЭП-0,4 кВ для электроснабжения энергопринимающих устройств заявителя по адресу: Московская обл, Химкинский р-н, Сходня мкр, Первомайская ул</t>
  </si>
  <si>
    <t>5339/18</t>
  </si>
  <si>
    <t>Строительство ТП, КЛ-6 кВ по адресу: 141446, Московская обл, г. Химки, мкр. Подрезково, кв-л Кирилловка</t>
  </si>
  <si>
    <t>6265/19</t>
  </si>
  <si>
    <t>Строительство МТП, ВЛ-6кВ по адресу: Московская обл., Ленинский район, г.Видное, вблизи Федеральной автомобильной дороги М4 "Дон"</t>
  </si>
  <si>
    <t>5964/19</t>
  </si>
  <si>
    <t>Строительство 2КЛ-6кВ от РП-6 кВ №23 до РТП-17 по адресу: 142712, Московская область, Ленинский район, Володарского п., Елохова Роща ул.</t>
  </si>
  <si>
    <t>3462/16</t>
  </si>
  <si>
    <t>Строительство ТП и КЛ-10 кВ по адресу: 142718, Московская область, Ленинский район, п. Битца, ул. Нагорная</t>
  </si>
  <si>
    <t>5752/18</t>
  </si>
  <si>
    <t>Строительство КТП, ЛЭП-10 кВ, ЛЭП-0,4кВ. Реконструкция ВЛ-0,4 кВ по адресу: Московская область. Ленинский район, ДНТ "Бутово" (1, 2 Этап)</t>
  </si>
  <si>
    <t>3830/16</t>
  </si>
  <si>
    <t>Установка реклоузеров по адресу: Московская область, Ленинский р-н</t>
  </si>
  <si>
    <t>4904/18</t>
  </si>
  <si>
    <t>Строительство КТП, КЛ-6кВ по адресу: 142717, Московская обл., Ленинский р-н, Развилковское с/п, п. Развилка, Проектируемый N5541 пр-д, владение № 2</t>
  </si>
  <si>
    <t>6049/19</t>
  </si>
  <si>
    <t>Строительство ТП и ЛЭП-6 кВ по адресу: Московская область, Ленинский район, г. Видное</t>
  </si>
  <si>
    <t>6056/19</t>
  </si>
  <si>
    <t>Строительство КТП, ЛЭП-10 кВ по адресу: по адресу: Московская обл, Ленинский район, Видное г., вблизи Федеральной автомобильной дороги М4 «Дон»и ул. Донбасская</t>
  </si>
  <si>
    <t>5965/19</t>
  </si>
  <si>
    <t>Строительство КТП, КЛ-10 кВ по адресу: по адресу: Московская обл, Ленинский район, Видное г., вблизи Федеральной автомобильной дороги М4 «Дон», ул. Лесная, ул. Гоголя</t>
  </si>
  <si>
    <t>5966/19</t>
  </si>
  <si>
    <t>Строительство ТП и ЛЭП-6 кВ по адресу: Московская область, Ленинский район, с.п. Развилковское, п. Развилка</t>
  </si>
  <si>
    <t>5795/19</t>
  </si>
  <si>
    <t>Строительство ВЛ-0,4 кВ от РТП-5 для электроснабжения энергопринимающих устройств заявителей по адресу: Московская обл., Ленинский р-н, г. Видное (1 Этап)</t>
  </si>
  <si>
    <t>5615/18</t>
  </si>
  <si>
    <t>Строительство КТП, ЛЭП-6кВ, реконструкция ЛЭП-6кВ по адресу: Московская обл., Ленинский р-н, д. Большая Володарка</t>
  </si>
  <si>
    <t>6246/19</t>
  </si>
  <si>
    <t>Строительство КЛ-10 кВ от ЦРП-7 до ТП-29 по адресу: Московская область, г.Дубна</t>
  </si>
  <si>
    <t>3904/17</t>
  </si>
  <si>
    <t>Строительство КТП вблизи КТПН-259 по адресу: Московская область, д.Козлаки</t>
  </si>
  <si>
    <t>3907/17</t>
  </si>
  <si>
    <t>Строительство КЛ-10 кВ от ТП-43 до ТП-47 по адресу: Московская область, г.Дубна</t>
  </si>
  <si>
    <t>3905/17</t>
  </si>
  <si>
    <t>Строительство питающего центра ПС-110/10/10 кВ по адресу: Московская обл., г.о. Дубна</t>
  </si>
  <si>
    <t>5844/19</t>
  </si>
  <si>
    <t>Строительство ТП, ЛЭП-6 кВ и ЛЭП-0,4 кВ по адресу: Московская область, г. Дубна</t>
  </si>
  <si>
    <t>6532/20</t>
  </si>
  <si>
    <t>Строительство РТП по адресу: Московская область, г. Ивантеевка, Станционный проезд</t>
  </si>
  <si>
    <t>3030/16</t>
  </si>
  <si>
    <t>Строительство ТП и ЛЭП-6 кВ по адресу: Московская область, г.Ивантеевка, ОНТ "Солнечный"</t>
  </si>
  <si>
    <t>6480/20</t>
  </si>
  <si>
    <t>Строительство ТП, КЛ-6 кВ по адресу: Московская обл., г.Ивантеевка, ул. Кирова</t>
  </si>
  <si>
    <t>6458/20</t>
  </si>
  <si>
    <t xml:space="preserve">Строительство РТП взамен КТП-1537 по адресу: Московская обл, г.о. Ивантеевка, Станционный пр-д
</t>
  </si>
  <si>
    <t>5687/19</t>
  </si>
  <si>
    <t>Строительство РТП и ЛЭП-6 кВ по адресу: Московская область, г. Егорьевск, ул. Западная</t>
  </si>
  <si>
    <t>4743/18</t>
  </si>
  <si>
    <t>Установка реклоузера по адресу: Московская область, Сергиев Посад, ВЛ-6кВ ТП-208-ТП-135-ТП-159 инв.№00001670</t>
  </si>
  <si>
    <t>4950/18</t>
  </si>
  <si>
    <t>Установка реклоузера по адресу: Московская область, Сергиев Посад, ВЛ-6кВ ТП-373-ТП-44-ТП-62 инв. №00001859</t>
  </si>
  <si>
    <t>4952/18</t>
  </si>
  <si>
    <t>Установка реклоузера по адресу: Московская область, Сергиев Посад, ВЛ-6кВ КТП-129-ТП-169-ТП-369 инв. №00001896</t>
  </si>
  <si>
    <t>4953/18</t>
  </si>
  <si>
    <t>Установка реклоузера по адресу: Московская область, Сергиев Посад, ВЛ-6 кВ ТП-208-ТП-135-ТП-159 инв. №00001670 инв. №00001896</t>
  </si>
  <si>
    <t>4951/18</t>
  </si>
  <si>
    <t>Установка реклоузера по адресу: Московская область, Сергиев Посад, ВЛ-6 кВ ТП-51-ТП-299 инв. №00001876</t>
  </si>
  <si>
    <t>4954/18</t>
  </si>
  <si>
    <t>Установка реклоузера по адресу: Московская область, Сергиев Посад, ВЛ-6 кВ ТП-516(167)-ТП-55 инв. №00001887</t>
  </si>
  <si>
    <t>4955/18</t>
  </si>
  <si>
    <t xml:space="preserve">Строительство КТП, КЛ-6 кВ по адресу: 141364, Московская обл, Сергиево-Посадский район, Скоропусковский рп
</t>
  </si>
  <si>
    <t>5835/19</t>
  </si>
  <si>
    <t xml:space="preserve">Строительство 2БКТП в районе ТП-4Р по адресу: Московская область, Сергиево-Посадский Муниципальный район, п. Реммаш
</t>
  </si>
  <si>
    <t>5948/19</t>
  </si>
  <si>
    <t>Строительство КТП в районе КТП-158 по адресу: Московская обл., Сергиево-Посадский р-н, д. Деулино</t>
  </si>
  <si>
    <t>5950/19</t>
  </si>
  <si>
    <t>Строительство КТП в районе КТП-65 по адресу: Московская обл., г.о. Сергиев Посад, ул. Боголюбская</t>
  </si>
  <si>
    <t>5951/19</t>
  </si>
  <si>
    <t>Строительство КТП в районе КТП-551 по адресу: Московская обл., Сергиево-Посадский р-н, п. Ферма</t>
  </si>
  <si>
    <t>5952/19</t>
  </si>
  <si>
    <t>Строительство КТП взамен ТП-253 по адресу: Московская обл., г. Сергиев Посад, ул. Кирова</t>
  </si>
  <si>
    <t>5953/19</t>
  </si>
  <si>
    <t>Строительство КТП взамен ТП-281 по адресу: Московская обл., г. Сергиев Посад</t>
  </si>
  <si>
    <t>5954/19</t>
  </si>
  <si>
    <t>Строительство КТП взамен ТП-199 по адресу: Московская обл., г. Сергиев Посад</t>
  </si>
  <si>
    <t>5955/19</t>
  </si>
  <si>
    <t>Строительство КЛ-6 кВ от ТП-429 до ТП-41 по адресу: Московская обл, г.Сергиев Посад</t>
  </si>
  <si>
    <t>5956/19</t>
  </si>
  <si>
    <t>Строительство КЛ-10 кВ от ТП-503 до ТП-508 по адресу: Московская обл, г.Сергиев Посад</t>
  </si>
  <si>
    <t>5957/19</t>
  </si>
  <si>
    <t xml:space="preserve">Строительство 2КТП взамен ТП-39 по адресу: 141300, Московская обл, Сергиево-Посадский р-н, Московское ш.
</t>
  </si>
  <si>
    <t>5968/19</t>
  </si>
  <si>
    <t>Строительство МТП, ЛЭП-6 кВ (от ВЛ-6 кВ ТП-70-ТП-166–ТП-155) по адресу: Московская обл, Сергиево-Посадский р-н, Сергиев Посад г., Семашко ул</t>
  </si>
  <si>
    <t>5666/19</t>
  </si>
  <si>
    <t>Строительство ТП, КЛ-6 кВ по адресу: Московская область, Сергиево-Посадский район, Сергиев Посад г, Строительная ул</t>
  </si>
  <si>
    <t>6054/19</t>
  </si>
  <si>
    <t>Строительство 2БКТП взамен ТП-162 по адресу: Московская обл., Сергиево-Посадский р-н, Сергиев Посад г., Фрунзе ул</t>
  </si>
  <si>
    <t>6311/20</t>
  </si>
  <si>
    <t>Строительство БКТП взамен ТП-14 по адресу: Московская обл., Сергиево-Посадский р-н, Сергиев Посад г., ул. Кирова, дом 8</t>
  </si>
  <si>
    <t>6307/20</t>
  </si>
  <si>
    <t>Строительство ТП, ЛЭП-6 кВ, реклоузера и ПКУ по адресу: 141362, Московская обл., Сергиево-Посадский р-н, п. Заречный</t>
  </si>
  <si>
    <t>6293/19</t>
  </si>
  <si>
    <t>Строительство ТП, ЛЭП-6 кВ по адресу: 141364, Московская обл., Сергиево-Посадский р-н, Скоропусковский пгт</t>
  </si>
  <si>
    <t>6581/20</t>
  </si>
  <si>
    <t>Строительство БКТП взамен КТП-655 вблизи жилого дома по адресу: Московская обл., г.о. Подольск, мкр. Климовск, ул. Проспект 50 лет Октября, д. 22А</t>
  </si>
  <si>
    <t>5523/18</t>
  </si>
  <si>
    <t>Строительство КТП, ЛЭП-6 кВ, ЛЭП-0,4 кВ  по адресу: Московская область, г.о. Подольск, Гаражный проезд</t>
  </si>
  <si>
    <t>6375/20</t>
  </si>
  <si>
    <t>Строительство ТП, КЛ-6 кВ по адресу: Московская обл., г. Подольск, ул. Лобачева</t>
  </si>
  <si>
    <t>6285/19</t>
  </si>
  <si>
    <t>Строительство МТП, ЛЭП-10 кВ и ЛЭП-0,4 кВ по адресу:Московская область, г. Ступино, ул. Колхозная</t>
  </si>
  <si>
    <t>5769/19</t>
  </si>
  <si>
    <t>Строительство ТП и КЛ-10 кВ по адресу: Московская область, г. Лыткарино, Лыткаринское шоссе</t>
  </si>
  <si>
    <t>6170/19</t>
  </si>
  <si>
    <t>Реконструкция РП-4, строительство ЛЭП-10 кВ, реконструкция ВЛ-0,4 кВ по адресу: 141540, Московская обл, г.о. Солнечногорск, г.п. Поварово, дачный поселок Поварово</t>
  </si>
  <si>
    <t>5696/20</t>
  </si>
  <si>
    <t>Строительство ТП, ЛЭП-6 кВ по адресу: Московская обл., Сергиево-Посадский р-н, д. Гольково</t>
  </si>
  <si>
    <t>6589/20</t>
  </si>
  <si>
    <t>Строительство КРУН-10 кВ, ЛЭП-10 кВ для электроснабжения энергопринимающих устройств заявителя по адресу: Московская область, Раменский р-н, г. Раменское</t>
  </si>
  <si>
    <t>6578/20</t>
  </si>
  <si>
    <t>Строительство ТП, ЛЭП-10 кВ по адресу: Московская обл., г. Мытищи, Олимпийски пр-кт</t>
  </si>
  <si>
    <t>6590/20</t>
  </si>
  <si>
    <t>Строительство ТП, ЛЭП-6 кВ по адресу: Московская область, Раменский район, д. Заболотье</t>
  </si>
  <si>
    <t>6588/20</t>
  </si>
  <si>
    <t>6673/20</t>
  </si>
  <si>
    <t>Реконструкция КЛ-10 кВ направлением РТП-56062-ТП-560629 по адресу: Московская область, Одинцовский г.о., Можайское шоссе район д. 122</t>
  </si>
  <si>
    <t>Реконструкция КЛ-10 кВ направлением ПС-482 "Подушкино" - РТП-51095 ф. 609b по адресу: Московская область, Одинцовский г.о., район ПС-482 "Подушкино" ул. Садовая</t>
  </si>
  <si>
    <t>6672/20</t>
  </si>
  <si>
    <t>Реконструкция ВЛ-0,4 кВ от ТП-210816 по адресу: Московская обл., Одинцовский г.о., территориальное управление Голицыно, д. Малые Вяземы</t>
  </si>
  <si>
    <t>6623/20</t>
  </si>
  <si>
    <t>Реконструкция ТП-464090 для электроснабжения энергопринимающих устройств заявителей по адресу: 143006, Московская обл., Одинцовский р-н, г. Одинцово, ул. Железнодорожная, 27</t>
  </si>
  <si>
    <t>ОД-73/20</t>
  </si>
  <si>
    <t>Строительство ТП, ЛЭП-10 кВ по адресу: Московская область, Раменский район, дп. Кратово</t>
  </si>
  <si>
    <t>6587/20</t>
  </si>
  <si>
    <t>Строительство ТП, ЛЭП-6 кВ по адресу: Московская область, Раменский район, с.п. Новохаритоновское, д. Кузяево</t>
  </si>
  <si>
    <t>6583/20</t>
  </si>
  <si>
    <t>Строительство ТП. Реконструкция КЛ-0,4 кВ по адресу: Московская область, гп. Звенигород, мкр. Поречье</t>
  </si>
  <si>
    <t>6540/20</t>
  </si>
  <si>
    <t>Строительство ТП, ЛЭП-6 кВ по адресу: Московская область, Павлово-Посадский г.о., д. Гаврино</t>
  </si>
  <si>
    <t>6539/20</t>
  </si>
  <si>
    <t>Реконструкция КЛ-0,4 кВ от ТП-783 для электроснабжения энергопринимающих устройств заявителя по адресу: Московская обл., городской округ Домодедово, г. Домодедово, с. Растуново, ул. Заря, стр. 33</t>
  </si>
  <si>
    <t>6675/20</t>
  </si>
  <si>
    <t>Строительство ТП, ЛЭП-6 кВ по адресу: Московская область, Раменский район, д. Пласкинино</t>
  </si>
  <si>
    <t>6591/20</t>
  </si>
  <si>
    <t>Ренконструкция ТП-160222 для электроснабжения энергопринимающих устройств заявителя по адресу: Московская обл., Звенигород г, Почтовая ул., дом №36</t>
  </si>
  <si>
    <t>ЦА-3/20</t>
  </si>
  <si>
    <t>Реконструкция ТП-80 по адресу: Московская обл., г. Электросталь, ул. Красная</t>
  </si>
  <si>
    <t>6671/20</t>
  </si>
  <si>
    <t>Строительство реклоузера и ПКУ по адресу: Московская обл., Зарайский р-н, НСТ "Офсетчик"</t>
  </si>
  <si>
    <t>6625/20</t>
  </si>
  <si>
    <t>Реконструкция ТП-42, реконструкция КТП-202, строительство ЛЭП-0,4 кВ для электроснабжения энергопринимающих устройств по адресу: 142500, Московская обл., г. Павловский Посад, 1-й пер. М. Горького</t>
  </si>
  <si>
    <t>6624/20</t>
  </si>
  <si>
    <t>Реконструкция ТП-313238 по адресу: 143020, Московская обл., Одинцовский р-н, с. Жаворонки, ул. 30 лет октября</t>
  </si>
  <si>
    <t>ЦА-9/20</t>
  </si>
  <si>
    <t>Строительство ТП, ЛЭП-6 кВ, ЛЭП-0,4 кВ по адресу: Московская обл., Одинцовский р-н, д. Чапаевка</t>
  </si>
  <si>
    <t>6630/20</t>
  </si>
  <si>
    <t>Строительство ТП, КЛ-10 кВ по адресу: 143007, Московская обл., Одинцовский р-н, городское поселение Одинцово, кооператив "Орион"</t>
  </si>
  <si>
    <t>6594/20</t>
  </si>
  <si>
    <t>Реконструкция ТП-422 по адресу: Московская область, г. Домодедово, ул. Советская</t>
  </si>
  <si>
    <t>6521/20</t>
  </si>
  <si>
    <t>Реконструкция ТП-273 по адресу: Московская область, г. Подольск, ул. Парковая</t>
  </si>
  <si>
    <t>6182/20</t>
  </si>
  <si>
    <t>6547/20</t>
  </si>
  <si>
    <t>Строительство ТП в районе ТП-349 по адресу: Московская область, г. Электрогорск, ул. Будённого (1 этап)</t>
  </si>
  <si>
    <t>6626/20</t>
  </si>
  <si>
    <t>Реконструкция ЛЭП-0,4 кВ от ТП-206 для электроснабжения энергопринимающих устройств заявителя по адресу: Московская обл., Ногинский р-н, с. Кудиново, ул. Центральная, дом №1А (1 этап)</t>
  </si>
  <si>
    <t>6546/20</t>
  </si>
  <si>
    <t>Реконструкция ЛЭП-0,4 кВ по адресу: Московская область, Красногорский район, пгт. Нахабино, ул. Советская (1 этап)</t>
  </si>
  <si>
    <t>6677/20</t>
  </si>
  <si>
    <t>Реконструкция ТП-273 для электроснабжения энергопринимающих устройств заявителя по адресу: Московская обл, Сергиево-Посадский р-н, ул. Василия Шукшина, дом №20а (1 этап)</t>
  </si>
  <si>
    <t>6561/20</t>
  </si>
  <si>
    <t>6497/20</t>
  </si>
  <si>
    <t>Строительство ТП и ЛЭП-10 кВ по адресу: Московская область, Шатурский район, г. Шатура, 5 микрорайон</t>
  </si>
  <si>
    <t>1900930
(5779/19)</t>
  </si>
  <si>
    <t>Строительство КРУН, ЛЭП-6 кВ от ПС №187 «Лопасня» для электроснабжения заявителя по адресу: Московская область, Чеховский р-н, г. Чехов, Сенная ул.</t>
  </si>
  <si>
    <t>1616348 (4260/17)</t>
  </si>
  <si>
    <t>Строительство двух КРУН-6 кВ по адресу: Московская область, Люберецкий р-н, дп Красково, д. Машково</t>
  </si>
  <si>
    <t>2007305
(6611/20)</t>
  </si>
  <si>
    <t>Строительство 2ЛЭП-0,4кВ по адресу: Московская обл., г. Дзержинский, Дзержинское ш., вл. № 9</t>
  </si>
  <si>
    <t>1908262
(6124/19)</t>
  </si>
  <si>
    <t>Реконструкция ТП-138. Строительство 2ЛЭП-10 кВ, 2КТП для электроснабжения заявителя по адресу: 143300, Московская обл, Наро-Фоминский р-н, Наро-Фоминск г., Брянская ул. (2, 3 Этап)</t>
  </si>
  <si>
    <t>1704109
(3929/17)</t>
  </si>
  <si>
    <t>Строительство 2КТП, ЛЭП-6кВ, КЛ-0,4кВ по адресу: 141207, Московская обл., Пушкинский р-н., г. Пушкино, ул. Писаревская, д. 12</t>
  </si>
  <si>
    <t>1700656 (4225/17)</t>
  </si>
  <si>
    <t>Строительство ЛЭП-10 кВ от РП-50 до проектируемой 2КТП для электроснабжения Заявителя по адресу: 143900, Московская обл, Балашиха г., Молодежная ул., дом №9</t>
  </si>
  <si>
    <t>1703471
(3938/17)</t>
  </si>
  <si>
    <t>Строительство ТП и ЛЭП-10 кВ по адресу: Московская область, г. Балашиха, шоссе Энтузиастов, дом № 38</t>
  </si>
  <si>
    <t>1900605
(5778/19)</t>
  </si>
  <si>
    <t>Реконструкция КЛ-0,4 кВ от РУ-0,4 кВ ТП-128, строительство ЛЭП-0,4 кВ от РУ-0,4 кВ ТП 128 для электроснабжения энергопринимающих устройств заявителя по адресу: Московская обл., г. Реутов, ул. Ленина, 2а (2 этап)</t>
  </si>
  <si>
    <t>2005060
(6481/20)</t>
  </si>
  <si>
    <t>Строительство ТП, КЛ-10 кВ по адресу: Московская обл, г. Балашиха, ул. Юннатов</t>
  </si>
  <si>
    <t>1906746
(6245/19)</t>
  </si>
  <si>
    <t>Реконструкция ТП-3775, строительство 2ЛЭП-0,4 кВ для электроснабжения энергопринимающих устройств заявителя по адресу: Московская обл, Красногорский р-н, рп Нахабино, ул. Молодежная (2 этап)</t>
  </si>
  <si>
    <t>1823492
(6254/19)</t>
  </si>
  <si>
    <t>Строительство ТП-3 и ТП-14, строительство ЛЭП-10 кВ для электроснабжения энергопринимающих устройств заявителя по адресу: Московская обл., Одинцовский р-н,Одинцово г., Северная ул (1,2,3 этапы)</t>
  </si>
  <si>
    <t>1601862
(ЦА-9/18)</t>
  </si>
  <si>
    <t>Строительство ЛЭП-0,4 кВ по адресу: 141420, Московская область, г. Химки, мкр. Подрезково, ул. Первомайская</t>
  </si>
  <si>
    <t>1701597-Р
(4022/17)</t>
  </si>
  <si>
    <t xml:space="preserve">Строительство  2БКТП, КЛ-10 кВ для электроснабжения заявителя по адресу: Московская обл, Химкинский р-н, Химки г., Лихачевское шоссе, вблизи полигона ТБО
</t>
  </si>
  <si>
    <t>1823397
(5960/19)</t>
  </si>
  <si>
    <t>Строительство ТП-проект., ЛЭП-10 кВ  для электроснабжения энергопринимающих устройств заявителя по адресу: Московская обл, Химки г, Панфилова ул</t>
  </si>
  <si>
    <t>1902736 (5675/19)</t>
  </si>
  <si>
    <t>Строительство РП-10 кВ, КЛ-10 кВ, 2БКТП, ЛЭП-0,4 кВ по адресу: Московская обл., Мытищинский р-н, г.п. Пироговский, п. Мебельной Фабрики</t>
  </si>
  <si>
    <t>ТУ №12-2012/26-ПР
№10-2014/04-ПР
(3703/17)</t>
  </si>
  <si>
    <t>Внешнее электроснабжение ВРУ 17-и этажного жилого дома по адресу: Московская область, Мытищинский р-н, п. Пироговский, ул. Пролетарская</t>
  </si>
  <si>
    <t>ТУ-79</t>
  </si>
  <si>
    <t>Строительство ЛЭП-6 кВ, КТП, ЛЭП-0,4 кВ для электроснабжения энергопринимающих устройств заявителя по адресу: Московская обл, Мытищинский р-н, пос. Мебельной фабрики (2 Этап)</t>
  </si>
  <si>
    <t>ТУ-10
(3940/17)</t>
  </si>
  <si>
    <t>Строительство пристройки к зданию ЦРП1 НПЗ с установкой ячеек 10 кВ, строительство 2ЛЭП-10 кВ для электроснабжения энергопринимающих устройств заявителя по адресу: Московская обл, г. Дубна</t>
  </si>
  <si>
    <t>1811061
(5542/18)</t>
  </si>
  <si>
    <t>6520/20</t>
  </si>
  <si>
    <t>6593/20</t>
  </si>
  <si>
    <t>Строительство ТП, ЛЭП-10 кВ по адресу: Московская область, Щёлковский район, г. Щёлково</t>
  </si>
  <si>
    <t>Строительство ЛЭП-0,4 кВ по адресу:Московская область, Пушкинский р-н, дп. Зеленоградский, ул. Печати</t>
  </si>
  <si>
    <t>Объекты технологического присоединения</t>
  </si>
  <si>
    <t>Строительство  ЛЭП-0,4 кВ от  РУ 0,4 кВ ТП-187 до ВРУ нежилого помещения заявителя по адресу: Московская область, г. Электросталь, ул. Карла Маркса, дом 36а</t>
  </si>
  <si>
    <t>132407-Р (863/14)</t>
  </si>
  <si>
    <t>Реконструкция РП-216. Строительство ТП и КЛ-6 кВ по адресу: 144000, Московская область, г. Электросталь (2 Этап)</t>
  </si>
  <si>
    <t>1802700
(4734/18)</t>
  </si>
  <si>
    <t>Строительство ЛЭП-6кВ по адресу: 144002, Московская обл., г. Электросталь, ул. Горького, д. № 38</t>
  </si>
  <si>
    <t>1823828 (5809/19)</t>
  </si>
  <si>
    <t>Строительство КЛ-0,4 кВ от ТП-229 до ВРУ торгово-сервисного здания Заявителя по адресу: 144000, Московская область, г.Электросталь, ул.Юбилейная, у дома №17</t>
  </si>
  <si>
    <t>140053-Р
(1028/14)</t>
  </si>
  <si>
    <t>Строительство КРУН и КЛ-6 кВ для электроснабжения энергопринимающих устройств заявителя по адресу: Московская область, г. Электросталь, ул. Горького, дом № 38А</t>
  </si>
  <si>
    <t>1917174 (6302/19)</t>
  </si>
  <si>
    <t>Строительство ТП и КЛ-6 кВ по адресу: Московская область, г. Электросталь, ул. Горького</t>
  </si>
  <si>
    <t>1908916
(6180/19)</t>
  </si>
  <si>
    <t>Строительство ЛЭП-6 кВ по адресу: 142633, Московская область, Орехово-Зуевский район, п. Верея (с/п Верейское), ул. Центральная (2 Этап)</t>
  </si>
  <si>
    <t>1701461
4027/17</t>
  </si>
  <si>
    <t>Реконструкция РТП-348. Строительство КТП-1803764, ЛЭП-6 кВ для электроснабжения энергопринимающих устройств  заявителя по адресу: 142621, Московская обл, Орехово-Зуевский р-н, Куровское г., Коммунистическая ул. (2 Этап)</t>
  </si>
  <si>
    <t>1803764
(5426/18)</t>
  </si>
  <si>
    <t>Строительство ТП, КЛ-6 кВ и КЛ-0,4 кВ по адресу: 142672, Московская область, Орехово-Зуевский район, г. Ликино-Дулево, ул. 2-я Пятилетка</t>
  </si>
  <si>
    <t>1802738
(5206/18)</t>
  </si>
  <si>
    <t>2018</t>
  </si>
  <si>
    <t>Строительство КЛ-0,4 кВ от ТП-265 до ВРУ объекта по адресу: 142660, Московская обл., Орехово-Зуевский р-н, г. Дрезна, ул. Зимина, дом № 12</t>
  </si>
  <si>
    <t>143498 (1420/14)</t>
  </si>
  <si>
    <t>Внешняя схема электроснабжения заявителя Фонд содействия социальному развитию и ипотечному кредитованию по адресу: 142530, Московская область, г. Электрогорск, ул. М. Горького (2 Этап)</t>
  </si>
  <si>
    <t>141866-Р
(1362/14)</t>
  </si>
  <si>
    <t>Реконструкция ТП-381, строительство КЛ-0,4кВ по адресу: 142530, Московская обл., г. Электрогорск, ул. Чкалова, д № 2 (2 Этап)</t>
  </si>
  <si>
    <t>1805881
(5254/18)</t>
  </si>
  <si>
    <t>Строительство КЛ-0,4 кВ от ТП-286 до ВРУ объекта по адресу: Московская область, Шатурский р-н, рп. Черусти, ул. Новая</t>
  </si>
  <si>
    <t>143078-Р(1155/14)</t>
  </si>
  <si>
    <t>Строительство ЛЭП-0,4кВ от РП-73 по адресу: 140502, Московская обл., Луховицкий р-н, г. Луховицы, ул. Пушкина, уч. №170</t>
  </si>
  <si>
    <t>1816704 (5575/18)</t>
  </si>
  <si>
    <t>Строительство ТП, ЛЭП-6 кВ для электроснабжения энергопринимающих устройств заявителя по адресу: 142921, Московская обл, Каширский г.о., Кашира г, Парковая ул, дом №5 вл.2</t>
  </si>
  <si>
    <t>1814327 (5548/18)</t>
  </si>
  <si>
    <t>Строительство КВЛ-10 кВ от ПС-567 «Полиграф» ПАО «МОЭСК» до проектируемой ТП по адресу: 142306, Московская область, Чеховский район, г. Чехов, Симферопольское ш., д. №2</t>
  </si>
  <si>
    <t>1510475-Р
(3522/16)</t>
  </si>
  <si>
    <t>Строительство КТП-1714724, 2КЛ-6 кВ, ЛЭП-0,4 кВ для электроснабжения энергопринимающих устройств  заявителей по адресу: Московская обл, Чеховский р-н, Чехов г</t>
  </si>
  <si>
    <t>1713946
(4431/17)</t>
  </si>
  <si>
    <t>Внешняя схема электроснабжения объекта Заявителя по адресу: 142300, Московская область, Чеховский р-н, г.Чехов, ул.Полиграфистов, строение 17/1</t>
  </si>
  <si>
    <t xml:space="preserve"> 145545 (1611/15)</t>
  </si>
  <si>
    <t>Строительство 2ЛЭП-6 кВ, 2КТП для электроснабжения заявителя по адресу: 140055, Московская область, Люберецкий р-н, Котельники г.</t>
  </si>
  <si>
    <t>1700492-Р
(3919/17)</t>
  </si>
  <si>
    <t>Строительство  БКТП-1717308, ЛЭП-10 кВ для электроснабжения заявителя по адресу: 140007, Московская обл, Люберецкий р-н, Люберцы г., 8 Марта ул., около дома №52</t>
  </si>
  <si>
    <t>1717308
(5384/18)</t>
  </si>
  <si>
    <t>Строительство ТП и КЛ-6 кВ по адресу: 140010, Московская область, Люберецкий район, г. Люберцы</t>
  </si>
  <si>
    <t>1801949
(4733/18)</t>
  </si>
  <si>
    <t>Внешнее электроснабжение энергопринимающего устройства Заявителя по адресу: Московская область, Люберецкий р-н, п. Красково, 2-я заводская, д.№8</t>
  </si>
  <si>
    <t>150642-Р
150978-Р
(1638/15)</t>
  </si>
  <si>
    <t>Внешнее электроснабжение энергопринимающих устройств Заявителей по адресу: 140051, Московская обл., Люберецкий р-н, Красково гп.</t>
  </si>
  <si>
    <t>151210-Р
(1981/15)</t>
  </si>
  <si>
    <t>Строительство ЛЭП-0,4 кВ от РУ-0,4 кВ пр.ТП-8 (в рамках ТЗ-205/13),  по адресу: Московская область, Люберецкий район, гп. Красково, вблизи д.Мотяково</t>
  </si>
  <si>
    <t>131425 (2972/15)</t>
  </si>
  <si>
    <t>Строительство КРУН-10 кВ для электроснабжения заявителя по адресу: Московская обл, Люберцы-3, 42</t>
  </si>
  <si>
    <t>1905144 (5969/19)</t>
  </si>
  <si>
    <t>Строительство двух КЛ-0,4 кВ по адресу: Московская обл., Люберецкий р-н, Люберцы г, п/о 3, дом № 50</t>
  </si>
  <si>
    <t>1824792 (5869/19)</t>
  </si>
  <si>
    <t>Строительство КРУН-6кВ, КЛ-6кВ, по адресу: 140009, Московская область, Люберецкий р-н, п. Красково, д. Машково, Машковский пр-д, д. № 7</t>
  </si>
  <si>
    <t>1909924
(6125/19)</t>
  </si>
  <si>
    <t>Реконструкция 2КТП-1607094. Строительство ЛЭП-0,4 кВ от РУ-0,4 кВ 2КТП-1607094 до ВРУ-2 заявителя по адресу: 140091, Московская обл, Дзержинский г., Угрешская ул. (2 Этап)</t>
  </si>
  <si>
    <t>1704897
(4251/17)</t>
  </si>
  <si>
    <t>Реконструкция ТП-18. Строительство ЛЭП-10 кВ от ТП-18 по адресу: 140090, Московская область, г. Дзержинский, ул. Академика Жукова (2 Этап)</t>
  </si>
  <si>
    <t>1712379 (4454/17)</t>
  </si>
  <si>
    <t>Строительство ТП и КЛ-10 кВ по адресу: Московская область, Наро-Фоминский район, г. Наро-Фоминск, ул. Калинина</t>
  </si>
  <si>
    <t>1821985 
(5793/19)</t>
  </si>
  <si>
    <t>Строительство двух КЛ-0,4 кВ от РТП-306 до ВРУ объекта Заявителя по адресу: 141600, Московская область, Клинский р-н, г.Клин, ул.Акуловская</t>
  </si>
  <si>
    <t>141657-Р
(1257/14)</t>
  </si>
  <si>
    <t>Строительство 2ЛЭП-0,4кВ по адресу: Московская обл., Клинский р-н, г. Клин, ул. Дзержинского</t>
  </si>
  <si>
    <t>1821266 (5802/18)</t>
  </si>
  <si>
    <t>Строительство КЛ-0,4 кВ от пр.БКТП-143185 для электроснабжения Заявителя, расположенного по адресу: 141600, Московская обл,  Клинский р-н, Клин г, Клинская ул, дом №40</t>
  </si>
  <si>
    <t>141180-Р
(1466/14)</t>
  </si>
  <si>
    <t>Строительство ЛЭП-6кВ по адресу: 143500, Московская обл., Истринский р-н., г. Истра, ул. Шнырева, уч. № 4</t>
  </si>
  <si>
    <t>1824242
(5903/19)</t>
  </si>
  <si>
    <t xml:space="preserve">Строительство 2КЛ-6кВ до проектируемой КТП-143907 заявителя по адресу: Московская область, г.Пушкино, Ярославское ш.,д.165 </t>
  </si>
  <si>
    <t>143907-Р (1427/14)</t>
  </si>
  <si>
    <t>Внешняя схема электроснабжения энергопринимающих устройств Заявителя по адресу: Московская область, Пушкинский р-н, г. Пушкино, мкр. Мамонтовка, ул. Школьная</t>
  </si>
  <si>
    <t>145837-Р (1645/15)</t>
  </si>
  <si>
    <t>Строительство ТП, ЛЭП-6 кВ и 0,4 кВ для технологического присоединения энергопринимающих устройств дачного комплекса, расположенного по адресу: Московская область, Пушкинский р-н, г. Пушкино, мкр. Заветы Ильича, ул. Осипенко, ул.Лесная, ул. Серебрянская</t>
  </si>
  <si>
    <t>130245-Р (603/13)</t>
  </si>
  <si>
    <t>Строительство КЛ-6кВ от ТП-1094 до проектируемой ТП-142384. Строительство КЛ-6кВ от ТП-1454 до проектируемой ТП-142384 по адресу: Московская область, Пушкинский р-н, г.Пушкино, Ярославское шоссе, д.170А</t>
  </si>
  <si>
    <t>142384-Р
142389-Р
(1181/14)</t>
  </si>
  <si>
    <t>Расширение РП-1528. Строительство КЛ-6кВ от  РП-1528 до ТП-131279 по адресу: Московская область, Пушкинский р-н, п.Зеленоградский, ул. Островского</t>
  </si>
  <si>
    <t>131279-Р
(1144/14)</t>
  </si>
  <si>
    <t>Внешняя схема электроснабжения энергопринимающих устройств Заявителя по адресу: 141200, Московская область, Пушкинский район, г. Пушкино, пересечение ул. Первомайской, Боголюбской и 2-ой Домбровской</t>
  </si>
  <si>
    <t>146274-Р
(1623/15)</t>
  </si>
  <si>
    <t>Строительство ЛЭП-0,4кВ от РУ-0,4кВ ТП-1519 до границ уч.заяв.МО, Пушкинский р-н, г.Пушкино, ул. Боголюбская, уч. у дома 12</t>
  </si>
  <si>
    <t>122455 (1447/14)</t>
  </si>
  <si>
    <t>Строительство БКТП взамен ТП-1366, реконструкция ЛЭП-0,4 кВ от ТП-1366, строительство ЛЭП-6 кВ, ЛЭП-0,4 кВ по адресу: 141202, Московская обл., Пушкинский р-н, г. Пушкино, мкр. Серебрянка (2 этап)</t>
  </si>
  <si>
    <t>1915582 (6328/20)</t>
  </si>
  <si>
    <t>Строительство 2ЛЭП-10 кВ от РТП-1183 до ТП (Заявителя) по адресу: Московская обл., Долгопрудный г, мкр. Центральный</t>
  </si>
  <si>
    <t>1704475
(3934/17)</t>
  </si>
  <si>
    <t>Строительство ЛЭП-0,4 кВ от РП-40 до границы участка Заявителя по адресу: 143912, г. Балашиха, ул. Советская, у дома 28А</t>
  </si>
  <si>
    <t>144258/Р/1/ЦА (1492/14)</t>
  </si>
  <si>
    <t xml:space="preserve">Внешнее электроснабжение ООО «Корбис-К» по адресу: 143912, Московская обл., Балашихинский р-н, г. Балашиха, 20-й км автодороги М-7 «Волга» (правая сторона)» </t>
  </si>
  <si>
    <t>145116/Р/1/ЦА (1493/14)</t>
  </si>
  <si>
    <t>Строительство ТП, КЛ-6 кВ для электроснабжения энергопринимающих устройств заявителя по адресу: 143983, Московская обл., г. Балашиха, мкр. Керамик, ул. Свободы. Дом № 2</t>
  </si>
  <si>
    <t>1917990 
(6358/20)</t>
  </si>
  <si>
    <t>Строительсво ЛЭП-0,4 кВ от ТП-293 для электроснабжения энергопринимающих устройств заявителя по адресу: Московская обл, Балашиха г, мкр. 27А</t>
  </si>
  <si>
    <t>2002350
(6416/20)</t>
  </si>
  <si>
    <t>Строительство РП-1612254, ЛЭП-10кВ от ПС-544 "Дюдьково" до РП-1612254 по адресу: 143180, Московская область, г. Звенигород, Проектируемый проезд 10, владение №29</t>
  </si>
  <si>
    <t>1612254
(ЦА-4/16)</t>
  </si>
  <si>
    <t>Строительство 2КТП, КЛ-6 кВ, ЛЭП-0,4 кВ от пр.2КТП до ВРУ объекта Заявителя по адресу: Московская обл., г. Звенигород, ул. Московская, дом №39А</t>
  </si>
  <si>
    <t>152171, 1612107 (2952/16)</t>
  </si>
  <si>
    <t>Строительство 2КЛ-10 кВ от РТП-АОЦ до ТП-1 (Заявителя) по адресу: Московская область, Красногорский р-н, Мякининская пойма, 65-66км МКАД, строение 4</t>
  </si>
  <si>
    <t>143586
 (2951/15)</t>
  </si>
  <si>
    <t>Строительство КРУН и ЛЭП-6 кВ по адресу: Московская область, Красногорский район, рп. Нахабино</t>
  </si>
  <si>
    <t>1714772
(4086/17)</t>
  </si>
  <si>
    <t>2017</t>
  </si>
  <si>
    <t>Строительство КЛ-20 кВ по адресу: Московская область, Красногорский район, г. Красногорск, мкр. Опалиха</t>
  </si>
  <si>
    <t>1804735
(4728/18)</t>
  </si>
  <si>
    <t>Строительство РП и ЛЭП-10 кВ по адресу: Московская область, Красногорский район, г. Красногорск, мкр. Опалиха</t>
  </si>
  <si>
    <t>1710860
(4731/18)</t>
  </si>
  <si>
    <t>Реконструкция ТП-41060, строительство 2ЛЭП-0,4кВ по адресу: Московская обл., Красногорский р-н, г. Красногорск, ул. 50 лет Октября (2 этап)</t>
  </si>
  <si>
    <t>1906306
(6058/19)</t>
  </si>
  <si>
    <t>Установка системы учёта в ТП-346223 по адресу:
Московская область, Красногорский район, г. КрасногорскУстановка системы учёта в ТП-346223 по адресу:
Московская область, Красногорский район, г. Красногорск</t>
  </si>
  <si>
    <t>2011422
(6701/20)</t>
  </si>
  <si>
    <t>Строительство ЛЭП-10 кВ по адресу: Московская обл., Красногорский р-н, г. Красногорск, о.п. Пойма</t>
  </si>
  <si>
    <t>1917609
(6284/19)</t>
  </si>
  <si>
    <t>Реконструкция ТП-211195, строительство ЛЭП-0,4 кВ для электроснабжения энергопринимающих устройств заявителя по адресу: 143420, Московская обл., Красногорский р-н, северо-западнее д. Захарково (2 этап)</t>
  </si>
  <si>
    <t>2001695
(6621/20)</t>
  </si>
  <si>
    <t>Строительство КТП-1814201, ЛЭП-10 кВ для электроснабжения энергопринимающих устройств заявителя по адресу: 140100, Московская обл, Раменский р-н, Раменское г, Мира ул</t>
  </si>
  <si>
    <t>1814201
(5621/18)</t>
  </si>
  <si>
    <t>Строительство  ЛЭП-10 кВ для электроснабжения энергопринимающих устройств заявителя по адресу: Московская обл, Раменский р-н, Родники д, Трудовая ул</t>
  </si>
  <si>
    <t>1919338 1919341 (6304/19 )</t>
  </si>
  <si>
    <t>Внешнее электроснабжение энергопринимающих устройств Заявителя по адресу: 140200, Московская область, Воскресенский р-н, Воскресенск г, Быковского ул.</t>
  </si>
  <si>
    <t>150145-Р (1784/15)</t>
  </si>
  <si>
    <t>Строительство ЛЭП-0,4кВ для электроснабжения энергопринимающих устройств заявителя по адресу: Московская обл., Воскресенский р-н, г. Воскресенск, ул. Больничный проезд, д №1, к. 14</t>
  </si>
  <si>
    <t>1824406 (6153/19)</t>
  </si>
  <si>
    <t>Строительство ТП, ЛЭП-10кВ от ПС-842 "Подушкино" до ТП, ЛЭП-0,4кВ от ТП до ВРУ объекта Заявителя по адресу: Московская область, Одинцовский р-н, г. Одинцово. Ул. Северная, д. 34</t>
  </si>
  <si>
    <t>1605081
ТУ-82
(ЦА-3/16)</t>
  </si>
  <si>
    <t>Строительство КЛ-10 кВ по адресу: Московская область, Одинцовский район, г.п. Одинцово, Одинцово-1</t>
  </si>
  <si>
    <t>ТУ-1601816
ТЗ-05-15-152-1</t>
  </si>
  <si>
    <t>Реконструкция ТП-313238 по адресу: 143020, Московская обл., 
Одинцовский р-н, с. Жаворонки, ул. 30 лет октября (2 этап)</t>
  </si>
  <si>
    <t>2010391
ЦА-9/20</t>
  </si>
  <si>
    <t xml:space="preserve">Внешняя схема электроснабжения энергопринимающих устройств Заявителя по адресу: Московская область, Одинцовский район, в районе д. Измалково (1, 2, 3 Этапы)
</t>
  </si>
  <si>
    <t>ТУ-05-14-484
1616654
(ТЗ-05-15-4)</t>
  </si>
  <si>
    <t>Реконструкция ТП-515024 и строительство ЛЭП-0,4 кВ по адресу: Московская обл, Одинцовский р-н, Одинцово г, Садовая ул (2 Этап)</t>
  </si>
  <si>
    <t>1717853
(ЦА-3/18)</t>
  </si>
  <si>
    <t>Строительство ТП, ЛЭП-10 кВ и ЛЭП-0,4 кВ по адресу: 143003, Московская область, Одинцовский район, г. Одинцово, ул. Маршала Бирюзова, дом № 5</t>
  </si>
  <si>
    <t>1716959
(ЦА-5/18)</t>
  </si>
  <si>
    <t>Строительство КЛ-10 кВ от ПС-842 «Подушкино» до РТП-51094 по адресу: Московская область, г. Одинцово</t>
  </si>
  <si>
    <t>ТУ 05-13-252
ТЗ 05-13-103-2</t>
  </si>
  <si>
    <t>Строительство КЛ-10 кВ от РТП-51093 до РТП-51094 по адресу: Московская область, г. Одинцово</t>
  </si>
  <si>
    <t>ТУ 05-13-252
ТЗ 05-13-103-3</t>
  </si>
  <si>
    <t>Строительство КЛ-6 кВ по адресу: 143006, Московская область, Одинцовский район, д. Губкино</t>
  </si>
  <si>
    <t>1601851
(ЦА-17/17)</t>
  </si>
  <si>
    <t>Строительство ЛЭП-0,4 кВ от РУ-0,4 кВ ТП-414131 по адресу: Московская область, Одинцовский район, с/о Юдинский, в районе с. Перхушково</t>
  </si>
  <si>
    <t>1701962
(ЦА-21/17)</t>
  </si>
  <si>
    <t>Строительство ТП, ЛЭП-10 кВ по адресу: 143005, Московская область, Одинцовский район, г. Одинцово, ул. Вокзальная, 7 микрорайон</t>
  </si>
  <si>
    <t>1601878
(ЦА-22/17)</t>
  </si>
  <si>
    <t>ТЗ-05-13-103,ТП-1070)Стр-воРТП,КЛ-10кВУправляющаякомпанияООО"АФИРУС"г.Одинцово1этап</t>
  </si>
  <si>
    <t>ТУ-05-13-103</t>
  </si>
  <si>
    <t>Новое строит-во БРТП, КЛ-10 кВ ООО "Траснфорт" Московская область, Одинцовский район, городское поселение Большие Вяземы, деревня Малые Вяземы</t>
  </si>
  <si>
    <t>ТУ к ТЗ-02-15-147</t>
  </si>
  <si>
    <t>Новое строительство ТП,КЛ-10 кВ ООО "Стройтехинвест" г. Одинцово, ул. Вокзальная, корпус "Е"</t>
  </si>
  <si>
    <t>ТУ к ТЗ-05-13-171</t>
  </si>
  <si>
    <t>Комплектация РУ-10 кВ встроенной проектируемой ТП. Новое строительство КЛ-10 кВ (Новое строительство КЛ-10 кВ), ЗАО "Монолит" по адресу: Московская область, Одинцовский район, сельское поселение Жаворонковское, деревня Крюково</t>
  </si>
  <si>
    <t>ТУ к ТЗ-04-14-276</t>
  </si>
  <si>
    <t>Новое строительство ТП, КЛ-10 кВ (Новое строительство ТП), ООО "Симон Джессо" по адресу: Московская область, Одинцовский район, деревня Бородки</t>
  </si>
  <si>
    <t>ТУ к ТЗ-04-15-35</t>
  </si>
  <si>
    <t>Реконструкция РТП-51085. Строительство ЛЭП-0,4 кВ по адресу: Московская область, Одинцовский район, г. Одинцово</t>
  </si>
  <si>
    <t>1804310
(ЦА-4/18)</t>
  </si>
  <si>
    <t>ТП-1342) Стр-во КЛ-10 кВ ООО "ТРЦ Одинцово", компл.РУ-10 кВ проектируемой ТП д. Лохино ТЗ-05-14-23</t>
  </si>
  <si>
    <t>ТУ к ТЗ-05-14-23</t>
  </si>
  <si>
    <t>Строительство РП-проект. и ЛЭП-10 кВ для электроснабжения энергопринимающих устройств заявителя по адресу: Московская обл, Одинцовский р-н, г. Одинцово, пл. Баковка – ст. Одинцово</t>
  </si>
  <si>
    <t>1910859
 (ЦА-2/20)</t>
  </si>
  <si>
    <t>Строительство 2КРУН, 2КЛ-10 кВ по адресу: Московская обл., Одинцовский р-н, ст. Лесной городок, ст. Толстопальцево, ст. Аэропорт</t>
  </si>
  <si>
    <t>1911297 
(ЦА-9/19)</t>
  </si>
  <si>
    <t>Строительство ТП, КЛ-10 кВ для электроснабжения энергопринимающих устройств заявителя по адресу: Московская область, Одинцовский р-н, с.п. Жаворонское, с. Жаворонки, Крекшинское шоссе ис.п. Жаворонковское, ул. Лесная</t>
  </si>
  <si>
    <t>2003002
(ЦА-7/20)</t>
  </si>
  <si>
    <t>Строительство КРУН-10 кВ по адресу:Московская область, Одинцовский район, с. Лайково</t>
  </si>
  <si>
    <t>1920999
(6399/20)</t>
  </si>
  <si>
    <t>Строительство КРУН-10 кВ по адресу:Московская область, Одинцовский район, г. Одинцово, ул. Маковского</t>
  </si>
  <si>
    <t>1917386
(6198/20)</t>
  </si>
  <si>
    <t>Строительство 8КЛ-10 кВ для электроснабжения энергопринимающих устройств заявителя по адресу: Московская обл., Одинцовский р-н, г. Одинцово, пересечение Красногорского шоссе и ул. Маршала Бирюзова (2 этап)</t>
  </si>
  <si>
    <t>2004616
(ЦА-6/20)</t>
  </si>
  <si>
    <t>Строительство ЛЭП-0,4 кВ для электроснабжения энергопринимающих устройств заявителя по адресу: 143007, Московская обл., Одинцовский р-н, г. Одинцово, Можайское шоссе, д. № 32 б</t>
  </si>
  <si>
    <t>1908420
(ЦА-3/19)</t>
  </si>
  <si>
    <t>Реконструкция РТП-16. Строительство ЛЭП-6 кВ от РТП-16 до ТП (заявителя) по адресу: 141431, Московская обл, Химки г, Подрезково мкр., Колхозная ул (2 Этап)</t>
  </si>
  <si>
    <t>1615214
(4280/17)</t>
  </si>
  <si>
    <t>Реконструкция РП-40. Строительство 2ЛЭП-10 кВ от РП-40 до ТП (Заявителя) по адресу: Московская обл., Химки г., Молодежная ул., в районе ЦРБ (2 Этап)</t>
  </si>
  <si>
    <t>1708806
(3948/17)</t>
  </si>
  <si>
    <t>Строительство РП-10 кВ (1608336), ЛЭП-10 кВ по адресу: Московская область, Химки г, Кирова ул., владение 22</t>
  </si>
  <si>
    <t>1608336
(3921/17)</t>
  </si>
  <si>
    <t>Строительство КВЛ-0,4 кВ от ТП-258 до ВРУ объекта Заявителя по адресу: Московская область, г. Химки, на пересечении ул. Гоголя и проспекта Мира, вблизи домов №1 и №3, 50:10:010315:10</t>
  </si>
  <si>
    <t>1605935
(3560/16)</t>
  </si>
  <si>
    <t>Строительство ЛЭП-0,4 кВ от ТП-123 до границы участка Заявителя по адресу: Московская область, г. Химки, между мкр. 2А и МКАД, в районе ул. Панфилова, 50:10:0101190:025</t>
  </si>
  <si>
    <t>1605960
(3637/16)</t>
  </si>
  <si>
    <t>Строительство 2ЛЭП-0,4кВ для электроснабжения энергопринимающих устройств заявителя по адресу: Московская обл., г. Химки, 8 Микрорайон, ул. Марии Рубцовой</t>
  </si>
  <si>
    <t>1914063
(6240/19)</t>
  </si>
  <si>
    <t>Строительство ЛЭП-0,4 кВ от ТП-262 по адресу: Московская область, Химкинский район, г. Химки, Юбилейный пр-т</t>
  </si>
  <si>
    <t>1901453
(5790/19)</t>
  </si>
  <si>
    <t>Реконструкция ТП-186. Строительство ЛЭП-0,4 кВ от ТП-186 по адресу: Московская область, Химкинский район, г. Химки, мкр. Подрезково (2 этап)</t>
  </si>
  <si>
    <t>1901957
(5794/19)</t>
  </si>
  <si>
    <t>Строительство КТП, КЛ-10кВ по адресу: 141406, Московская обл., г. Химки, мкр. Левобережный, Лихачевское ш.</t>
  </si>
  <si>
    <t>1908788
(6108/19)</t>
  </si>
  <si>
    <t>Строительство БКТП для электроснабжения заявителя по адресу: Московская обл., Химкинский район, Химки г, Сходня мкр, 2-й Чапаевский пер, дом №3а</t>
  </si>
  <si>
    <t>1901959 
(5882/19)</t>
  </si>
  <si>
    <t>Строительство 2ЛЭП-0,4кВ по адресу:141410, Московская обл., г. Химки, ул. Парковая</t>
  </si>
  <si>
    <t>1904789
(6087/19)</t>
  </si>
  <si>
    <t>Строительство КТП-1710734, КЛ-6 кВ  для электроснабжения энергопринимающих устройств заявителей по адресу: 141011, Московская обл., Мытищи г., Лесная ул.</t>
  </si>
  <si>
    <t>1710734
1710730
(4266/17)</t>
  </si>
  <si>
    <t>Строительство ТП и КЛ-10 кВ по адресу: Московская область, г. Мытищи, пересечение ул. Воровского и Олимпийского пр-та (мкр.25)</t>
  </si>
  <si>
    <t>1805835
(5249/18)</t>
  </si>
  <si>
    <t>Строительство КЛ-10 кВ, 2БКТП-1613952 для электроснабжения энергопринимающих устройств заявителя по адресу: Московская обл, Мытищинский р-н, пос. Мебельной фабрики</t>
  </si>
  <si>
    <t>1613952
1613957
(4525/18)</t>
  </si>
  <si>
    <t>Строительство ТП и КЛ-6 кВ по адресу: 141011, Московская область, г. Мытищи, ул. Коммунистическая</t>
  </si>
  <si>
    <t>1800253
(4732/18)</t>
  </si>
  <si>
    <t>Строительство ТП-1613091, 4КЛ-10 кВ от ТП-1613091 до места врезки в 2КЛ-10 кВ направлением ТП-63 – ТП-55 и ЛЭП-0,4 кВ от ТП-1613091 до ВРУ объекта Заявителя по адресу: 141008, Московская область, Мытищинский район, г. Мытищи, Новомытищинский пр-т, дом №4</t>
  </si>
  <si>
    <t>1613091-Р
(3701/16)</t>
  </si>
  <si>
    <t>Строительство РП-1600708, ТП-1600708, КЛ-10 кВ и КЛ-0,4 кВ от ТП-1600708 до ВРУ объекта Заявителя по адресу: Московская область, г. Мытищи, мкр-н №29, ул. Стрелковая (1, 2 Этапы)</t>
  </si>
  <si>
    <t>1600708
1904175
(3556/16)</t>
  </si>
  <si>
    <t>Строительство ТП и ВЛ-10 кВ от ВЛ-10 кВ направлением РТП-200 – ТП-208 по адресу: Московская область, Мытищинский район, д. Болтино, ул. 8-я Линия</t>
  </si>
  <si>
    <t>1605106-Р
(3639/16)</t>
  </si>
  <si>
    <t>Строительство ТП, КЛ-10 кВ и КЛ-0,4 кВ по адресу: Московская область, Мытищинский район, г. Мытищи, Северная промзона</t>
  </si>
  <si>
    <t>1610766-Р
(3700/16)</t>
  </si>
  <si>
    <t>Строительство кабельных линий 0,4кВ для энергоснабжения жилой застройки (от ТП проектируемой (корп.4) до ВРУ-0,4кВ очистных сооружений ливневой канализации и КНС, зем.Участок с кадастр.номером 50:12:0090104:61) по адресу: Московская область, Мытищинский район, г.п. Пироговкий, пос. Мбельной фабрики</t>
  </si>
  <si>
    <t>ТУ-72</t>
  </si>
  <si>
    <t>Строительство ТП-проект., строительство 4КЛ-10 кВ от РУ-10 кВ ТП-проект. до места врезки в КЛ-10 кВ ТП-462 – ТП-464 для электроснабжения энергопринимающих устройств заявителя по адресу: Московская обл, Мытищи г.о., мкр. №17, корп. 38</t>
  </si>
  <si>
    <t>1901591
(5667/19)</t>
  </si>
  <si>
    <t>Строительство 2ЛЭП-0,4кВ по адресу: 141009, Московская обл., г. Мытищи, ул. Коминтерна</t>
  </si>
  <si>
    <t>1903531
(6042/19)</t>
  </si>
  <si>
    <t>Реконструкция ТП-428. Строительство ЛЭП-0,4 кВ по адресу: Московская область, г.о. Мытищи, г. Мытищи, Школьный пер. (2 этап)</t>
  </si>
  <si>
    <t>1918841
(6383/20)</t>
  </si>
  <si>
    <t>Строительство ЛЭП-10 кВ для электроснабжения энергопринимающих устройств заявителя по адресу: Московская обл., Мытищинский р-н, г.п. Пироговский, п. Мебельной Фабрики</t>
  </si>
  <si>
    <t>1611027  (6306/20 )</t>
  </si>
  <si>
    <t>Строительство ЛЭП-0,4кВ по адресу: 141100, Московская область, Щелковский р-н., г. Щелково, квартал Гагаринский, д. 4Б</t>
  </si>
  <si>
    <t>1704590
(4204/17)</t>
  </si>
  <si>
    <t>Строительство 2ЛЭП-0,4 кВ от ТП-390 для электроснабжения энергопринимающих устройств заявителя по адресу: Московская обл, Щелковский р-н, Щелково г, Пролетарский пр-кт, у д. №3</t>
  </si>
  <si>
    <t>1825232
(5659/19)</t>
  </si>
  <si>
    <t>Строительство КЛ-10кВ по адресу: Московская обл., Щелковский р-н, г. Щелково, ул. Комарова, д. № 2</t>
  </si>
  <si>
    <t>1902742
(6022/19)</t>
  </si>
  <si>
    <t>Строительство 2ЛЭП-10 кВ по адресу: 141100, Московская обл., Щелковский р-н, рп. Монино, Новинское ш</t>
  </si>
  <si>
    <t>1711905
(5192/18)</t>
  </si>
  <si>
    <t>Строительство 4КЛ-6 кВ для электроснабжения энергопринимающих устройств заявителя по адресу: Московская обл, Щелковский р-н, с.п. Анискинское, пос. Биокомбината</t>
  </si>
  <si>
    <t>ТУ №30 ГТП (1921052) 
(5695/20)</t>
  </si>
  <si>
    <t>Строительство КТП, ЛЭП-10 кВ и ЛЭП-0,4 кВ по адресу: Московская область, Щёлковский район, г. Щёлково, микрорайон «Жегалово</t>
  </si>
  <si>
    <t>2000145 (6397/20)</t>
  </si>
  <si>
    <t>Строительство ТП, КЛ-10 кВ по адресу: 141100, Московская обл., Щелковский р-н, г. Щелково</t>
  </si>
  <si>
    <t>1916369
(6329/20)</t>
  </si>
  <si>
    <t>Строительство КЛ-10 кВ по адресу: Московская область, Щёлковский район, г. Щёлково, ул. Талсинская</t>
  </si>
  <si>
    <t>ТУ-307
1907865
(5798/19)</t>
  </si>
  <si>
    <t>Расширение РУ-0,4 кВ ТП-42, строительство КЛ-0,4 кВ от ТП-42 до ВРУ жилого 3-х этажного дома Заявителя по адресу: 140732,  Московская область, г. Рошаль, ул. Мира, в районе домов №19 и №21</t>
  </si>
  <si>
    <t>133441
 (976/14)</t>
  </si>
  <si>
    <t>Строительство КРУН, ЛЭП-6 кВ от ПС №174 «Лыткарино» для электроснабжения заявителя по адресу: 140081, Московская область, Лыткарино г, Парковая ул., дом №1</t>
  </si>
  <si>
    <t>1613377-Р
(3792/16)</t>
  </si>
  <si>
    <t>Строительство 2ЛЭП-10 кВ от РТП-26 до границы земельного участка Заявителя по адресу: Московская обл., г.о. Лыткарино, 6-й Микрорайон</t>
  </si>
  <si>
    <t>1702506
(3946/17)</t>
  </si>
  <si>
    <t>Строительство ЛЭП-0,4 кВ по адресу: Московская обл., Коломенский р-н, с/о Никульский, Радужный п</t>
  </si>
  <si>
    <t>1903729
(5864/19)</t>
  </si>
  <si>
    <t>Строительство ТП и КЛ-6 кВ по адресу: Московская область, г. Коломна, ул. Калинина</t>
  </si>
  <si>
    <t>1903116
(6176/19)</t>
  </si>
  <si>
    <t>Строительство ТП и КЛ-10 кВ по адресу: Московская область, г. Коломна, ул. Леваневского</t>
  </si>
  <si>
    <t>1903312
(6177/19)</t>
  </si>
  <si>
    <t>Реконструкция КЛ-10 кВ. Строительство двух РП и 8КЛ-10 кВ для электроснабжения энергопринимающих устройств заявителя по адресу: Московская обл, Коломенский р-н, г. Коломна, Колычевский проезд, владение № 5/1 (2 этап)</t>
  </si>
  <si>
    <t>2001322
(6570/20)</t>
  </si>
  <si>
    <t>Строительство ЛЭП-0,4кВ для электроснабжения энергопринимающих устройств заявителя по адресу: Московская обл., г. Коломна, ул. Кутузова</t>
  </si>
  <si>
    <t>1903158
(6152/19)</t>
  </si>
  <si>
    <t>Строительство ЛЭП-0,4кВ по адресу: Московская обл., г. Пущино, микрорайон Д</t>
  </si>
  <si>
    <t>1904068
(5999/19)</t>
  </si>
  <si>
    <t>Строительство  КРУН-6 кВ, ЛЭП-6 кВ для электроснабжения заявителя по адресу: Московская обл, Подольск г., Лаговское с/п, вблизи д. Сертякино</t>
  </si>
  <si>
    <t>1804200
(5383/18)</t>
  </si>
  <si>
    <t>Реконструкция РУ-6 кВ РТП-70, строительство ТП-проект., 2КЛ-6 кВ для электроснабжения энергопринимающих устройств заявителя по адресу: Московская обл, г.о. Подольск, мкр-н Климовск, ул. Революции, д. 2 (2 Этап)</t>
  </si>
  <si>
    <t>1817121
1817143
1817341
(5540/18)</t>
  </si>
  <si>
    <t>Строительство двух ТП-проект., КЛ-10 кВ, КЛ-0,4 кВ для электроснабжения энергопринимающих устройств заявителя по адресу: Московская обл, г. Подольск, ул. Высотная, д. №4-а</t>
  </si>
  <si>
    <t>1814737
(5342/18)</t>
  </si>
  <si>
    <t>Строительство КЛ-10 кВ по адресу: г. Москва, п. Знамя Октября, Рязановское шоссе</t>
  </si>
  <si>
    <t>ТУ№31/17
(5215/18)</t>
  </si>
  <si>
    <t>Реконструкция РТП-50. Строительство ЛЭП-0,4 кВ от РТП-50 по адресу: Московская область, г. Подольск, в границах улиц: Сосновая, Циолковского и границ города</t>
  </si>
  <si>
    <t>1801870
(5230/18)</t>
  </si>
  <si>
    <t>Строительство ТП и КЛ-10 кВ по адресу: Московская область, г. Подольск, в районе ул. 43-й Армии и ул. Кирова</t>
  </si>
  <si>
    <t>ТУ№681/17
(5224/18)</t>
  </si>
  <si>
    <t>Строительство ЛЭП-0,4кВ для электроснабжения энергопринимающих устройств заявителя по адресу: 142117, Московская обл., г. Подольск, Октябрьский проспект, дом № 7</t>
  </si>
  <si>
    <t>1903588
(6107/19)</t>
  </si>
  <si>
    <t>Реконструкция РУ-0,4 кВ РТП-40, строительство 2КЛ-0,4 кВ от РТП-40 для электроснабжения энергопринимающих устройств заявителя по адресу: Московская обл., Подольский р-н, Дубровицкое сп, п. Дубровицы (2  этап)</t>
  </si>
  <si>
    <t>2000311
(6473/20)</t>
  </si>
  <si>
    <t>Строительство КЛ-6 кВ, КЛ-0,4 кВ для электроснабжения энергопринимающих устройств заявителя по адресу: Московская обл, г. Подольск, Домодедовское ш., д. 12</t>
  </si>
  <si>
    <t>5/17/2 (1914248)
(6239/19)</t>
  </si>
  <si>
    <t>Строительство ЛЭП-0,4кВ по адресу: 142200, Московская область, г. Серпухов, ул. Фирсова, д. № 6</t>
  </si>
  <si>
    <t>1803119
(5025/18)</t>
  </si>
  <si>
    <t>Строительство ЛЭП-0,4кВ по адресу: 142204, Московская обл., г. Серпухов, ул. Юбилейная</t>
  </si>
  <si>
    <t>1900967 (5998/19)</t>
  </si>
  <si>
    <t>Строительство ЛЭП-10 кВ по адресу: Московская область, Серпуховский район, рп. Пролетарский, ул. Центральная</t>
  </si>
  <si>
    <t>1707635
(4039/17)</t>
  </si>
  <si>
    <t>Реконструкция ТП-223. Строительство ЛЭП-0,4 кВ от ТП-223 по адресу: Московская обл., Серпухов г, Химиков ул, рядом с д. 1 (2  этап)</t>
  </si>
  <si>
    <t xml:space="preserve">1822763 (5863/19)  </t>
  </si>
  <si>
    <t>Строительство КРУН-10кВ, ЛЭП-10кВ, по адресу: 142211, Московская область, г. Серпухов, ул. Сольца</t>
  </si>
  <si>
    <t>1908809 (6323/20)</t>
  </si>
  <si>
    <t>Строительство 2КЛ-10 кВ от ПС-105 «Смена» ПАО «МОЭСК» до пр.ТП Заявителя по адресу: 141300, Московская область, Сергиево-Посадский р-н, г. Сергиев Посад, мкр. «Северный-5», юго-восточная часть кадастрового квартала 50:05:0070202</t>
  </si>
  <si>
    <t>144545/Р/1/ЦА
(1344/14)</t>
  </si>
  <si>
    <t>Строительство  КТП-1805372, КЛ-10 кВ, КЛ-0,4 кВ для электроснабжения заявителя по адресу: Московская обл, Сергиево-Посадский р-н, Сергиев Посад г., в районе ул. Пограничная</t>
  </si>
  <si>
    <t>1805372
(5382/18)</t>
  </si>
  <si>
    <t>Строительство 2БКТП, КЛ-6 кВ для электроснабжения заявителя по адресу: Московская обл, Сергиево-Посадский район, Сергиев Посад г., ул. Вифанская</t>
  </si>
  <si>
    <t>ТУ-1812113 ПТО-17-1057
(5503/18)</t>
  </si>
  <si>
    <t>Строительство ТП и КЛ-6 кВ по адресу: Московская область, Сергиево-Посадский район, г. Сергиев Посад</t>
  </si>
  <si>
    <t>2002227
(6384/20)</t>
  </si>
  <si>
    <t>Реконструкция РКТП-5105, строительство ТП-проект., 2КЛ-10 кВ от РУ-10 кВ РКТП-5105 до РУ-10 кВ ТП-проект. для электроснабжения энергопринимающих устройств заявителя по адресу: 141303, Московская обл, Сергиево-Посадский р-н, Сергиев Посад г, Ярославское ш, в районе д. Зубачево (2 этап)</t>
  </si>
  <si>
    <t>1904870
 (5681/19)</t>
  </si>
  <si>
    <t>Строительство  КРУН-6 кВ, КЛ-6 кВ для электроснабжения заявителя по адресу: Московская обл, Сергиево-Посадский р-н, Сергиев Посад г, Вознесенская ул, дом № 25/10</t>
  </si>
  <si>
    <t>1915599
(6300/19)</t>
  </si>
  <si>
    <t>Строительство 2БКТП, ЛЭП-6кВ по адресу: 141281, Московская обл., г. Ивантеевка, ул. Хлебозаводская, д. 10</t>
  </si>
  <si>
    <t>1705219
(4212/17)</t>
  </si>
  <si>
    <t>Строительство ТП и ЛЭП-10 кВ по адресу: 141280, Московская область, г. Ивантеевка, Студенческий проезд</t>
  </si>
  <si>
    <t>1712551
(4067/17)</t>
  </si>
  <si>
    <t>Строительство ТП, двух КЛ-10 кВ, ЛЭП-0,4 кВ для электроснабжения энергопринимающих устройств заявителя по адресу: 141281, Московская обл, Ивантеевка г, Хлебозаводская ул, вблизи дома №30</t>
  </si>
  <si>
    <t>1901438 (5658/19)</t>
  </si>
  <si>
    <t>Строительство ЛЭП-0,4кВ по адресу: 141284, Московская обл., г. Ивантеевка, ул. Южная</t>
  </si>
  <si>
    <t>1819577
(5975/19)</t>
  </si>
  <si>
    <t>Строительство ЛЭП-0,4кВ по адресу: 141280, Московская обл., г. Ивантеевка, ул. Хлебозаводская</t>
  </si>
  <si>
    <t>1819498
(5976/19)</t>
  </si>
  <si>
    <t>Строительство двух КЛ-10кВ от ПС 569 ПАО «МОЭСК» до проектируемого РТП  для технологического присоединения энергопринимающих устройств  ООО «АСКО» - восьми  многоэтажных домов в г. Ступино</t>
  </si>
  <si>
    <t>131485-Р(43/13)</t>
  </si>
  <si>
    <t>Строительство ТП и ЛЭП-10 кВ по адресу: 143090, Московская область, г. Краснознаменск, ул. Строителей</t>
  </si>
  <si>
    <t>1802933
1803128
1905933
(4749/18)</t>
  </si>
  <si>
    <t>Строительство КЛ-6 кВ по адресу: Московская область, г. Егорьевск, улицы К. Маркса и лейтенанта Шмидта</t>
  </si>
  <si>
    <t>1717395
(4727/18)</t>
  </si>
  <si>
    <t xml:space="preserve">Домодедовский муниципальный район </t>
  </si>
  <si>
    <t>Строительство ЛЭП-0,4 кВ от ТП-577 для электроснабжения энергопринимающих устройств заявителя по адресу: Московская обл, Домодедово г, Западный мкр, Дружбы ул.</t>
  </si>
  <si>
    <t>1806059 (5627/18)</t>
  </si>
  <si>
    <t xml:space="preserve">Строительство КРУН-10кВ, КЛ-10кВ, по адресу: Московская область, г. Домодедово, ул. Краснодарская, д. № 2 </t>
  </si>
  <si>
    <t>1905761
(6067/19)</t>
  </si>
  <si>
    <t>Внешняя схема электроснабжения энергопринимающих устройств заявителя по адресу: 142701, Московская обл., Ленинский район, г.Видное, Ленинского Комсомола пр-кт</t>
  </si>
  <si>
    <t>1617629
(3908/17)</t>
  </si>
  <si>
    <t>Строительство КТП, КЛ-10кВ по адресу: Московская обл., г. Фрязино, ул. Барские Пруды</t>
  </si>
  <si>
    <t>1906267 (6098/19)</t>
  </si>
  <si>
    <t xml:space="preserve"> Солнечногорский муниципальный район</t>
  </si>
  <si>
    <t>Строительство РП-проект. и ЛЭП-10 кВ для электроснабжения энергопринимающих устройств заявителя по адресу: Московская обл, Солнечногорский р-н, гп Поварово, в районе д. Марьино</t>
  </si>
  <si>
    <t>1909479
(5881/19 )</t>
  </si>
  <si>
    <t>Реконструкция РТП-112. Строительство БКТП, ЛЭП-10 кВ по адресу: Московская область, г.о. Солнечногорск, г. Солнечногорск (2 этап)</t>
  </si>
  <si>
    <t>2005168
(6529/20)</t>
  </si>
  <si>
    <t>Реконструкция КТП-331, строительство ЛЭП-0,4кВ по адресу: 142500, Московская обл., Павлово-Посадский р-н., г. Павловский Посад, ул. Интернациональная, д. № 13 (2 этап)</t>
  </si>
  <si>
    <t>1914087 
 (6319/19)</t>
  </si>
  <si>
    <t>Реконструкция ТП-103. Строительство ТП и КЛ-10 кВ по адресу: Московская область, Озёрский г.о., г. Озёры, нп Микрорайон-1 (2 этап)</t>
  </si>
  <si>
    <t>2000221
(6394/20)</t>
  </si>
  <si>
    <t>Прочие  мероприятия</t>
  </si>
  <si>
    <t>-</t>
  </si>
  <si>
    <t>Внедрение новых информационных технологий</t>
  </si>
  <si>
    <t>АСУ ТП</t>
  </si>
  <si>
    <t>Закупка спецтехники:</t>
  </si>
  <si>
    <t>Приобретение оборудования, не входящего в сметы строек</t>
  </si>
  <si>
    <t>Приобретение электрозарядных станций</t>
  </si>
  <si>
    <t>2020, 2022</t>
  </si>
  <si>
    <t>2021, 2022</t>
  </si>
  <si>
    <t>Вводимая мощность, протяженность сетей 2020-2024 год</t>
  </si>
  <si>
    <t>Источники финансирования инвестиционной программы на 2020-2024 г.г</t>
  </si>
  <si>
    <t>Внедрение и модернизация АСУЭ</t>
  </si>
  <si>
    <t>Реконструкция КЛ-6 кВ от ПС-382 «Венюково» ПАО «МОЭСК». Реконструкция ТП-539 по адресу: Московская область, г. Чехов  (1,2,3,4 Этап)</t>
  </si>
  <si>
    <t>9</t>
  </si>
  <si>
    <t>17</t>
  </si>
  <si>
    <t>25</t>
  </si>
  <si>
    <t>33</t>
  </si>
  <si>
    <t>41</t>
  </si>
  <si>
    <t>ВСЕГО</t>
  </si>
  <si>
    <t>ТЗ 15/010
(05-13-133)</t>
  </si>
  <si>
    <t>Итого за счет регулируемых тарифов на 2020-2024 гг.</t>
  </si>
  <si>
    <t>Согласовано:</t>
  </si>
  <si>
    <t>М.П.</t>
  </si>
  <si>
    <t>Заместитель генерального директора
 по экономике и финансам</t>
  </si>
  <si>
    <t>Утверждаю:</t>
  </si>
  <si>
    <t>2021-2024</t>
  </si>
  <si>
    <t>б/нТП</t>
  </si>
  <si>
    <t>Инвестиционная программа  Акционерного общества "Московская областная энергосетевая компания" на 2020-2024 гг. ( корректировка)</t>
  </si>
  <si>
    <t>За счет регулируемыхтарифов</t>
  </si>
  <si>
    <t xml:space="preserve">ВРИО генерального директора                                АО "Мособлэнерго" </t>
  </si>
  <si>
    <t xml:space="preserve">год 
нача-ла 
строи-тель-ства </t>
  </si>
  <si>
    <t xml:space="preserve">год 
окон-чания 
строи-тель-ства </t>
  </si>
  <si>
    <t xml:space="preserve">____________________            Д. К. Якубов   </t>
  </si>
  <si>
    <t>_____________    В.Н. Мельничук</t>
  </si>
  <si>
    <t xml:space="preserve">"______"         ________________       2020 г. </t>
  </si>
  <si>
    <t xml:space="preserve">  "______"       _____________ 2020 г. </t>
  </si>
  <si>
    <t>3. Создание и модернизация (в том числе интеллектуальных)  систем учета электрической энергии (мощности)</t>
  </si>
  <si>
    <t>Строительство ТП, ЛЭП-10 кВ по адресу: Московская область, Раменский район, с/п Новохаритоновское, д. Сидорово</t>
  </si>
  <si>
    <t>6599 /20</t>
  </si>
  <si>
    <t>Реконструкция ТП-3 для электроснабжения энергопринимающих устройств заявителя по адресу: 140100, Московская обл., Раменский р-н, ул. Махова дом № 14, корпус 2</t>
  </si>
  <si>
    <t>6643/20</t>
  </si>
  <si>
    <t>Установка системы учёта. Реконструкция РТП-30 по адресу: Московская область, г. Химки (1 этап)</t>
  </si>
  <si>
    <t>6706/20</t>
  </si>
  <si>
    <t>1565.1</t>
  </si>
  <si>
    <t>1565.2</t>
  </si>
  <si>
    <t>1565.3</t>
  </si>
  <si>
    <t>1. Приобретение, установка, замена приборов учета электрической энергии и (или) иного оборудования, при отсутствии, выходе из строя, утрате, истечении срока эксплуатации или истечении интервала между поверками приборов учета электрической энергии и (или) иного оборудования</t>
  </si>
  <si>
    <t>2. Приобретение, установка, приборов учета электрической энергии и (или) иного оборудования в процессе технологического присоединения энергопринимающих устройств (объектов электросетевого хозяйства, объектов по производству электрической энергии (мощности)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</si>
</sst>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3" formatCode="_-* #,##0.00\ _₽_-;\-* #,##0.00\ _₽_-;_-* &quot;-&quot;??\ _₽_-;_-@_-"/>
    <numFmt numFmtId="164" formatCode="0.000"/>
    <numFmt numFmtId="165" formatCode="_-* #,##0.00[$€-1]_-;\-* #,##0.00[$€-1]_-;_-* &quot;-&quot;??[$€-1]_-"/>
    <numFmt numFmtId="166" formatCode="_-* #,##0.00&quot;р.&quot;_-;\-* #,##0.00&quot;р.&quot;_-;_-* &quot;-&quot;??&quot;р.&quot;_-;_-@_-"/>
    <numFmt numFmtId="167" formatCode="_-* #,##0_р_._-;\-* #,##0_р_._-;_-* &quot;-&quot;_р_._-;_-@_-"/>
    <numFmt numFmtId="168" formatCode="_-* #,##0.00_р_._-;\-* #,##0.00_р_._-;_-* &quot;-&quot;??_р_._-;_-@_-"/>
    <numFmt numFmtId="169" formatCode="#,##0&quot;р.&quot;"/>
    <numFmt numFmtId="170" formatCode="#,##0.000"/>
    <numFmt numFmtId="171" formatCode="#,##0.000000"/>
    <numFmt numFmtId="172" formatCode="#,##0.0000000"/>
  </numFmts>
  <fonts count="7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10"/>
      <name val="Helv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16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  <charset val="204"/>
    </font>
    <font>
      <sz val="10"/>
      <name val="Arial CE"/>
      <charset val="238"/>
    </font>
    <font>
      <b/>
      <sz val="11"/>
      <color indexed="63"/>
      <name val="Calibri"/>
      <family val="2"/>
      <charset val="204"/>
    </font>
    <font>
      <b/>
      <i/>
      <sz val="8"/>
      <color rgb="FF000000"/>
      <name val="Arial"/>
      <family val="2"/>
      <charset val="204"/>
    </font>
    <font>
      <b/>
      <i/>
      <sz val="8"/>
      <color indexed="8"/>
      <name val="Arial"/>
      <family val="2"/>
      <charset val="204"/>
    </font>
    <font>
      <sz val="8"/>
      <color rgb="FF000000"/>
      <name val="Arial"/>
      <family val="2"/>
      <charset val="204"/>
    </font>
    <font>
      <sz val="7"/>
      <color rgb="FF000000"/>
      <name val="Arial"/>
      <family val="2"/>
      <charset val="204"/>
    </font>
    <font>
      <sz val="7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u/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8"/>
      <color indexed="8"/>
      <name val="Arial"/>
      <family val="2"/>
      <charset val="204"/>
    </font>
    <font>
      <b/>
      <sz val="18"/>
      <color indexed="62"/>
      <name val="Cambria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sz val="10"/>
      <name val="Times New Roman"/>
      <family val="1"/>
      <charset val="204"/>
    </font>
    <font>
      <sz val="11"/>
      <color indexed="50"/>
      <name val="Calibri"/>
      <family val="2"/>
      <charset val="204"/>
    </font>
    <font>
      <b/>
      <sz val="11"/>
      <color indexed="10"/>
      <name val="Calibri"/>
      <family val="2"/>
      <charset val="204"/>
    </font>
    <font>
      <b/>
      <sz val="15"/>
      <color indexed="45"/>
      <name val="Calibri"/>
      <family val="2"/>
      <charset val="204"/>
    </font>
    <font>
      <b/>
      <sz val="13"/>
      <color indexed="45"/>
      <name val="Calibri"/>
      <family val="2"/>
      <charset val="204"/>
    </font>
    <font>
      <b/>
      <sz val="11"/>
      <color indexed="45"/>
      <name val="Calibri"/>
      <family val="2"/>
      <charset val="204"/>
    </font>
    <font>
      <sz val="10"/>
      <name val="Verdana"/>
      <family val="2"/>
      <charset val="204"/>
    </font>
    <font>
      <b/>
      <sz val="18"/>
      <color indexed="45"/>
      <name val="Cambria"/>
      <family val="2"/>
      <charset val="204"/>
    </font>
    <font>
      <sz val="11"/>
      <color indexed="18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Courier New"/>
      <family val="3"/>
      <charset val="204"/>
    </font>
    <font>
      <sz val="10"/>
      <name val="Arial Cyr"/>
      <family val="2"/>
      <charset val="204"/>
    </font>
    <font>
      <sz val="10"/>
      <name val="Arial Cyr"/>
      <family val="2"/>
    </font>
    <font>
      <sz val="10"/>
      <color theme="1"/>
      <name val="Arial Cyr"/>
      <family val="2"/>
      <charset val="204"/>
    </font>
    <font>
      <sz val="12"/>
      <name val="Times New Roman"/>
      <family val="1"/>
      <charset val="204"/>
    </font>
    <font>
      <i/>
      <sz val="11"/>
      <color indexed="22"/>
      <name val="Calibri"/>
      <family val="2"/>
      <charset val="204"/>
    </font>
    <font>
      <b/>
      <sz val="10"/>
      <name val="Arial"/>
      <family val="2"/>
      <charset val="204"/>
    </font>
    <font>
      <sz val="10"/>
      <name val="Helv"/>
      <charset val="204"/>
    </font>
    <font>
      <sz val="12"/>
      <color indexed="24"/>
      <name val="Arial"/>
      <family val="2"/>
      <charset val="204"/>
    </font>
    <font>
      <sz val="10"/>
      <color indexed="8"/>
      <name val="Calibri"/>
      <family val="2"/>
      <charset val="204"/>
    </font>
    <font>
      <sz val="11"/>
      <color indexed="46"/>
      <name val="Calibri"/>
      <family val="2"/>
      <charset val="204"/>
    </font>
    <font>
      <b/>
      <sz val="28"/>
      <name val="Times New Roman"/>
      <family val="1"/>
      <charset val="204"/>
    </font>
    <font>
      <sz val="28"/>
      <name val="Times New Roman"/>
      <family val="1"/>
      <charset val="204"/>
    </font>
    <font>
      <b/>
      <sz val="29"/>
      <name val="Times New Roman"/>
      <family val="1"/>
      <charset val="204"/>
    </font>
    <font>
      <sz val="30"/>
      <name val="Times New Roman"/>
      <family val="1"/>
      <charset val="204"/>
    </font>
    <font>
      <b/>
      <sz val="30"/>
      <name val="Times New Roman"/>
      <family val="1"/>
      <charset val="204"/>
    </font>
    <font>
      <b/>
      <sz val="32"/>
      <name val="Times New Roman"/>
      <family val="1"/>
      <charset val="204"/>
    </font>
    <font>
      <b/>
      <sz val="35"/>
      <name val="Times New Roman"/>
      <family val="1"/>
      <charset val="204"/>
    </font>
    <font>
      <b/>
      <sz val="40"/>
      <name val="Times New Roman"/>
      <family val="1"/>
      <charset val="204"/>
    </font>
    <font>
      <sz val="40"/>
      <name val="Times New Roman"/>
      <family val="1"/>
      <charset val="204"/>
    </font>
    <font>
      <b/>
      <sz val="24"/>
      <name val="Times New Roman"/>
      <family val="1"/>
      <charset val="204"/>
    </font>
    <font>
      <sz val="29"/>
      <name val="Times New Roman"/>
      <family val="1"/>
      <charset val="204"/>
    </font>
    <font>
      <sz val="26"/>
      <name val="Times New Roman"/>
      <family val="1"/>
      <charset val="204"/>
    </font>
  </fonts>
  <fills count="5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60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63"/>
      </patternFill>
    </fill>
    <fill>
      <patternFill patternType="solid">
        <fgColor indexed="23"/>
      </patternFill>
    </fill>
    <fill>
      <patternFill patternType="solid">
        <fgColor indexed="26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4"/>
        <bgColor indexed="54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62"/>
      </patternFill>
    </fill>
    <fill>
      <patternFill patternType="solid">
        <fgColor indexed="25"/>
        <bgColor indexed="25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10"/>
      </patternFill>
    </fill>
    <fill>
      <patternFill patternType="solid">
        <fgColor indexed="42"/>
        <bgColor indexed="42"/>
      </patternFill>
    </fill>
    <fill>
      <patternFill patternType="solid">
        <fgColor indexed="57"/>
      </patternFill>
    </fill>
    <fill>
      <patternFill patternType="solid">
        <fgColor indexed="49"/>
        <bgColor indexed="49"/>
      </patternFill>
    </fill>
    <fill>
      <patternFill patternType="solid">
        <fgColor indexed="27"/>
        <bgColor indexed="27"/>
      </patternFill>
    </fill>
    <fill>
      <patternFill patternType="solid">
        <fgColor indexed="52"/>
        <bgColor indexed="52"/>
      </patternFill>
    </fill>
    <fill>
      <patternFill patternType="solid">
        <fgColor indexed="47"/>
        <bgColor indexed="47"/>
      </patternFill>
    </fill>
    <fill>
      <patternFill patternType="solid">
        <fgColor indexed="53"/>
      </patternFill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43"/>
        <bgColor indexed="43"/>
      </patternFill>
    </fill>
    <fill>
      <patternFill patternType="solid">
        <fgColor indexed="43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8"/>
      </patternFill>
    </fill>
    <fill>
      <patternFill patternType="solid">
        <fgColor indexed="40"/>
      </patternFill>
    </fill>
    <fill>
      <patternFill patternType="solid">
        <fgColor indexed="9"/>
      </patternFill>
    </fill>
    <fill>
      <patternFill patternType="solid">
        <fgColor indexed="61"/>
      </patternFill>
    </fill>
    <fill>
      <patternFill patternType="solid">
        <fgColor indexed="35"/>
      </patternFill>
    </fill>
    <fill>
      <patternFill patternType="solid">
        <fgColor theme="0" tint="-4.9989318521683403E-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ck">
        <color indexed="38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38"/>
      </top>
      <bottom style="double">
        <color indexed="38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/>
      <top/>
      <bottom style="double">
        <color indexed="10"/>
      </bottom>
      <diagonal/>
    </border>
  </borders>
  <cellStyleXfs count="857">
    <xf numFmtId="0" fontId="0" fillId="0" borderId="0"/>
    <xf numFmtId="43" fontId="1" fillId="0" borderId="0" applyFont="0" applyFill="0" applyBorder="0" applyAlignment="0" applyProtection="0"/>
    <xf numFmtId="4" fontId="2" fillId="0" borderId="0">
      <alignment vertical="center"/>
    </xf>
    <xf numFmtId="0" fontId="3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5" borderId="0" applyNumberFormat="0" applyBorder="0" applyAlignment="0" applyProtection="0"/>
    <xf numFmtId="0" fontId="4" fillId="9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6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14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6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6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7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17" borderId="0" applyNumberFormat="0" applyBorder="0" applyAlignment="0" applyProtection="0"/>
    <xf numFmtId="0" fontId="5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18" borderId="0" applyNumberFormat="0" applyBorder="0" applyAlignment="0" applyProtection="0"/>
    <xf numFmtId="0" fontId="5" fillId="33" borderId="0" applyNumberFormat="0" applyBorder="0" applyAlignment="0" applyProtection="0"/>
    <xf numFmtId="0" fontId="4" fillId="25" borderId="0" applyNumberFormat="0" applyBorder="0" applyAlignment="0" applyProtection="0"/>
    <xf numFmtId="0" fontId="4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6" fillId="36" borderId="0" applyNumberFormat="0" applyBorder="0" applyAlignment="0" applyProtection="0"/>
    <xf numFmtId="0" fontId="7" fillId="3" borderId="0" applyNumberFormat="0" applyBorder="0" applyAlignment="0" applyProtection="0"/>
    <xf numFmtId="0" fontId="8" fillId="37" borderId="5" applyNumberFormat="0" applyAlignment="0" applyProtection="0"/>
    <xf numFmtId="0" fontId="9" fillId="38" borderId="5" applyNumberFormat="0" applyAlignment="0" applyProtection="0"/>
    <xf numFmtId="0" fontId="8" fillId="37" borderId="5" applyNumberFormat="0" applyAlignment="0" applyProtection="0"/>
    <xf numFmtId="0" fontId="10" fillId="27" borderId="6" applyNumberFormat="0" applyAlignment="0" applyProtection="0"/>
    <xf numFmtId="0" fontId="10" fillId="39" borderId="6" applyNumberFormat="0" applyAlignment="0" applyProtection="0"/>
    <xf numFmtId="0" fontId="11" fillId="40" borderId="0" applyNumberFormat="0" applyBorder="0" applyAlignment="0" applyProtection="0"/>
    <xf numFmtId="0" fontId="11" fillId="41" borderId="0" applyNumberFormat="0" applyBorder="0" applyAlignment="0" applyProtection="0"/>
    <xf numFmtId="0" fontId="11" fillId="42" borderId="0" applyNumberFormat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4" fillId="29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7" applyNumberFormat="0" applyFill="0" applyAlignment="0" applyProtection="0"/>
    <xf numFmtId="0" fontId="16" fillId="0" borderId="8" applyNumberFormat="0" applyFill="0" applyAlignment="0" applyProtection="0"/>
    <xf numFmtId="0" fontId="17" fillId="0" borderId="9" applyNumberFormat="0" applyFill="0" applyAlignment="0" applyProtection="0"/>
    <xf numFmtId="0" fontId="18" fillId="0" borderId="9" applyNumberFormat="0" applyFill="0" applyAlignment="0" applyProtection="0"/>
    <xf numFmtId="0" fontId="19" fillId="0" borderId="10" applyNumberFormat="0" applyFill="0" applyAlignment="0" applyProtection="0"/>
    <xf numFmtId="0" fontId="20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34" borderId="5" applyNumberFormat="0" applyAlignment="0" applyProtection="0"/>
    <xf numFmtId="0" fontId="21" fillId="7" borderId="5" applyNumberFormat="0" applyAlignment="0" applyProtection="0"/>
    <xf numFmtId="0" fontId="21" fillId="34" borderId="5" applyNumberFormat="0" applyAlignment="0" applyProtection="0"/>
    <xf numFmtId="0" fontId="22" fillId="0" borderId="12" applyNumberFormat="0" applyFill="0" applyAlignment="0" applyProtection="0"/>
    <xf numFmtId="0" fontId="23" fillId="0" borderId="12" applyNumberFormat="0" applyFill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5" fillId="0" borderId="0"/>
    <xf numFmtId="0" fontId="26" fillId="0" borderId="0"/>
    <xf numFmtId="0" fontId="12" fillId="25" borderId="13" applyNumberFormat="0" applyFont="0" applyAlignment="0" applyProtection="0"/>
    <xf numFmtId="0" fontId="4" fillId="1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12" fillId="25" borderId="13" applyNumberFormat="0" applyFont="0" applyAlignment="0" applyProtection="0"/>
    <xf numFmtId="0" fontId="27" fillId="37" borderId="14" applyNumberFormat="0" applyAlignment="0" applyProtection="0"/>
    <xf numFmtId="0" fontId="27" fillId="38" borderId="14" applyNumberFormat="0" applyAlignment="0" applyProtection="0"/>
    <xf numFmtId="0" fontId="27" fillId="37" borderId="14" applyNumberFormat="0" applyAlignment="0" applyProtection="0"/>
    <xf numFmtId="0" fontId="28" fillId="0" borderId="0">
      <alignment horizontal="right" vertical="center"/>
    </xf>
    <xf numFmtId="0" fontId="28" fillId="0" borderId="0">
      <alignment horizontal="right" vertical="center"/>
    </xf>
    <xf numFmtId="0" fontId="28" fillId="0" borderId="0">
      <alignment horizontal="right" vertical="center"/>
    </xf>
    <xf numFmtId="0" fontId="29" fillId="0" borderId="0">
      <alignment horizontal="right" vertical="center"/>
    </xf>
    <xf numFmtId="0" fontId="29" fillId="0" borderId="0">
      <alignment horizontal="right" vertical="center"/>
    </xf>
    <xf numFmtId="0" fontId="30" fillId="45" borderId="0">
      <alignment horizontal="left" vertical="center"/>
    </xf>
    <xf numFmtId="0" fontId="31" fillId="0" borderId="0">
      <alignment horizontal="left" vertical="center"/>
    </xf>
    <xf numFmtId="0" fontId="31" fillId="0" borderId="0">
      <alignment horizontal="left" vertical="center"/>
    </xf>
    <xf numFmtId="0" fontId="31" fillId="0" borderId="0">
      <alignment horizontal="left" vertical="center"/>
    </xf>
    <xf numFmtId="0" fontId="32" fillId="0" borderId="0">
      <alignment horizontal="left" vertical="center"/>
    </xf>
    <xf numFmtId="0" fontId="32" fillId="0" borderId="0">
      <alignment horizontal="left" vertical="center"/>
    </xf>
    <xf numFmtId="0" fontId="30" fillId="45" borderId="0">
      <alignment horizontal="right" vertical="center"/>
    </xf>
    <xf numFmtId="0" fontId="30" fillId="0" borderId="0">
      <alignment horizontal="center" vertical="center"/>
    </xf>
    <xf numFmtId="0" fontId="30" fillId="0" borderId="0">
      <alignment horizontal="center" vertical="center"/>
    </xf>
    <xf numFmtId="0" fontId="30" fillId="0" borderId="0">
      <alignment horizontal="center" vertical="center"/>
    </xf>
    <xf numFmtId="0" fontId="33" fillId="0" borderId="0">
      <alignment horizontal="center" vertical="center"/>
    </xf>
    <xf numFmtId="0" fontId="33" fillId="0" borderId="0">
      <alignment horizontal="center" vertical="center"/>
    </xf>
    <xf numFmtId="0" fontId="30" fillId="45" borderId="0">
      <alignment horizontal="left" vertical="center"/>
    </xf>
    <xf numFmtId="0" fontId="30" fillId="0" borderId="0">
      <alignment horizontal="center" vertical="center"/>
    </xf>
    <xf numFmtId="0" fontId="30" fillId="0" borderId="0">
      <alignment horizontal="center" vertical="center"/>
    </xf>
    <xf numFmtId="0" fontId="30" fillId="0" borderId="0">
      <alignment horizontal="center" vertical="center"/>
    </xf>
    <xf numFmtId="0" fontId="33" fillId="0" borderId="0">
      <alignment horizontal="center" vertical="center"/>
    </xf>
    <xf numFmtId="0" fontId="33" fillId="0" borderId="0">
      <alignment horizontal="center" vertical="center"/>
    </xf>
    <xf numFmtId="0" fontId="30" fillId="45" borderId="0">
      <alignment horizontal="center" vertical="center"/>
    </xf>
    <xf numFmtId="0" fontId="30" fillId="0" borderId="0">
      <alignment horizontal="center" vertical="center"/>
    </xf>
    <xf numFmtId="0" fontId="30" fillId="0" borderId="0">
      <alignment horizontal="center" vertical="center"/>
    </xf>
    <xf numFmtId="0" fontId="30" fillId="0" borderId="0">
      <alignment horizontal="center" vertical="center"/>
    </xf>
    <xf numFmtId="0" fontId="33" fillId="0" borderId="0">
      <alignment horizontal="center" vertical="center"/>
    </xf>
    <xf numFmtId="0" fontId="33" fillId="0" borderId="0">
      <alignment horizontal="center" vertical="center"/>
    </xf>
    <xf numFmtId="0" fontId="34" fillId="45" borderId="0">
      <alignment horizontal="left" vertical="center"/>
    </xf>
    <xf numFmtId="0" fontId="35" fillId="0" borderId="0">
      <alignment horizontal="center" vertical="center"/>
    </xf>
    <xf numFmtId="0" fontId="30" fillId="0" borderId="0">
      <alignment horizontal="left" vertical="center"/>
    </xf>
    <xf numFmtId="0" fontId="35" fillId="0" borderId="0">
      <alignment horizontal="center" vertical="center"/>
    </xf>
    <xf numFmtId="0" fontId="30" fillId="0" borderId="0">
      <alignment horizontal="left" vertical="center"/>
    </xf>
    <xf numFmtId="0" fontId="30" fillId="0" borderId="0">
      <alignment horizontal="right" vertical="center"/>
    </xf>
    <xf numFmtId="0" fontId="30" fillId="0" borderId="0">
      <alignment horizontal="left" vertical="center"/>
    </xf>
    <xf numFmtId="0" fontId="30" fillId="0" borderId="0">
      <alignment horizontal="right" vertical="center"/>
    </xf>
    <xf numFmtId="0" fontId="30" fillId="0" borderId="0">
      <alignment horizontal="right" vertical="center"/>
    </xf>
    <xf numFmtId="0" fontId="30" fillId="0" borderId="0">
      <alignment horizontal="right" vertical="center"/>
    </xf>
    <xf numFmtId="0" fontId="30" fillId="0" borderId="0">
      <alignment horizontal="center" vertical="center"/>
    </xf>
    <xf numFmtId="0" fontId="30" fillId="0" borderId="0">
      <alignment horizontal="center" vertical="center"/>
    </xf>
    <xf numFmtId="0" fontId="33" fillId="0" borderId="0">
      <alignment horizontal="center" vertical="center"/>
    </xf>
    <xf numFmtId="0" fontId="33" fillId="0" borderId="0">
      <alignment horizontal="center" vertical="center"/>
    </xf>
    <xf numFmtId="0" fontId="30" fillId="0" borderId="0">
      <alignment horizontal="center" vertical="center"/>
    </xf>
    <xf numFmtId="0" fontId="30" fillId="0" borderId="0">
      <alignment horizontal="left" vertical="top"/>
    </xf>
    <xf numFmtId="0" fontId="30" fillId="0" borderId="0">
      <alignment horizontal="center" vertical="center"/>
    </xf>
    <xf numFmtId="0" fontId="30" fillId="0" borderId="0">
      <alignment horizontal="left" vertical="top"/>
    </xf>
    <xf numFmtId="0" fontId="30" fillId="0" borderId="0">
      <alignment horizontal="right" vertical="center"/>
    </xf>
    <xf numFmtId="0" fontId="30" fillId="0" borderId="0">
      <alignment horizontal="left" vertical="top"/>
    </xf>
    <xf numFmtId="0" fontId="30" fillId="0" borderId="0">
      <alignment horizontal="right" vertical="center"/>
    </xf>
    <xf numFmtId="0" fontId="30" fillId="0" borderId="0">
      <alignment horizontal="right" vertical="top"/>
    </xf>
    <xf numFmtId="0" fontId="30" fillId="0" borderId="0">
      <alignment horizontal="right" vertical="center"/>
    </xf>
    <xf numFmtId="0" fontId="30" fillId="0" borderId="0">
      <alignment horizontal="right" vertical="top"/>
    </xf>
    <xf numFmtId="0" fontId="30" fillId="0" borderId="0">
      <alignment horizontal="left" vertical="top"/>
    </xf>
    <xf numFmtId="0" fontId="30" fillId="0" borderId="0">
      <alignment horizontal="right" vertical="top"/>
    </xf>
    <xf numFmtId="0" fontId="30" fillId="0" borderId="0">
      <alignment horizontal="left" vertical="center"/>
    </xf>
    <xf numFmtId="0" fontId="30" fillId="0" borderId="0">
      <alignment horizontal="left" vertical="center"/>
    </xf>
    <xf numFmtId="0" fontId="30" fillId="0" borderId="0">
      <alignment horizontal="left" vertical="center"/>
    </xf>
    <xf numFmtId="0" fontId="33" fillId="0" borderId="0">
      <alignment horizontal="left" vertical="center"/>
    </xf>
    <xf numFmtId="0" fontId="33" fillId="0" borderId="0">
      <alignment horizontal="left" vertical="center"/>
    </xf>
    <xf numFmtId="0" fontId="30" fillId="45" borderId="0">
      <alignment horizontal="center" vertical="center"/>
    </xf>
    <xf numFmtId="0" fontId="30" fillId="0" borderId="0">
      <alignment horizontal="left" vertical="top"/>
    </xf>
    <xf numFmtId="0" fontId="30" fillId="0" borderId="0">
      <alignment horizontal="left" vertical="top"/>
    </xf>
    <xf numFmtId="0" fontId="30" fillId="0" borderId="0">
      <alignment horizontal="left" vertical="top"/>
    </xf>
    <xf numFmtId="0" fontId="30" fillId="0" borderId="0">
      <alignment horizontal="left" vertical="top"/>
    </xf>
    <xf numFmtId="0" fontId="33" fillId="0" borderId="0">
      <alignment horizontal="left" vertical="top"/>
    </xf>
    <xf numFmtId="0" fontId="33" fillId="0" borderId="0">
      <alignment horizontal="left" vertical="top"/>
    </xf>
    <xf numFmtId="0" fontId="36" fillId="45" borderId="0">
      <alignment horizontal="center" vertical="center"/>
    </xf>
    <xf numFmtId="0" fontId="37" fillId="0" borderId="0">
      <alignment horizontal="center" vertical="center"/>
    </xf>
    <xf numFmtId="0" fontId="37" fillId="45" borderId="0">
      <alignment horizontal="center" vertical="center"/>
    </xf>
    <xf numFmtId="0" fontId="37" fillId="0" borderId="0">
      <alignment horizontal="center" vertical="center"/>
    </xf>
    <xf numFmtId="0" fontId="30" fillId="0" borderId="0">
      <alignment horizontal="center" vertical="top"/>
    </xf>
    <xf numFmtId="0" fontId="30" fillId="45" borderId="0">
      <alignment horizontal="center" vertical="center"/>
    </xf>
    <xf numFmtId="0" fontId="30" fillId="0" borderId="0">
      <alignment horizontal="center" vertical="top"/>
    </xf>
    <xf numFmtId="0" fontId="35" fillId="0" borderId="0">
      <alignment horizontal="left" vertical="top"/>
    </xf>
    <xf numFmtId="0" fontId="30" fillId="45" borderId="0">
      <alignment horizontal="center" vertical="center"/>
    </xf>
    <xf numFmtId="0" fontId="30" fillId="45" borderId="0">
      <alignment horizontal="center" vertical="center"/>
    </xf>
    <xf numFmtId="0" fontId="33" fillId="46" borderId="0">
      <alignment horizontal="center" vertical="center"/>
    </xf>
    <xf numFmtId="0" fontId="33" fillId="46" borderId="0">
      <alignment horizontal="center" vertical="center"/>
    </xf>
    <xf numFmtId="0" fontId="35" fillId="0" borderId="0">
      <alignment horizontal="left" vertical="top"/>
    </xf>
    <xf numFmtId="0" fontId="35" fillId="0" borderId="0">
      <alignment horizontal="left" vertical="top"/>
    </xf>
    <xf numFmtId="0" fontId="38" fillId="0" borderId="0">
      <alignment horizontal="left" vertical="top"/>
    </xf>
    <xf numFmtId="0" fontId="38" fillId="0" borderId="0">
      <alignment horizontal="left" vertical="top"/>
    </xf>
    <xf numFmtId="0" fontId="30" fillId="45" borderId="0">
      <alignment horizontal="center" vertical="top"/>
    </xf>
    <xf numFmtId="0" fontId="30" fillId="0" borderId="0">
      <alignment horizontal="left" vertical="top"/>
    </xf>
    <xf numFmtId="0" fontId="30" fillId="45" borderId="0">
      <alignment horizontal="center" vertical="center"/>
    </xf>
    <xf numFmtId="0" fontId="30" fillId="0" borderId="0">
      <alignment horizontal="left" vertical="top"/>
    </xf>
    <xf numFmtId="0" fontId="35" fillId="0" borderId="0">
      <alignment horizontal="left" vertical="top"/>
    </xf>
    <xf numFmtId="0" fontId="35" fillId="0" borderId="0">
      <alignment horizontal="left" vertical="top"/>
    </xf>
    <xf numFmtId="0" fontId="35" fillId="0" borderId="0">
      <alignment horizontal="left" vertical="top"/>
    </xf>
    <xf numFmtId="0" fontId="38" fillId="0" borderId="0">
      <alignment horizontal="left" vertical="top"/>
    </xf>
    <xf numFmtId="0" fontId="38" fillId="0" borderId="0">
      <alignment horizontal="left" vertical="top"/>
    </xf>
    <xf numFmtId="0" fontId="30" fillId="45" borderId="0">
      <alignment horizontal="left" vertical="center"/>
    </xf>
    <xf numFmtId="0" fontId="30" fillId="0" borderId="0">
      <alignment horizontal="left" vertical="top"/>
    </xf>
    <xf numFmtId="0" fontId="30" fillId="45" borderId="0">
      <alignment horizontal="left" vertical="center"/>
    </xf>
    <xf numFmtId="0" fontId="30" fillId="45" borderId="0">
      <alignment horizontal="left" vertical="center"/>
    </xf>
    <xf numFmtId="0" fontId="33" fillId="46" borderId="0">
      <alignment horizontal="left" vertical="center"/>
    </xf>
    <xf numFmtId="0" fontId="33" fillId="46" borderId="0">
      <alignment horizontal="left" vertical="center"/>
    </xf>
    <xf numFmtId="0" fontId="30" fillId="0" borderId="0">
      <alignment horizontal="left" vertical="top"/>
    </xf>
    <xf numFmtId="0" fontId="30" fillId="0" borderId="0">
      <alignment horizontal="left" vertical="top"/>
    </xf>
    <xf numFmtId="0" fontId="33" fillId="0" borderId="0">
      <alignment horizontal="left" vertical="top"/>
    </xf>
    <xf numFmtId="0" fontId="33" fillId="0" borderId="0">
      <alignment horizontal="left" vertical="top"/>
    </xf>
    <xf numFmtId="0" fontId="30" fillId="45" borderId="0">
      <alignment horizontal="left" vertical="top"/>
    </xf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11" fillId="0" borderId="15" applyNumberFormat="0" applyFill="0" applyAlignment="0" applyProtection="0"/>
    <xf numFmtId="0" fontId="11" fillId="0" borderId="16" applyNumberFormat="0" applyFill="0" applyAlignment="0" applyProtection="0"/>
    <xf numFmtId="0" fontId="11" fillId="0" borderId="15" applyNumberFormat="0" applyFill="0" applyAlignment="0" applyProtection="0"/>
    <xf numFmtId="0" fontId="41" fillId="0" borderId="0" applyNumberFormat="0" applyFill="0" applyBorder="0" applyAlignment="0" applyProtection="0"/>
    <xf numFmtId="0" fontId="42" fillId="0" borderId="2">
      <alignment horizontal="center"/>
    </xf>
    <xf numFmtId="0" fontId="12" fillId="0" borderId="0">
      <alignment vertical="top"/>
    </xf>
    <xf numFmtId="0" fontId="12" fillId="0" borderId="0">
      <alignment vertical="top"/>
    </xf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47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13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4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47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13" borderId="0" applyNumberFormat="0" applyBorder="0" applyAlignment="0" applyProtection="0"/>
    <xf numFmtId="0" fontId="21" fillId="7" borderId="5" applyNumberFormat="0" applyAlignment="0" applyProtection="0"/>
    <xf numFmtId="0" fontId="21" fillId="7" borderId="5" applyNumberFormat="0" applyAlignment="0" applyProtection="0"/>
    <xf numFmtId="0" fontId="21" fillId="7" borderId="5" applyNumberFormat="0" applyAlignment="0" applyProtection="0"/>
    <xf numFmtId="0" fontId="43" fillId="10" borderId="13" applyNumberFormat="0" applyAlignment="0" applyProtection="0"/>
    <xf numFmtId="0" fontId="21" fillId="7" borderId="5" applyNumberFormat="0" applyAlignment="0" applyProtection="0"/>
    <xf numFmtId="0" fontId="42" fillId="0" borderId="2">
      <alignment horizontal="center"/>
    </xf>
    <xf numFmtId="0" fontId="42" fillId="0" borderId="0">
      <alignment vertical="top"/>
    </xf>
    <xf numFmtId="0" fontId="27" fillId="38" borderId="14" applyNumberFormat="0" applyAlignment="0" applyProtection="0"/>
    <xf numFmtId="0" fontId="27" fillId="38" borderId="14" applyNumberFormat="0" applyAlignment="0" applyProtection="0"/>
    <xf numFmtId="0" fontId="27" fillId="38" borderId="14" applyNumberFormat="0" applyAlignment="0" applyProtection="0"/>
    <xf numFmtId="0" fontId="11" fillId="49" borderId="17" applyNumberFormat="0" applyAlignment="0" applyProtection="0"/>
    <xf numFmtId="0" fontId="27" fillId="38" borderId="14" applyNumberFormat="0" applyAlignment="0" applyProtection="0"/>
    <xf numFmtId="0" fontId="9" fillId="38" borderId="5" applyNumberFormat="0" applyAlignment="0" applyProtection="0"/>
    <xf numFmtId="0" fontId="9" fillId="38" borderId="5" applyNumberFormat="0" applyAlignment="0" applyProtection="0"/>
    <xf numFmtId="0" fontId="9" fillId="38" borderId="5" applyNumberFormat="0" applyAlignment="0" applyProtection="0"/>
    <xf numFmtId="0" fontId="44" fillId="49" borderId="13" applyNumberFormat="0" applyAlignment="0" applyProtection="0"/>
    <xf numFmtId="0" fontId="9" fillId="38" borderId="5" applyNumberFormat="0" applyAlignment="0" applyProtection="0"/>
    <xf numFmtId="166" fontId="1" fillId="0" borderId="0" applyFont="0" applyFill="0" applyBorder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45" fillId="0" borderId="18" applyNumberFormat="0" applyFill="0" applyAlignment="0" applyProtection="0"/>
    <xf numFmtId="0" fontId="16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46" fillId="0" borderId="19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47" fillId="0" borderId="20" applyNumberFormat="0" applyFill="0" applyAlignment="0" applyProtection="0"/>
    <xf numFmtId="0" fontId="20" fillId="0" borderId="11" applyNumberFormat="0" applyFill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12" fillId="0" borderId="0"/>
    <xf numFmtId="0" fontId="11" fillId="0" borderId="16" applyNumberFormat="0" applyFill="0" applyAlignment="0" applyProtection="0"/>
    <xf numFmtId="0" fontId="11" fillId="0" borderId="16" applyNumberFormat="0" applyFill="0" applyAlignment="0" applyProtection="0"/>
    <xf numFmtId="0" fontId="11" fillId="0" borderId="16" applyNumberFormat="0" applyFill="0" applyAlignment="0" applyProtection="0"/>
    <xf numFmtId="0" fontId="11" fillId="0" borderId="21" applyNumberFormat="0" applyFill="0" applyAlignment="0" applyProtection="0"/>
    <xf numFmtId="0" fontId="11" fillId="0" borderId="16" applyNumberFormat="0" applyFill="0" applyAlignment="0" applyProtection="0"/>
    <xf numFmtId="0" fontId="11" fillId="0" borderId="16" applyNumberFormat="0" applyFill="0" applyAlignment="0" applyProtection="0"/>
    <xf numFmtId="0" fontId="42" fillId="0" borderId="0">
      <alignment horizontal="right" vertical="top" wrapText="1"/>
    </xf>
    <xf numFmtId="0" fontId="4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2" fillId="0" borderId="0"/>
    <xf numFmtId="0" fontId="4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2" fillId="0" borderId="0"/>
    <xf numFmtId="0" fontId="10" fillId="39" borderId="6" applyNumberFormat="0" applyAlignment="0" applyProtection="0"/>
    <xf numFmtId="0" fontId="10" fillId="39" borderId="6" applyNumberFormat="0" applyAlignment="0" applyProtection="0"/>
    <xf numFmtId="0" fontId="10" fillId="50" borderId="22" applyNumberFormat="0" applyAlignment="0" applyProtection="0"/>
    <xf numFmtId="0" fontId="42" fillId="0" borderId="2">
      <alignment horizontal="center" wrapText="1"/>
    </xf>
    <xf numFmtId="0" fontId="12" fillId="0" borderId="0">
      <alignment vertical="top"/>
    </xf>
    <xf numFmtId="0" fontId="12" fillId="0" borderId="0">
      <alignment vertical="top"/>
    </xf>
    <xf numFmtId="0" fontId="48" fillId="0" borderId="2">
      <alignment horizontal="center" vertical="top"/>
    </xf>
    <xf numFmtId="0" fontId="12" fillId="0" borderId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50" fillId="15" borderId="0" applyNumberFormat="0" applyBorder="0" applyAlignment="0" applyProtection="0"/>
    <xf numFmtId="0" fontId="48" fillId="0" borderId="2">
      <alignment horizontal="center" vertical="center"/>
    </xf>
    <xf numFmtId="0" fontId="12" fillId="0" borderId="0"/>
    <xf numFmtId="0" fontId="25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25" fillId="0" borderId="0"/>
    <xf numFmtId="0" fontId="4" fillId="0" borderId="0"/>
    <xf numFmtId="0" fontId="25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51" fillId="0" borderId="0"/>
    <xf numFmtId="0" fontId="1" fillId="0" borderId="0"/>
    <xf numFmtId="0" fontId="51" fillId="0" borderId="0"/>
    <xf numFmtId="0" fontId="52" fillId="0" borderId="0"/>
    <xf numFmtId="0" fontId="53" fillId="0" borderId="0"/>
    <xf numFmtId="0" fontId="1" fillId="0" borderId="0"/>
    <xf numFmtId="0" fontId="12" fillId="0" borderId="0"/>
    <xf numFmtId="0" fontId="25" fillId="0" borderId="0"/>
    <xf numFmtId="0" fontId="54" fillId="0" borderId="0"/>
    <xf numFmtId="0" fontId="55" fillId="0" borderId="0"/>
    <xf numFmtId="0" fontId="12" fillId="0" borderId="0"/>
    <xf numFmtId="0" fontId="55" fillId="0" borderId="0"/>
    <xf numFmtId="0" fontId="55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55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2" fillId="0" borderId="0"/>
    <xf numFmtId="0" fontId="1" fillId="0" borderId="0"/>
    <xf numFmtId="0" fontId="25" fillId="0" borderId="0"/>
    <xf numFmtId="0" fontId="1" fillId="0" borderId="0"/>
    <xf numFmtId="0" fontId="12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2" fillId="0" borderId="0"/>
    <xf numFmtId="0" fontId="1" fillId="0" borderId="0"/>
    <xf numFmtId="0" fontId="25" fillId="0" borderId="0"/>
    <xf numFmtId="0" fontId="55" fillId="0" borderId="0"/>
    <xf numFmtId="0" fontId="12" fillId="0" borderId="0"/>
    <xf numFmtId="0" fontId="1" fillId="0" borderId="0"/>
    <xf numFmtId="0" fontId="25" fillId="0" borderId="0"/>
    <xf numFmtId="0" fontId="12" fillId="0" borderId="0"/>
    <xf numFmtId="0" fontId="12" fillId="0" borderId="0"/>
    <xf numFmtId="0" fontId="1" fillId="0" borderId="0"/>
    <xf numFmtId="0" fontId="57" fillId="0" borderId="0"/>
    <xf numFmtId="0" fontId="1" fillId="0" borderId="0"/>
    <xf numFmtId="0" fontId="53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1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25" fillId="0" borderId="0"/>
    <xf numFmtId="0" fontId="4" fillId="0" borderId="0"/>
    <xf numFmtId="0" fontId="1" fillId="0" borderId="0"/>
    <xf numFmtId="0" fontId="4" fillId="0" borderId="0"/>
    <xf numFmtId="0" fontId="25" fillId="0" borderId="0"/>
    <xf numFmtId="0" fontId="1" fillId="0" borderId="0"/>
    <xf numFmtId="0" fontId="25" fillId="0" borderId="0"/>
    <xf numFmtId="0" fontId="25" fillId="0" borderId="0"/>
    <xf numFmtId="0" fontId="58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2" fillId="0" borderId="0"/>
    <xf numFmtId="0" fontId="12" fillId="0" borderId="0">
      <alignment horizontal="left" indent="5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>
      <alignment horizontal="left" indent="5"/>
    </xf>
    <xf numFmtId="0" fontId="1" fillId="0" borderId="0"/>
    <xf numFmtId="0" fontId="1" fillId="0" borderId="0"/>
    <xf numFmtId="0" fontId="1" fillId="0" borderId="0"/>
    <xf numFmtId="0" fontId="12" fillId="0" borderId="0">
      <alignment horizontal="left" indent="5"/>
    </xf>
    <xf numFmtId="0" fontId="25" fillId="0" borderId="0"/>
    <xf numFmtId="0" fontId="25" fillId="0" borderId="0"/>
    <xf numFmtId="0" fontId="1" fillId="0" borderId="0"/>
    <xf numFmtId="0" fontId="12" fillId="0" borderId="0"/>
    <xf numFmtId="0" fontId="1" fillId="0" borderId="0"/>
    <xf numFmtId="0" fontId="4" fillId="0" borderId="0"/>
    <xf numFmtId="0" fontId="12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2" fillId="0" borderId="0">
      <alignment horizontal="left" indent="5"/>
    </xf>
    <xf numFmtId="0" fontId="25" fillId="0" borderId="0"/>
    <xf numFmtId="0" fontId="12" fillId="0" borderId="0"/>
    <xf numFmtId="0" fontId="12" fillId="0" borderId="0">
      <alignment horizontal="left" indent="5"/>
    </xf>
    <xf numFmtId="0" fontId="12" fillId="0" borderId="0">
      <alignment horizontal="left" indent="5"/>
    </xf>
    <xf numFmtId="0" fontId="4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25" fillId="0" borderId="0"/>
    <xf numFmtId="0" fontId="42" fillId="0" borderId="0"/>
    <xf numFmtId="0" fontId="42" fillId="0" borderId="2">
      <alignment horizontal="center" wrapText="1"/>
    </xf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51" borderId="0" applyNumberFormat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12" fillId="15" borderId="13" applyNumberFormat="0" applyFont="0" applyAlignment="0" applyProtection="0"/>
    <xf numFmtId="0" fontId="12" fillId="15" borderId="13" applyNumberFormat="0" applyFont="0" applyAlignment="0" applyProtection="0"/>
    <xf numFmtId="0" fontId="12" fillId="15" borderId="13" applyNumberFormat="0" applyFont="0" applyAlignment="0" applyProtection="0"/>
    <xf numFmtId="0" fontId="12" fillId="15" borderId="13" applyNumberFormat="0" applyFont="0" applyAlignment="0" applyProtection="0"/>
    <xf numFmtId="0" fontId="12" fillId="15" borderId="13" applyNumberFormat="0" applyFont="0" applyAlignment="0" applyProtection="0"/>
    <xf numFmtId="0" fontId="12" fillId="15" borderId="13" applyNumberFormat="0" applyFont="0" applyAlignment="0" applyProtection="0"/>
    <xf numFmtId="0" fontId="12" fillId="15" borderId="13" applyNumberFormat="0" applyFont="0" applyAlignment="0" applyProtection="0"/>
    <xf numFmtId="0" fontId="12" fillId="15" borderId="13" applyNumberFormat="0" applyFont="0" applyAlignment="0" applyProtection="0"/>
    <xf numFmtId="0" fontId="12" fillId="15" borderId="13" applyNumberFormat="0" applyFont="0" applyAlignment="0" applyProtection="0"/>
    <xf numFmtId="0" fontId="12" fillId="15" borderId="13" applyNumberFormat="0" applyFont="0" applyAlignment="0" applyProtection="0"/>
    <xf numFmtId="0" fontId="25" fillId="15" borderId="5" applyNumberFormat="0" applyFont="0" applyAlignment="0" applyProtection="0"/>
    <xf numFmtId="0" fontId="4" fillId="15" borderId="13" applyNumberFormat="0" applyFont="0" applyAlignment="0" applyProtection="0"/>
    <xf numFmtId="0" fontId="4" fillId="15" borderId="13" applyNumberFormat="0" applyFont="0" applyAlignment="0" applyProtection="0"/>
    <xf numFmtId="0" fontId="12" fillId="15" borderId="13" applyNumberFormat="0" applyFont="0" applyAlignment="0" applyProtection="0"/>
    <xf numFmtId="0" fontId="12" fillId="15" borderId="13" applyNumberFormat="0" applyFont="0" applyAlignment="0" applyProtection="0"/>
    <xf numFmtId="0" fontId="12" fillId="15" borderId="13" applyNumberFormat="0" applyFont="0" applyAlignment="0" applyProtection="0"/>
    <xf numFmtId="0" fontId="12" fillId="15" borderId="13" applyNumberFormat="0" applyFont="0" applyAlignment="0" applyProtection="0"/>
    <xf numFmtId="0" fontId="12" fillId="15" borderId="13" applyNumberFormat="0" applyFont="0" applyAlignment="0" applyProtection="0"/>
    <xf numFmtId="0" fontId="12" fillId="15" borderId="13" applyNumberFormat="0" applyFont="0" applyAlignment="0" applyProtection="0"/>
    <xf numFmtId="0" fontId="12" fillId="15" borderId="13" applyNumberFormat="0" applyFont="0" applyAlignment="0" applyProtection="0"/>
    <xf numFmtId="0" fontId="12" fillId="15" borderId="13" applyNumberFormat="0" applyFont="0" applyAlignment="0" applyProtection="0"/>
    <xf numFmtId="0" fontId="12" fillId="15" borderId="13" applyNumberFormat="0" applyFont="0" applyAlignment="0" applyProtection="0"/>
    <xf numFmtId="0" fontId="12" fillId="15" borderId="13" applyNumberFormat="0" applyFont="0" applyAlignment="0" applyProtection="0"/>
    <xf numFmtId="0" fontId="12" fillId="15" borderId="13" applyNumberFormat="0" applyFont="0" applyAlignment="0" applyProtection="0"/>
    <xf numFmtId="0" fontId="12" fillId="15" borderId="13" applyNumberFormat="0" applyFont="0" applyAlignment="0" applyProtection="0"/>
    <xf numFmtId="0" fontId="12" fillId="15" borderId="13" applyNumberFormat="0" applyFont="0" applyAlignment="0" applyProtection="0"/>
    <xf numFmtId="0" fontId="4" fillId="15" borderId="13" applyNumberFormat="0" applyFont="0" applyAlignment="0" applyProtection="0"/>
    <xf numFmtId="0" fontId="4" fillId="15" borderId="13" applyNumberFormat="0" applyFont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2" fillId="0" borderId="2">
      <alignment horizontal="center"/>
    </xf>
    <xf numFmtId="0" fontId="42" fillId="0" borderId="2">
      <alignment horizontal="center" wrapText="1"/>
    </xf>
    <xf numFmtId="0" fontId="12" fillId="0" borderId="0"/>
    <xf numFmtId="0" fontId="23" fillId="0" borderId="12" applyNumberFormat="0" applyFill="0" applyAlignment="0" applyProtection="0"/>
    <xf numFmtId="0" fontId="23" fillId="0" borderId="12" applyNumberFormat="0" applyFill="0" applyAlignment="0" applyProtection="0"/>
    <xf numFmtId="0" fontId="41" fillId="0" borderId="23" applyNumberFormat="0" applyFill="0" applyAlignment="0" applyProtection="0"/>
    <xf numFmtId="0" fontId="61" fillId="0" borderId="0"/>
    <xf numFmtId="0" fontId="62" fillId="0" borderId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>
      <alignment horizontal="center"/>
    </xf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63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63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9" fontId="25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4" fillId="0" borderId="0" applyFont="0" applyFill="0" applyBorder="0" applyAlignment="0" applyProtection="0"/>
    <xf numFmtId="0" fontId="42" fillId="0" borderId="0">
      <alignment horizontal="left" vertical="top"/>
    </xf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64" fillId="12" borderId="0" applyNumberFormat="0" applyBorder="0" applyAlignment="0" applyProtection="0"/>
    <xf numFmtId="0" fontId="42" fillId="0" borderId="0"/>
  </cellStyleXfs>
  <cellXfs count="107">
    <xf numFmtId="0" fontId="0" fillId="0" borderId="0" xfId="0"/>
    <xf numFmtId="0" fontId="65" fillId="0" borderId="0" xfId="0" applyFont="1" applyFill="1" applyBorder="1" applyAlignment="1">
      <alignment horizontal="center" vertical="center" wrapText="1"/>
    </xf>
    <xf numFmtId="1" fontId="65" fillId="0" borderId="0" xfId="0" applyNumberFormat="1" applyFont="1" applyFill="1" applyBorder="1" applyAlignment="1">
      <alignment horizontal="center" vertical="center" wrapText="1"/>
    </xf>
    <xf numFmtId="4" fontId="65" fillId="0" borderId="0" xfId="0" applyNumberFormat="1" applyFont="1" applyFill="1" applyBorder="1" applyAlignment="1">
      <alignment horizontal="center" vertical="center" wrapText="1"/>
    </xf>
    <xf numFmtId="0" fontId="66" fillId="0" borderId="0" xfId="0" applyFont="1" applyFill="1"/>
    <xf numFmtId="4" fontId="66" fillId="0" borderId="0" xfId="0" applyNumberFormat="1" applyFont="1" applyFill="1" applyBorder="1" applyAlignment="1">
      <alignment horizontal="center" vertical="center" wrapText="1"/>
    </xf>
    <xf numFmtId="164" fontId="66" fillId="0" borderId="0" xfId="0" applyNumberFormat="1" applyFont="1" applyFill="1" applyBorder="1" applyAlignment="1">
      <alignment horizontal="center" vertical="center" wrapText="1"/>
    </xf>
    <xf numFmtId="0" fontId="66" fillId="0" borderId="0" xfId="0" applyFont="1" applyFill="1" applyBorder="1" applyAlignment="1">
      <alignment horizontal="center" vertical="center" wrapText="1"/>
    </xf>
    <xf numFmtId="2" fontId="66" fillId="0" borderId="0" xfId="0" applyNumberFormat="1" applyFont="1" applyFill="1" applyBorder="1" applyAlignment="1">
      <alignment horizontal="center" vertical="center" wrapText="1"/>
    </xf>
    <xf numFmtId="0" fontId="66" fillId="0" borderId="0" xfId="0" applyFont="1" applyFill="1" applyBorder="1" applyAlignment="1">
      <alignment vertical="center" wrapText="1"/>
    </xf>
    <xf numFmtId="0" fontId="66" fillId="0" borderId="0" xfId="0" applyFont="1" applyFill="1" applyAlignment="1">
      <alignment horizontal="center" vertical="center"/>
    </xf>
    <xf numFmtId="0" fontId="66" fillId="0" borderId="0" xfId="0" applyFont="1" applyFill="1" applyAlignment="1">
      <alignment horizontal="left" vertical="center"/>
    </xf>
    <xf numFmtId="164" fontId="65" fillId="0" borderId="0" xfId="0" applyNumberFormat="1" applyFont="1" applyFill="1" applyBorder="1" applyAlignment="1">
      <alignment horizontal="center" vertical="center" wrapText="1"/>
    </xf>
    <xf numFmtId="170" fontId="65" fillId="0" borderId="0" xfId="0" applyNumberFormat="1" applyFont="1" applyFill="1" applyBorder="1" applyAlignment="1">
      <alignment horizontal="center" vertical="center" wrapText="1"/>
    </xf>
    <xf numFmtId="172" fontId="66" fillId="0" borderId="0" xfId="0" applyNumberFormat="1" applyFont="1" applyFill="1" applyBorder="1" applyAlignment="1">
      <alignment horizontal="center" vertical="center" wrapText="1"/>
    </xf>
    <xf numFmtId="171" fontId="66" fillId="0" borderId="0" xfId="0" applyNumberFormat="1" applyFont="1" applyFill="1" applyBorder="1" applyAlignment="1">
      <alignment horizontal="center" vertical="center" wrapText="1"/>
    </xf>
    <xf numFmtId="2" fontId="65" fillId="0" borderId="0" xfId="0" applyNumberFormat="1" applyFont="1" applyFill="1" applyBorder="1" applyAlignment="1">
      <alignment horizontal="center" vertical="center" wrapText="1"/>
    </xf>
    <xf numFmtId="0" fontId="65" fillId="0" borderId="0" xfId="0" applyFont="1" applyFill="1" applyBorder="1" applyAlignment="1">
      <alignment vertical="center" wrapText="1"/>
    </xf>
    <xf numFmtId="0" fontId="65" fillId="0" borderId="0" xfId="0" applyFont="1" applyFill="1" applyAlignment="1">
      <alignment horizontal="center" vertical="center"/>
    </xf>
    <xf numFmtId="4" fontId="65" fillId="0" borderId="0" xfId="0" applyNumberFormat="1" applyFont="1" applyFill="1" applyAlignment="1">
      <alignment horizontal="center" vertical="center"/>
    </xf>
    <xf numFmtId="4" fontId="66" fillId="0" borderId="0" xfId="0" applyNumberFormat="1" applyFont="1" applyFill="1" applyAlignment="1">
      <alignment horizontal="left" vertical="center"/>
    </xf>
    <xf numFmtId="0" fontId="66" fillId="0" borderId="0" xfId="0" applyFont="1" applyFill="1" applyBorder="1"/>
    <xf numFmtId="4" fontId="65" fillId="0" borderId="1" xfId="0" applyNumberFormat="1" applyFont="1" applyFill="1" applyBorder="1" applyAlignment="1" applyProtection="1">
      <alignment horizontal="center" vertical="center" wrapText="1"/>
      <protection locked="0"/>
    </xf>
    <xf numFmtId="1" fontId="6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65" fillId="0" borderId="0" xfId="0" applyFont="1" applyFill="1"/>
    <xf numFmtId="1" fontId="66" fillId="0" borderId="0" xfId="0" applyNumberFormat="1" applyFont="1" applyFill="1" applyAlignment="1">
      <alignment horizontal="center" vertical="center"/>
    </xf>
    <xf numFmtId="4" fontId="66" fillId="0" borderId="0" xfId="0" applyNumberFormat="1" applyFont="1" applyFill="1" applyAlignment="1">
      <alignment horizontal="center" vertical="center"/>
    </xf>
    <xf numFmtId="170" fontId="66" fillId="0" borderId="0" xfId="0" applyNumberFormat="1" applyFont="1" applyFill="1"/>
    <xf numFmtId="164" fontId="66" fillId="0" borderId="0" xfId="0" applyNumberFormat="1" applyFont="1" applyFill="1"/>
    <xf numFmtId="4" fontId="66" fillId="0" borderId="0" xfId="0" applyNumberFormat="1" applyFont="1" applyFill="1"/>
    <xf numFmtId="2" fontId="66" fillId="0" borderId="0" xfId="0" applyNumberFormat="1" applyFont="1" applyFill="1"/>
    <xf numFmtId="172" fontId="66" fillId="0" borderId="0" xfId="0" applyNumberFormat="1" applyFont="1" applyFill="1"/>
    <xf numFmtId="4" fontId="67" fillId="0" borderId="2" xfId="0" applyNumberFormat="1" applyFont="1" applyFill="1" applyBorder="1" applyAlignment="1" applyProtection="1">
      <alignment horizontal="center" vertical="center" wrapText="1"/>
      <protection locked="0"/>
    </xf>
    <xf numFmtId="4" fontId="68" fillId="0" borderId="2" xfId="1" applyNumberFormat="1" applyFont="1" applyFill="1" applyBorder="1" applyAlignment="1" applyProtection="1">
      <alignment horizontal="center" vertical="center" wrapText="1"/>
      <protection locked="0"/>
    </xf>
    <xf numFmtId="4" fontId="68" fillId="0" borderId="2" xfId="0" applyNumberFormat="1" applyFont="1" applyFill="1" applyBorder="1" applyAlignment="1" applyProtection="1">
      <alignment horizontal="center" vertical="center" wrapText="1"/>
      <protection locked="0"/>
    </xf>
    <xf numFmtId="4" fontId="69" fillId="0" borderId="2" xfId="1" applyNumberFormat="1" applyFont="1" applyFill="1" applyBorder="1" applyAlignment="1" applyProtection="1">
      <alignment horizontal="center" vertical="center" wrapText="1"/>
      <protection locked="0"/>
    </xf>
    <xf numFmtId="4" fontId="68" fillId="0" borderId="2" xfId="1" applyNumberFormat="1" applyFont="1" applyFill="1" applyBorder="1" applyAlignment="1" applyProtection="1">
      <alignment horizontal="center" vertical="center"/>
      <protection locked="0"/>
    </xf>
    <xf numFmtId="4" fontId="68" fillId="0" borderId="2" xfId="0" applyNumberFormat="1" applyFont="1" applyFill="1" applyBorder="1" applyAlignment="1" applyProtection="1">
      <alignment horizontal="center" vertical="center"/>
      <protection locked="0"/>
    </xf>
    <xf numFmtId="4" fontId="69" fillId="0" borderId="2" xfId="0" applyNumberFormat="1" applyFont="1" applyFill="1" applyBorder="1" applyAlignment="1" applyProtection="1">
      <alignment horizontal="center" vertical="center" wrapText="1"/>
      <protection locked="0"/>
    </xf>
    <xf numFmtId="4" fontId="69" fillId="0" borderId="2" xfId="1" applyNumberFormat="1" applyFont="1" applyFill="1" applyBorder="1" applyAlignment="1" applyProtection="1">
      <alignment horizontal="center" vertical="center"/>
      <protection locked="0"/>
    </xf>
    <xf numFmtId="4" fontId="68" fillId="0" borderId="2" xfId="0" applyNumberFormat="1" applyFont="1" applyFill="1" applyBorder="1" applyAlignment="1">
      <alignment horizontal="center" vertical="center"/>
    </xf>
    <xf numFmtId="4" fontId="68" fillId="0" borderId="3" xfId="0" applyNumberFormat="1" applyFont="1" applyFill="1" applyBorder="1" applyAlignment="1" applyProtection="1">
      <alignment horizontal="center" vertical="center" wrapText="1"/>
      <protection locked="0"/>
    </xf>
    <xf numFmtId="49" fontId="68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69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69" fillId="0" borderId="2" xfId="0" applyNumberFormat="1" applyFont="1" applyFill="1" applyBorder="1" applyAlignment="1" applyProtection="1">
      <alignment horizontal="left" vertical="center" wrapText="1"/>
      <protection locked="0"/>
    </xf>
    <xf numFmtId="1" fontId="69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68" fillId="0" borderId="2" xfId="0" applyFont="1" applyFill="1" applyBorder="1" applyAlignment="1" applyProtection="1">
      <alignment horizontal="center" vertical="center"/>
      <protection locked="0"/>
    </xf>
    <xf numFmtId="0" fontId="69" fillId="0" borderId="2" xfId="0" applyNumberFormat="1" applyFont="1" applyFill="1" applyBorder="1" applyAlignment="1" applyProtection="1">
      <alignment horizontal="left" vertical="center" wrapText="1"/>
      <protection locked="0"/>
    </xf>
    <xf numFmtId="4" fontId="69" fillId="0" borderId="2" xfId="0" applyNumberFormat="1" applyFont="1" applyFill="1" applyBorder="1" applyAlignment="1" applyProtection="1">
      <alignment horizontal="center" vertical="center" wrapText="1"/>
    </xf>
    <xf numFmtId="0" fontId="68" fillId="0" borderId="4" xfId="0" applyFont="1" applyFill="1" applyBorder="1" applyAlignment="1">
      <alignment horizontal="center" vertical="center" wrapText="1"/>
    </xf>
    <xf numFmtId="0" fontId="68" fillId="0" borderId="2" xfId="0" applyNumberFormat="1" applyFont="1" applyFill="1" applyBorder="1" applyAlignment="1" applyProtection="1">
      <alignment horizontal="left" vertical="center" wrapText="1"/>
      <protection locked="0"/>
    </xf>
    <xf numFmtId="4" fontId="68" fillId="0" borderId="2" xfId="0" applyNumberFormat="1" applyFont="1" applyFill="1" applyBorder="1" applyAlignment="1" applyProtection="1">
      <alignment horizontal="center" vertical="center" wrapText="1"/>
    </xf>
    <xf numFmtId="1" fontId="68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68" fillId="0" borderId="2" xfId="0" applyFont="1" applyFill="1" applyBorder="1" applyAlignment="1">
      <alignment horizontal="center" vertical="center" wrapText="1"/>
    </xf>
    <xf numFmtId="0" fontId="69" fillId="0" borderId="2" xfId="0" applyFont="1" applyFill="1" applyBorder="1" applyAlignment="1" applyProtection="1">
      <alignment horizontal="center" vertical="center" wrapText="1"/>
      <protection locked="0"/>
    </xf>
    <xf numFmtId="0" fontId="69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68" fillId="0" borderId="2" xfId="0" applyFont="1" applyFill="1" applyBorder="1" applyAlignment="1" applyProtection="1">
      <alignment horizontal="left" vertical="center" wrapText="1"/>
      <protection locked="0"/>
    </xf>
    <xf numFmtId="1" fontId="68" fillId="0" borderId="2" xfId="0" applyNumberFormat="1" applyFont="1" applyFill="1" applyBorder="1" applyAlignment="1" applyProtection="1">
      <alignment horizontal="center" vertical="center"/>
      <protection locked="0"/>
    </xf>
    <xf numFmtId="2" fontId="68" fillId="0" borderId="2" xfId="0" applyNumberFormat="1" applyFont="1" applyFill="1" applyBorder="1" applyAlignment="1" applyProtection="1">
      <alignment horizontal="left" vertical="center" wrapText="1"/>
    </xf>
    <xf numFmtId="1" fontId="68" fillId="0" borderId="2" xfId="0" applyNumberFormat="1" applyFont="1" applyFill="1" applyBorder="1" applyAlignment="1" applyProtection="1">
      <alignment horizontal="center" vertical="center" wrapText="1"/>
    </xf>
    <xf numFmtId="4" fontId="68" fillId="0" borderId="2" xfId="0" applyNumberFormat="1" applyFont="1" applyFill="1" applyBorder="1" applyAlignment="1">
      <alignment horizontal="center" vertical="center" wrapText="1"/>
    </xf>
    <xf numFmtId="1" fontId="68" fillId="0" borderId="0" xfId="0" applyNumberFormat="1" applyFont="1" applyFill="1" applyAlignment="1">
      <alignment horizontal="center" vertical="center" wrapText="1"/>
    </xf>
    <xf numFmtId="4" fontId="68" fillId="0" borderId="2" xfId="0" applyNumberFormat="1" applyFont="1" applyFill="1" applyBorder="1" applyAlignment="1" applyProtection="1">
      <alignment horizontal="center" vertical="center"/>
    </xf>
    <xf numFmtId="1" fontId="69" fillId="0" borderId="2" xfId="0" applyNumberFormat="1" applyFont="1" applyFill="1" applyBorder="1" applyAlignment="1" applyProtection="1">
      <alignment horizontal="center" vertical="center"/>
      <protection locked="0"/>
    </xf>
    <xf numFmtId="0" fontId="69" fillId="0" borderId="2" xfId="0" applyFont="1" applyFill="1" applyBorder="1" applyAlignment="1" applyProtection="1">
      <alignment horizontal="center" vertical="center"/>
      <protection locked="0"/>
    </xf>
    <xf numFmtId="4" fontId="69" fillId="0" borderId="2" xfId="0" applyNumberFormat="1" applyFont="1" applyFill="1" applyBorder="1" applyAlignment="1" applyProtection="1">
      <alignment horizontal="center" vertical="center"/>
    </xf>
    <xf numFmtId="0" fontId="69" fillId="0" borderId="2" xfId="0" applyFont="1" applyFill="1" applyBorder="1" applyAlignment="1" applyProtection="1">
      <alignment horizontal="left" vertical="center" wrapText="1"/>
      <protection locked="0"/>
    </xf>
    <xf numFmtId="1" fontId="69" fillId="0" borderId="2" xfId="1" applyNumberFormat="1" applyFont="1" applyFill="1" applyBorder="1" applyAlignment="1" applyProtection="1">
      <alignment horizontal="center" vertical="center" wrapText="1"/>
      <protection locked="0"/>
    </xf>
    <xf numFmtId="0" fontId="68" fillId="0" borderId="2" xfId="0" applyFont="1" applyFill="1" applyBorder="1" applyAlignment="1" applyProtection="1">
      <alignment vertical="center" wrapText="1"/>
      <protection locked="0"/>
    </xf>
    <xf numFmtId="0" fontId="70" fillId="0" borderId="0" xfId="0" applyFont="1" applyFill="1" applyBorder="1" applyAlignment="1">
      <alignment horizontal="center" vertical="center" wrapText="1"/>
    </xf>
    <xf numFmtId="0" fontId="72" fillId="0" borderId="0" xfId="0" applyFont="1" applyFill="1" applyBorder="1" applyAlignment="1">
      <alignment horizontal="center" vertical="center" wrapText="1"/>
    </xf>
    <xf numFmtId="0" fontId="73" fillId="0" borderId="0" xfId="0" applyFont="1" applyFill="1" applyAlignment="1">
      <alignment horizontal="left" vertical="center"/>
    </xf>
    <xf numFmtId="0" fontId="72" fillId="0" borderId="0" xfId="0" applyFont="1" applyFill="1" applyAlignment="1">
      <alignment horizontal="left" vertical="center"/>
    </xf>
    <xf numFmtId="4" fontId="74" fillId="0" borderId="0" xfId="0" applyNumberFormat="1" applyFont="1" applyFill="1" applyBorder="1" applyAlignment="1">
      <alignment horizontal="center" vertical="center" wrapText="1"/>
    </xf>
    <xf numFmtId="4" fontId="75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66" fillId="0" borderId="2" xfId="0" applyNumberFormat="1" applyFont="1" applyFill="1" applyBorder="1" applyAlignment="1" applyProtection="1">
      <alignment horizontal="center" vertical="center" wrapText="1"/>
      <protection locked="0"/>
    </xf>
    <xf numFmtId="170" fontId="66" fillId="0" borderId="2" xfId="0" applyNumberFormat="1" applyFont="1" applyFill="1" applyBorder="1" applyAlignment="1" applyProtection="1">
      <alignment horizontal="center" vertical="center" wrapText="1"/>
      <protection locked="0"/>
    </xf>
    <xf numFmtId="164" fontId="66" fillId="0" borderId="2" xfId="0" applyNumberFormat="1" applyFont="1" applyFill="1" applyBorder="1" applyAlignment="1" applyProtection="1">
      <alignment horizontal="center" vertical="center" wrapText="1"/>
      <protection locked="0"/>
    </xf>
    <xf numFmtId="4" fontId="66" fillId="0" borderId="2" xfId="1" applyNumberFormat="1" applyFont="1" applyFill="1" applyBorder="1" applyAlignment="1" applyProtection="1">
      <alignment horizontal="center" vertical="center" wrapText="1"/>
      <protection locked="0"/>
    </xf>
    <xf numFmtId="2" fontId="66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76" fillId="0" borderId="2" xfId="0" applyFont="1" applyFill="1" applyBorder="1" applyAlignment="1">
      <alignment horizontal="center" vertical="center" wrapText="1"/>
    </xf>
    <xf numFmtId="0" fontId="72" fillId="0" borderId="0" xfId="0" applyFont="1" applyFill="1" applyAlignment="1">
      <alignment horizontal="left" vertical="center" wrapText="1"/>
    </xf>
    <xf numFmtId="49" fontId="66" fillId="0" borderId="2" xfId="0" applyNumberFormat="1" applyFont="1" applyFill="1" applyBorder="1" applyAlignment="1" applyProtection="1">
      <alignment horizontal="center" vertical="center" wrapText="1"/>
      <protection locked="0"/>
    </xf>
    <xf numFmtId="170" fontId="66" fillId="0" borderId="2" xfId="0" applyNumberFormat="1" applyFont="1" applyFill="1" applyBorder="1" applyAlignment="1" applyProtection="1">
      <alignment horizontal="center" vertical="center" wrapText="1"/>
      <protection locked="0"/>
    </xf>
    <xf numFmtId="164" fontId="66" fillId="0" borderId="2" xfId="0" applyNumberFormat="1" applyFont="1" applyFill="1" applyBorder="1" applyAlignment="1" applyProtection="1">
      <alignment horizontal="center" vertical="center" wrapText="1"/>
      <protection locked="0"/>
    </xf>
    <xf numFmtId="164" fontId="65" fillId="0" borderId="0" xfId="0" applyNumberFormat="1" applyFont="1" applyFill="1" applyBorder="1" applyAlignment="1">
      <alignment horizontal="left" vertical="center" wrapText="1"/>
    </xf>
    <xf numFmtId="4" fontId="71" fillId="0" borderId="0" xfId="0" applyNumberFormat="1" applyFont="1" applyFill="1" applyBorder="1" applyAlignment="1" applyProtection="1">
      <alignment horizontal="center" vertical="center" wrapText="1"/>
      <protection locked="0"/>
    </xf>
    <xf numFmtId="1" fontId="66" fillId="0" borderId="2" xfId="0" applyNumberFormat="1" applyFont="1" applyFill="1" applyBorder="1" applyAlignment="1" applyProtection="1">
      <alignment horizontal="center" vertical="center" wrapText="1"/>
      <protection locked="0"/>
    </xf>
    <xf numFmtId="4" fontId="66" fillId="0" borderId="2" xfId="1" applyNumberFormat="1" applyFont="1" applyFill="1" applyBorder="1" applyAlignment="1" applyProtection="1">
      <alignment horizontal="center" vertical="center" wrapText="1"/>
      <protection locked="0"/>
    </xf>
    <xf numFmtId="2" fontId="66" fillId="0" borderId="2" xfId="0" applyNumberFormat="1" applyFont="1" applyFill="1" applyBorder="1" applyAlignment="1" applyProtection="1">
      <alignment horizontal="center" vertical="center" wrapText="1"/>
      <protection locked="0"/>
    </xf>
    <xf numFmtId="4" fontId="72" fillId="0" borderId="0" xfId="0" applyNumberFormat="1" applyFont="1" applyFill="1" applyBorder="1" applyAlignment="1">
      <alignment horizontal="left" vertical="center" wrapText="1"/>
    </xf>
    <xf numFmtId="49" fontId="66" fillId="0" borderId="2" xfId="0" applyNumberFormat="1" applyFont="1" applyFill="1" applyBorder="1" applyAlignment="1" applyProtection="1">
      <alignment horizontal="center" vertical="center" wrapText="1"/>
    </xf>
    <xf numFmtId="0" fontId="72" fillId="0" borderId="0" xfId="0" applyFont="1" applyFill="1" applyAlignment="1">
      <alignment horizontal="left" vertical="center"/>
    </xf>
    <xf numFmtId="0" fontId="68" fillId="52" borderId="2" xfId="0" applyFont="1" applyFill="1" applyBorder="1" applyAlignment="1" applyProtection="1">
      <alignment horizontal="center" vertical="center"/>
      <protection locked="0"/>
    </xf>
    <xf numFmtId="0" fontId="69" fillId="52" borderId="2" xfId="0" applyNumberFormat="1" applyFont="1" applyFill="1" applyBorder="1" applyAlignment="1" applyProtection="1">
      <alignment horizontal="left" vertical="center" wrapText="1"/>
      <protection locked="0"/>
    </xf>
    <xf numFmtId="4" fontId="69" fillId="52" borderId="2" xfId="0" applyNumberFormat="1" applyFont="1" applyFill="1" applyBorder="1" applyAlignment="1" applyProtection="1">
      <alignment horizontal="center" vertical="center" wrapText="1"/>
    </xf>
    <xf numFmtId="1" fontId="69" fillId="52" borderId="2" xfId="0" applyNumberFormat="1" applyFont="1" applyFill="1" applyBorder="1" applyAlignment="1" applyProtection="1">
      <alignment horizontal="center" vertical="center" wrapText="1"/>
      <protection locked="0"/>
    </xf>
    <xf numFmtId="4" fontId="69" fillId="52" borderId="2" xfId="0" applyNumberFormat="1" applyFont="1" applyFill="1" applyBorder="1" applyAlignment="1" applyProtection="1">
      <alignment horizontal="center" vertical="center" wrapText="1"/>
      <protection locked="0"/>
    </xf>
    <xf numFmtId="0" fontId="66" fillId="52" borderId="0" xfId="0" applyFont="1" applyFill="1"/>
    <xf numFmtId="0" fontId="68" fillId="52" borderId="2" xfId="0" applyFont="1" applyFill="1" applyBorder="1" applyAlignment="1">
      <alignment horizontal="center" vertical="center" wrapText="1"/>
    </xf>
    <xf numFmtId="49" fontId="69" fillId="52" borderId="2" xfId="0" applyNumberFormat="1" applyFont="1" applyFill="1" applyBorder="1" applyAlignment="1" applyProtection="1">
      <alignment horizontal="left" vertical="center" wrapText="1"/>
      <protection locked="0"/>
    </xf>
    <xf numFmtId="1" fontId="68" fillId="52" borderId="2" xfId="0" applyNumberFormat="1" applyFont="1" applyFill="1" applyBorder="1" applyAlignment="1" applyProtection="1">
      <alignment horizontal="center" vertical="center" wrapText="1"/>
      <protection locked="0"/>
    </xf>
    <xf numFmtId="4" fontId="69" fillId="52" borderId="2" xfId="1" applyNumberFormat="1" applyFont="1" applyFill="1" applyBorder="1" applyAlignment="1" applyProtection="1">
      <alignment horizontal="center" vertical="center" wrapText="1"/>
      <protection locked="0"/>
    </xf>
    <xf numFmtId="0" fontId="69" fillId="52" borderId="2" xfId="0" applyFont="1" applyFill="1" applyBorder="1" applyAlignment="1" applyProtection="1">
      <alignment vertical="center" wrapText="1"/>
      <protection locked="0"/>
    </xf>
    <xf numFmtId="4" fontId="68" fillId="52" borderId="2" xfId="0" applyNumberFormat="1" applyFont="1" applyFill="1" applyBorder="1" applyAlignment="1" applyProtection="1">
      <alignment horizontal="center" vertical="center"/>
    </xf>
    <xf numFmtId="1" fontId="68" fillId="52" borderId="2" xfId="0" applyNumberFormat="1" applyFont="1" applyFill="1" applyBorder="1" applyAlignment="1" applyProtection="1">
      <alignment horizontal="center" vertical="center"/>
      <protection locked="0"/>
    </xf>
    <xf numFmtId="4" fontId="69" fillId="52" borderId="2" xfId="1" applyNumberFormat="1" applyFont="1" applyFill="1" applyBorder="1" applyAlignment="1" applyProtection="1">
      <alignment horizontal="center" vertical="center"/>
      <protection locked="0"/>
    </xf>
  </cellXfs>
  <cellStyles count="857">
    <cellStyle name="_Сметы ВНИИСТ" xfId="2"/>
    <cellStyle name="_Японское море_РД - ВНИИСТ" xfId="3"/>
    <cellStyle name="20% - Accent1" xfId="4"/>
    <cellStyle name="20% - Accent2" xfId="5"/>
    <cellStyle name="20% - Accent3" xfId="6"/>
    <cellStyle name="20% - Accent4" xfId="7"/>
    <cellStyle name="20% - Accent5" xfId="8"/>
    <cellStyle name="20% - Accent6" xfId="9"/>
    <cellStyle name="20% - Акцент1 2" xfId="10"/>
    <cellStyle name="20% — акцент1 2" xfId="11"/>
    <cellStyle name="20% - Акцент1 2 2" xfId="12"/>
    <cellStyle name="20% - Акцент2 2" xfId="13"/>
    <cellStyle name="20% — акцент2 2" xfId="14"/>
    <cellStyle name="20% - Акцент2 2 2" xfId="15"/>
    <cellStyle name="20% - Акцент3 2" xfId="16"/>
    <cellStyle name="20% — акцент3 2" xfId="17"/>
    <cellStyle name="20% - Акцент3 2 2" xfId="18"/>
    <cellStyle name="20% - Акцент4 2" xfId="19"/>
    <cellStyle name="20% — акцент4 2" xfId="20"/>
    <cellStyle name="20% - Акцент4 2 2" xfId="21"/>
    <cellStyle name="20% - Акцент5 2" xfId="22"/>
    <cellStyle name="20% — акцент5 2" xfId="23"/>
    <cellStyle name="20% - Акцент5 2 2" xfId="24"/>
    <cellStyle name="20% - Акцент6 2" xfId="25"/>
    <cellStyle name="20% — акцент6 2" xfId="26"/>
    <cellStyle name="20% - Акцент6 2 2" xfId="27"/>
    <cellStyle name="20% - Акцент6 2 3" xfId="28"/>
    <cellStyle name="40% - Accent1" xfId="29"/>
    <cellStyle name="40% - Accent2" xfId="30"/>
    <cellStyle name="40% - Accent3" xfId="31"/>
    <cellStyle name="40% - Accent4" xfId="32"/>
    <cellStyle name="40% - Accent5" xfId="33"/>
    <cellStyle name="40% - Accent6" xfId="34"/>
    <cellStyle name="40% - Акцент1 2" xfId="35"/>
    <cellStyle name="40% — акцент1 2" xfId="36"/>
    <cellStyle name="40% - Акцент1 2 2" xfId="37"/>
    <cellStyle name="40% - Акцент1 2 3" xfId="38"/>
    <cellStyle name="40% - Акцент2 2" xfId="39"/>
    <cellStyle name="40% — акцент2 2" xfId="40"/>
    <cellStyle name="40% - Акцент2 2 2" xfId="41"/>
    <cellStyle name="40% - Акцент2 2 3" xfId="42"/>
    <cellStyle name="40% - Акцент3 2" xfId="43"/>
    <cellStyle name="40% — акцент3 2" xfId="44"/>
    <cellStyle name="40% - Акцент3 2 2" xfId="45"/>
    <cellStyle name="40% - Акцент4 2" xfId="46"/>
    <cellStyle name="40% — акцент4 2" xfId="47"/>
    <cellStyle name="40% - Акцент4 2 2" xfId="48"/>
    <cellStyle name="40% - Акцент4 2 3" xfId="49"/>
    <cellStyle name="40% - Акцент5 2" xfId="50"/>
    <cellStyle name="40% — акцент5 2" xfId="51"/>
    <cellStyle name="40% - Акцент5 2 2" xfId="52"/>
    <cellStyle name="40% - Акцент5 2 3" xfId="53"/>
    <cellStyle name="40% - Акцент6 2" xfId="54"/>
    <cellStyle name="40% — акцент6 2" xfId="55"/>
    <cellStyle name="40% - Акцент6 2 2" xfId="56"/>
    <cellStyle name="40% - Акцент6 2 3" xfId="57"/>
    <cellStyle name="60% - Accent1" xfId="58"/>
    <cellStyle name="60% - Accent2" xfId="59"/>
    <cellStyle name="60% - Accent3" xfId="60"/>
    <cellStyle name="60% - Accent4" xfId="61"/>
    <cellStyle name="60% - Accent5" xfId="62"/>
    <cellStyle name="60% - Accent6" xfId="63"/>
    <cellStyle name="60% - Акцент1 2" xfId="64"/>
    <cellStyle name="60% — акцент1 2" xfId="65"/>
    <cellStyle name="60% - Акцент1 2 2" xfId="66"/>
    <cellStyle name="60% - Акцент1 2 3" xfId="67"/>
    <cellStyle name="60% - Акцент2 2" xfId="68"/>
    <cellStyle name="60% — акцент2 2" xfId="69"/>
    <cellStyle name="60% - Акцент2 2 2" xfId="70"/>
    <cellStyle name="60% - Акцент2 2 3" xfId="71"/>
    <cellStyle name="60% - Акцент3 2" xfId="72"/>
    <cellStyle name="60% — акцент3 2" xfId="73"/>
    <cellStyle name="60% - Акцент3 2 2" xfId="74"/>
    <cellStyle name="60% - Акцент4 2" xfId="75"/>
    <cellStyle name="60% — акцент4 2" xfId="76"/>
    <cellStyle name="60% - Акцент4 2 2" xfId="77"/>
    <cellStyle name="60% - Акцент5 2" xfId="78"/>
    <cellStyle name="60% — акцент5 2" xfId="79"/>
    <cellStyle name="60% - Акцент5 2 2" xfId="80"/>
    <cellStyle name="60% - Акцент5 2 3" xfId="81"/>
    <cellStyle name="60% - Акцент6 2" xfId="82"/>
    <cellStyle name="60% — акцент6 2" xfId="83"/>
    <cellStyle name="60% - Акцент6 2 2" xfId="84"/>
    <cellStyle name="Accent1" xfId="85"/>
    <cellStyle name="Accent1 - 20%" xfId="86"/>
    <cellStyle name="Accent1 - 40%" xfId="87"/>
    <cellStyle name="Accent1 - 60%" xfId="88"/>
    <cellStyle name="Accent1 2" xfId="89"/>
    <cellStyle name="Accent2" xfId="90"/>
    <cellStyle name="Accent2 - 20%" xfId="91"/>
    <cellStyle name="Accent2 - 40%" xfId="92"/>
    <cellStyle name="Accent2 - 60%" xfId="93"/>
    <cellStyle name="Accent2 2" xfId="94"/>
    <cellStyle name="Accent3" xfId="95"/>
    <cellStyle name="Accent3 - 20%" xfId="96"/>
    <cellStyle name="Accent3 - 40%" xfId="97"/>
    <cellStyle name="Accent3 - 60%" xfId="98"/>
    <cellStyle name="Accent3 2" xfId="99"/>
    <cellStyle name="Accent4" xfId="100"/>
    <cellStyle name="Accent4 - 20%" xfId="101"/>
    <cellStyle name="Accent4 - 40%" xfId="102"/>
    <cellStyle name="Accent4 - 60%" xfId="103"/>
    <cellStyle name="Accent4 2" xfId="104"/>
    <cellStyle name="Accent5" xfId="105"/>
    <cellStyle name="Accent5 - 20%" xfId="106"/>
    <cellStyle name="Accent5 - 40%" xfId="107"/>
    <cellStyle name="Accent5 - 60%" xfId="108"/>
    <cellStyle name="Accent5 2" xfId="109"/>
    <cellStyle name="Accent6" xfId="110"/>
    <cellStyle name="Accent6 - 20%" xfId="111"/>
    <cellStyle name="Accent6 - 40%" xfId="112"/>
    <cellStyle name="Accent6 - 60%" xfId="113"/>
    <cellStyle name="Accent6 2" xfId="114"/>
    <cellStyle name="Bad" xfId="115"/>
    <cellStyle name="Bad 2" xfId="116"/>
    <cellStyle name="Calculation" xfId="117"/>
    <cellStyle name="Calculation 2" xfId="118"/>
    <cellStyle name="Calculation 2 2" xfId="119"/>
    <cellStyle name="Check Cell" xfId="120"/>
    <cellStyle name="Check Cell 2" xfId="121"/>
    <cellStyle name="Emphasis 1" xfId="122"/>
    <cellStyle name="Emphasis 2" xfId="123"/>
    <cellStyle name="Emphasis 3" xfId="124"/>
    <cellStyle name="Euro" xfId="125"/>
    <cellStyle name="Euro 10" xfId="126"/>
    <cellStyle name="Euro 2" xfId="127"/>
    <cellStyle name="Euro 2 2" xfId="128"/>
    <cellStyle name="Euro 3" xfId="129"/>
    <cellStyle name="Euro 3 2" xfId="130"/>
    <cellStyle name="Euro 4" xfId="131"/>
    <cellStyle name="Euro 4 2" xfId="132"/>
    <cellStyle name="Euro 5" xfId="133"/>
    <cellStyle name="Euro 5 2" xfId="134"/>
    <cellStyle name="Euro 6" xfId="135"/>
    <cellStyle name="Euro 6 2" xfId="136"/>
    <cellStyle name="Euro 7" xfId="137"/>
    <cellStyle name="Euro 7 2" xfId="138"/>
    <cellStyle name="Euro 8" xfId="139"/>
    <cellStyle name="Euro 8 2" xfId="140"/>
    <cellStyle name="Euro 9" xfId="141"/>
    <cellStyle name="Euro 9 2" xfId="142"/>
    <cellStyle name="Explanatory Text" xfId="143"/>
    <cellStyle name="Good" xfId="144"/>
    <cellStyle name="Good 2" xfId="145"/>
    <cellStyle name="Heading 1" xfId="146"/>
    <cellStyle name="Heading 1 2" xfId="147"/>
    <cellStyle name="Heading 2" xfId="148"/>
    <cellStyle name="Heading 2 2" xfId="149"/>
    <cellStyle name="Heading 3" xfId="150"/>
    <cellStyle name="Heading 3 2" xfId="151"/>
    <cellStyle name="Heading 4" xfId="152"/>
    <cellStyle name="Heading 4 2" xfId="153"/>
    <cellStyle name="Input" xfId="154"/>
    <cellStyle name="Input 2" xfId="155"/>
    <cellStyle name="Input 2 2" xfId="156"/>
    <cellStyle name="Linked Cell" xfId="157"/>
    <cellStyle name="Linked Cell 2" xfId="158"/>
    <cellStyle name="Neutral" xfId="159"/>
    <cellStyle name="Neutral 2" xfId="160"/>
    <cellStyle name="Normal_Catalogue MW" xfId="161"/>
    <cellStyle name="Normalny_R98-010all_rozdz" xfId="162"/>
    <cellStyle name="Note" xfId="163"/>
    <cellStyle name="Note 10" xfId="164"/>
    <cellStyle name="Note 10 2" xfId="165"/>
    <cellStyle name="Note 10 3" xfId="166"/>
    <cellStyle name="Note 2" xfId="167"/>
    <cellStyle name="Note 2 2" xfId="168"/>
    <cellStyle name="Note 2 2 2" xfId="169"/>
    <cellStyle name="Note 3" xfId="170"/>
    <cellStyle name="Note 3 2" xfId="171"/>
    <cellStyle name="Note 3 2 2" xfId="172"/>
    <cellStyle name="Note 4" xfId="173"/>
    <cellStyle name="Note 4 2" xfId="174"/>
    <cellStyle name="Note 4 2 2" xfId="175"/>
    <cellStyle name="Note 5" xfId="176"/>
    <cellStyle name="Note 5 2" xfId="177"/>
    <cellStyle name="Note 5 2 2" xfId="178"/>
    <cellStyle name="Note 6" xfId="179"/>
    <cellStyle name="Note 6 2" xfId="180"/>
    <cellStyle name="Note 6 2 2" xfId="181"/>
    <cellStyle name="Note 7" xfId="182"/>
    <cellStyle name="Note 7 2" xfId="183"/>
    <cellStyle name="Note 7 2 2" xfId="184"/>
    <cellStyle name="Note 8" xfId="185"/>
    <cellStyle name="Note 8 2" xfId="186"/>
    <cellStyle name="Note 8 2 2" xfId="187"/>
    <cellStyle name="Note 9" xfId="188"/>
    <cellStyle name="Note 9 2" xfId="189"/>
    <cellStyle name="Note 9 2 2" xfId="190"/>
    <cellStyle name="Output" xfId="191"/>
    <cellStyle name="Output 2" xfId="192"/>
    <cellStyle name="Output 2 2" xfId="193"/>
    <cellStyle name="S0" xfId="194"/>
    <cellStyle name="S0 2" xfId="195"/>
    <cellStyle name="S0 2 2" xfId="196"/>
    <cellStyle name="S0 2 2 2" xfId="197"/>
    <cellStyle name="S0 2 3" xfId="198"/>
    <cellStyle name="S0 3" xfId="199"/>
    <cellStyle name="S1" xfId="200"/>
    <cellStyle name="S1 2" xfId="201"/>
    <cellStyle name="S1 2 2" xfId="202"/>
    <cellStyle name="S1 2 2 2" xfId="203"/>
    <cellStyle name="S1 2 3" xfId="204"/>
    <cellStyle name="S1 3" xfId="205"/>
    <cellStyle name="S10" xfId="206"/>
    <cellStyle name="S10 2" xfId="207"/>
    <cellStyle name="S10 2 2" xfId="208"/>
    <cellStyle name="S10 2 2 2" xfId="209"/>
    <cellStyle name="S10 2 3" xfId="210"/>
    <cellStyle name="S10 3" xfId="211"/>
    <cellStyle name="S11" xfId="212"/>
    <cellStyle name="S11 2" xfId="213"/>
    <cellStyle name="S11 2 2" xfId="214"/>
    <cellStyle name="S11 2 2 2" xfId="215"/>
    <cellStyle name="S11 2 3" xfId="216"/>
    <cellStyle name="S11 3" xfId="217"/>
    <cellStyle name="S12" xfId="218"/>
    <cellStyle name="S12 2" xfId="219"/>
    <cellStyle name="S12 2 2" xfId="220"/>
    <cellStyle name="S12 2 2 2" xfId="221"/>
    <cellStyle name="S12 2 3" xfId="222"/>
    <cellStyle name="S12 3" xfId="223"/>
    <cellStyle name="S13" xfId="224"/>
    <cellStyle name="S13 2" xfId="225"/>
    <cellStyle name="S13 3" xfId="226"/>
    <cellStyle name="S14" xfId="227"/>
    <cellStyle name="S14 2" xfId="228"/>
    <cellStyle name="S14 3" xfId="229"/>
    <cellStyle name="S15" xfId="230"/>
    <cellStyle name="S15 2" xfId="231"/>
    <cellStyle name="S15 3" xfId="232"/>
    <cellStyle name="S15 4" xfId="233"/>
    <cellStyle name="S15 4 2" xfId="234"/>
    <cellStyle name="S15 4 2 2" xfId="235"/>
    <cellStyle name="S15 4 3" xfId="236"/>
    <cellStyle name="S16" xfId="237"/>
    <cellStyle name="S16 2" xfId="238"/>
    <cellStyle name="S16 3" xfId="239"/>
    <cellStyle name="S17" xfId="240"/>
    <cellStyle name="S17 2" xfId="241"/>
    <cellStyle name="S17 3" xfId="242"/>
    <cellStyle name="S18" xfId="243"/>
    <cellStyle name="S18 2" xfId="244"/>
    <cellStyle name="S18 3" xfId="245"/>
    <cellStyle name="S19" xfId="246"/>
    <cellStyle name="S19 2" xfId="247"/>
    <cellStyle name="S19 3" xfId="248"/>
    <cellStyle name="S2" xfId="249"/>
    <cellStyle name="S2 2" xfId="250"/>
    <cellStyle name="S2 2 2" xfId="251"/>
    <cellStyle name="S2 2 2 2" xfId="252"/>
    <cellStyle name="S2 2 3" xfId="253"/>
    <cellStyle name="S2 3" xfId="254"/>
    <cellStyle name="S20" xfId="255"/>
    <cellStyle name="S3" xfId="256"/>
    <cellStyle name="S3 2" xfId="257"/>
    <cellStyle name="S3 2 2" xfId="258"/>
    <cellStyle name="S3 2 2 2" xfId="259"/>
    <cellStyle name="S3 2 3" xfId="260"/>
    <cellStyle name="S3 3" xfId="261"/>
    <cellStyle name="S4" xfId="262"/>
    <cellStyle name="S4 2" xfId="263"/>
    <cellStyle name="S4 2 2" xfId="264"/>
    <cellStyle name="S5" xfId="265"/>
    <cellStyle name="S5 2" xfId="266"/>
    <cellStyle name="S5 2 2" xfId="267"/>
    <cellStyle name="S6" xfId="268"/>
    <cellStyle name="S6 2" xfId="269"/>
    <cellStyle name="S6 2 2" xfId="270"/>
    <cellStyle name="S6 2 2 2" xfId="271"/>
    <cellStyle name="S6 2 3" xfId="272"/>
    <cellStyle name="S6 3" xfId="273"/>
    <cellStyle name="S6 3 2" xfId="274"/>
    <cellStyle name="S6 3 2 2" xfId="275"/>
    <cellStyle name="S6 3 3" xfId="276"/>
    <cellStyle name="S6 4" xfId="277"/>
    <cellStyle name="S7" xfId="278"/>
    <cellStyle name="S7 2" xfId="279"/>
    <cellStyle name="S7 2 2" xfId="280"/>
    <cellStyle name="S8" xfId="281"/>
    <cellStyle name="S8 2" xfId="282"/>
    <cellStyle name="S8 2 2" xfId="283"/>
    <cellStyle name="S8 2 2 2" xfId="284"/>
    <cellStyle name="S8 2 3" xfId="285"/>
    <cellStyle name="S8 3" xfId="286"/>
    <cellStyle name="S9" xfId="287"/>
    <cellStyle name="S9 2" xfId="288"/>
    <cellStyle name="S9 2 2" xfId="289"/>
    <cellStyle name="S9 2 2 2" xfId="290"/>
    <cellStyle name="S9 2 3" xfId="291"/>
    <cellStyle name="S9 3" xfId="292"/>
    <cellStyle name="S9 3 2" xfId="293"/>
    <cellStyle name="S9 3 2 2" xfId="294"/>
    <cellStyle name="S9 3 3" xfId="295"/>
    <cellStyle name="S9 4" xfId="296"/>
    <cellStyle name="Sheet Title" xfId="297"/>
    <cellStyle name="Title" xfId="298"/>
    <cellStyle name="Total" xfId="299"/>
    <cellStyle name="Total 2" xfId="300"/>
    <cellStyle name="Total 2 2" xfId="301"/>
    <cellStyle name="Warning Text" xfId="302"/>
    <cellStyle name="Акт" xfId="303"/>
    <cellStyle name="АктМТСН" xfId="304"/>
    <cellStyle name="АктМТСН 2" xfId="305"/>
    <cellStyle name="Акцент1 2" xfId="306"/>
    <cellStyle name="Акцент1 2 2" xfId="307"/>
    <cellStyle name="Акцент1 2 3" xfId="308"/>
    <cellStyle name="Акцент2 2" xfId="309"/>
    <cellStyle name="Акцент2 2 2" xfId="310"/>
    <cellStyle name="Акцент2 2 3" xfId="311"/>
    <cellStyle name="Акцент3 2" xfId="312"/>
    <cellStyle name="Акцент3 2 2" xfId="313"/>
    <cellStyle name="Акцент3 2 3" xfId="314"/>
    <cellStyle name="Акцент4 2" xfId="315"/>
    <cellStyle name="Акцент4 2 2" xfId="316"/>
    <cellStyle name="Акцент4 2 3" xfId="317"/>
    <cellStyle name="Акцент5 2" xfId="318"/>
    <cellStyle name="Акцент5 2 2" xfId="319"/>
    <cellStyle name="Акцент5 2 3" xfId="320"/>
    <cellStyle name="Акцент6 2" xfId="321"/>
    <cellStyle name="Акцент6 2 2" xfId="322"/>
    <cellStyle name="Акцент6 2 3" xfId="323"/>
    <cellStyle name="Ввод  2" xfId="324"/>
    <cellStyle name="Ввод  2 2" xfId="325"/>
    <cellStyle name="Ввод  2 2 2" xfId="326"/>
    <cellStyle name="Ввод  2 3" xfId="327"/>
    <cellStyle name="Ввод  2 3 2" xfId="328"/>
    <cellStyle name="ВедРесурсов" xfId="329"/>
    <cellStyle name="ВедРесурсовАкт" xfId="330"/>
    <cellStyle name="Вывод 2" xfId="331"/>
    <cellStyle name="Вывод 2 2" xfId="332"/>
    <cellStyle name="Вывод 2 2 2" xfId="333"/>
    <cellStyle name="Вывод 2 3" xfId="334"/>
    <cellStyle name="Вывод 2 3 2" xfId="335"/>
    <cellStyle name="Вычисление 2" xfId="336"/>
    <cellStyle name="Вычисление 2 2" xfId="337"/>
    <cellStyle name="Вычисление 2 2 2" xfId="338"/>
    <cellStyle name="Вычисление 2 3" xfId="339"/>
    <cellStyle name="Вычисление 2 3 2" xfId="340"/>
    <cellStyle name="Денежный 2" xfId="341"/>
    <cellStyle name="Заголовок 1 2" xfId="342"/>
    <cellStyle name="Заголовок 1 2 2" xfId="343"/>
    <cellStyle name="Заголовок 1 2 3" xfId="344"/>
    <cellStyle name="Заголовок 1 2_Смета ИРД" xfId="345"/>
    <cellStyle name="Заголовок 2 2" xfId="346"/>
    <cellStyle name="Заголовок 2 2 2" xfId="347"/>
    <cellStyle name="Заголовок 2 2 3" xfId="348"/>
    <cellStyle name="Заголовок 3 2" xfId="349"/>
    <cellStyle name="Заголовок 3 2 2" xfId="350"/>
    <cellStyle name="Заголовок 3 2 3" xfId="351"/>
    <cellStyle name="Заголовок 3 2_Смета ИРД" xfId="352"/>
    <cellStyle name="Заголовок 4 2" xfId="353"/>
    <cellStyle name="Заголовок 4 2 2" xfId="354"/>
    <cellStyle name="Заголовок 4 2 3" xfId="355"/>
    <cellStyle name="Индексы" xfId="356"/>
    <cellStyle name="Итог 2" xfId="357"/>
    <cellStyle name="Итог 2 2" xfId="358"/>
    <cellStyle name="Итог 2 2 2" xfId="359"/>
    <cellStyle name="Итог 2 3" xfId="360"/>
    <cellStyle name="Итог 2 3 2" xfId="361"/>
    <cellStyle name="Итог 2_Смета ИРД" xfId="362"/>
    <cellStyle name="Итоги" xfId="363"/>
    <cellStyle name="ИтогоАктБазЦ" xfId="364"/>
    <cellStyle name="ИтогоАктБИМ" xfId="365"/>
    <cellStyle name="ИтогоАктБИМ 2" xfId="366"/>
    <cellStyle name="ИтогоАктРесМет" xfId="367"/>
    <cellStyle name="ИтогоАктРесМет 2" xfId="368"/>
    <cellStyle name="ИтогоАктТекЦ" xfId="369"/>
    <cellStyle name="ИтогоБазЦ" xfId="370"/>
    <cellStyle name="ИтогоБИМ" xfId="371"/>
    <cellStyle name="ИтогоБИМ 2" xfId="372"/>
    <cellStyle name="ИтогоРесМет" xfId="373"/>
    <cellStyle name="ИтогоРесМет 2" xfId="374"/>
    <cellStyle name="ИтогоТекЦ" xfId="375"/>
    <cellStyle name="Контрольная ячейка 2" xfId="376"/>
    <cellStyle name="Контрольная ячейка 2 2" xfId="377"/>
    <cellStyle name="Контрольная ячейка 2 3" xfId="378"/>
    <cellStyle name="ЛокСмета" xfId="379"/>
    <cellStyle name="ЛокСмМТСН" xfId="380"/>
    <cellStyle name="ЛокСмМТСН 2" xfId="381"/>
    <cellStyle name="М29" xfId="382"/>
    <cellStyle name="М29 2" xfId="383"/>
    <cellStyle name="Название 2" xfId="384"/>
    <cellStyle name="Название 2 2" xfId="385"/>
    <cellStyle name="Название 2 3" xfId="386"/>
    <cellStyle name="Нейтральный 2" xfId="387"/>
    <cellStyle name="Нейтральный 2 2" xfId="388"/>
    <cellStyle name="Нейтральный 2 3" xfId="389"/>
    <cellStyle name="ОбСмета" xfId="390"/>
    <cellStyle name="ОбСмета 2" xfId="391"/>
    <cellStyle name="Обычный" xfId="0" builtinId="0"/>
    <cellStyle name="Обычный 10" xfId="392"/>
    <cellStyle name="Обычный 10 2" xfId="393"/>
    <cellStyle name="Обычный 10 3" xfId="394"/>
    <cellStyle name="Обычный 10 3 2" xfId="395"/>
    <cellStyle name="Обычный 10 4" xfId="396"/>
    <cellStyle name="Обычный 11" xfId="397"/>
    <cellStyle name="Обычный 11 2" xfId="398"/>
    <cellStyle name="Обычный 11 3" xfId="399"/>
    <cellStyle name="Обычный 12" xfId="400"/>
    <cellStyle name="Обычный 12 2" xfId="401"/>
    <cellStyle name="Обычный 13" xfId="402"/>
    <cellStyle name="Обычный 14" xfId="403"/>
    <cellStyle name="Обычный 15" xfId="404"/>
    <cellStyle name="Обычный 16" xfId="405"/>
    <cellStyle name="Обычный 17" xfId="406"/>
    <cellStyle name="Обычный 17 2" xfId="407"/>
    <cellStyle name="Обычный 17 3" xfId="408"/>
    <cellStyle name="Обычный 18" xfId="409"/>
    <cellStyle name="Обычный 19" xfId="410"/>
    <cellStyle name="Обычный 2" xfId="411"/>
    <cellStyle name="Обычный 2 10" xfId="412"/>
    <cellStyle name="Обычный 2 10 2" xfId="413"/>
    <cellStyle name="Обычный 2 10 2 2" xfId="414"/>
    <cellStyle name="Обычный 2 10 3" xfId="415"/>
    <cellStyle name="Обычный 2 11" xfId="416"/>
    <cellStyle name="Обычный 2 11 2" xfId="417"/>
    <cellStyle name="Обычный 2 11 3" xfId="418"/>
    <cellStyle name="Обычный 2 12" xfId="419"/>
    <cellStyle name="Обычный 2 12 2" xfId="420"/>
    <cellStyle name="Обычный 2 13" xfId="421"/>
    <cellStyle name="Обычный 2 13 2" xfId="422"/>
    <cellStyle name="Обычный 2 14" xfId="423"/>
    <cellStyle name="Обычный 2 15" xfId="424"/>
    <cellStyle name="Обычный 2 16" xfId="425"/>
    <cellStyle name="Обычный 2 16 2" xfId="426"/>
    <cellStyle name="Обычный 2 17" xfId="427"/>
    <cellStyle name="Обычный 2 2" xfId="428"/>
    <cellStyle name="Обычный 2 2 10" xfId="429"/>
    <cellStyle name="Обычный 2 2 10 2" xfId="430"/>
    <cellStyle name="Обычный 2 2 11" xfId="431"/>
    <cellStyle name="Обычный 2 2 12" xfId="432"/>
    <cellStyle name="Обычный 2 2 13" xfId="433"/>
    <cellStyle name="Обычный 2 2 14" xfId="434"/>
    <cellStyle name="Обычный 2 2 15" xfId="435"/>
    <cellStyle name="Обычный 2 2 16" xfId="436"/>
    <cellStyle name="Обычный 2 2 17" xfId="437"/>
    <cellStyle name="Обычный 2 2 2" xfId="438"/>
    <cellStyle name="Обычный 2 2 2 2" xfId="439"/>
    <cellStyle name="Обычный 2 2 2 2 2" xfId="440"/>
    <cellStyle name="Обычный 2 2 2 2 3" xfId="441"/>
    <cellStyle name="Обычный 2 2 2 3" xfId="442"/>
    <cellStyle name="Обычный 2 2 2 3 2" xfId="443"/>
    <cellStyle name="Обычный 2 2 2 4" xfId="444"/>
    <cellStyle name="Обычный 2 2 3" xfId="445"/>
    <cellStyle name="Обычный 2 2 3 2" xfId="446"/>
    <cellStyle name="Обычный 2 2 3 2 2" xfId="447"/>
    <cellStyle name="Обычный 2 2 3 3" xfId="448"/>
    <cellStyle name="Обычный 2 2 4" xfId="449"/>
    <cellStyle name="Обычный 2 2 4 2" xfId="450"/>
    <cellStyle name="Обычный 2 2 4 3" xfId="451"/>
    <cellStyle name="Обычный 2 2 4 4" xfId="452"/>
    <cellStyle name="Обычный 2 2 5" xfId="453"/>
    <cellStyle name="Обычный 2 2 5 2" xfId="454"/>
    <cellStyle name="Обычный 2 2 5 2 2" xfId="455"/>
    <cellStyle name="Обычный 2 2 5 3" xfId="456"/>
    <cellStyle name="Обычный 2 2 5 4" xfId="457"/>
    <cellStyle name="Обычный 2 2 6" xfId="458"/>
    <cellStyle name="Обычный 2 2 6 2" xfId="459"/>
    <cellStyle name="Обычный 2 2 6 3" xfId="460"/>
    <cellStyle name="Обычный 2 2 6 4" xfId="461"/>
    <cellStyle name="Обычный 2 2 6 5" xfId="462"/>
    <cellStyle name="Обычный 2 2 6 6" xfId="463"/>
    <cellStyle name="Обычный 2 2 6 7" xfId="464"/>
    <cellStyle name="Обычный 2 2 6 8" xfId="465"/>
    <cellStyle name="Обычный 2 2 6 8 2" xfId="466"/>
    <cellStyle name="Обычный 2 2 7" xfId="467"/>
    <cellStyle name="Обычный 2 2 8" xfId="468"/>
    <cellStyle name="Обычный 2 2 9" xfId="469"/>
    <cellStyle name="Обычный 2 2 9 2" xfId="470"/>
    <cellStyle name="Обычный 2 2 9 3" xfId="471"/>
    <cellStyle name="Обычный 2 3" xfId="472"/>
    <cellStyle name="Обычный 2 3 2" xfId="473"/>
    <cellStyle name="Обычный 2 3 2 2" xfId="474"/>
    <cellStyle name="Обычный 2 3 2 3" xfId="475"/>
    <cellStyle name="Обычный 2 3 3" xfId="476"/>
    <cellStyle name="Обычный 2 3 3 2" xfId="477"/>
    <cellStyle name="Обычный 2 4" xfId="478"/>
    <cellStyle name="Обычный 2 4 2" xfId="479"/>
    <cellStyle name="Обычный 2 4 2 10" xfId="480"/>
    <cellStyle name="Обычный 2 4 2 2" xfId="481"/>
    <cellStyle name="Обычный 2 4 2 2 2" xfId="482"/>
    <cellStyle name="Обычный 2 4 2 2 2 2" xfId="483"/>
    <cellStyle name="Обычный 2 4 2 2 3" xfId="484"/>
    <cellStyle name="Обычный 2 4 2 3" xfId="485"/>
    <cellStyle name="Обычный 2 4 2 3 2" xfId="486"/>
    <cellStyle name="Обычный 2 4 2 4" xfId="487"/>
    <cellStyle name="Обычный 2 4 2 5" xfId="488"/>
    <cellStyle name="Обычный 2 4 2 5 2" xfId="489"/>
    <cellStyle name="Обычный 2 4 2 6" xfId="490"/>
    <cellStyle name="Обычный 2 4 2 7" xfId="491"/>
    <cellStyle name="Обычный 2 4 2 8" xfId="492"/>
    <cellStyle name="Обычный 2 4 2 8 2" xfId="493"/>
    <cellStyle name="Обычный 2 4 2 9" xfId="494"/>
    <cellStyle name="Обычный 2 4 3" xfId="495"/>
    <cellStyle name="Обычный 2 4 3 2" xfId="496"/>
    <cellStyle name="Обычный 2 4 4" xfId="497"/>
    <cellStyle name="Обычный 2 5" xfId="498"/>
    <cellStyle name="Обычный 2 5 2" xfId="499"/>
    <cellStyle name="Обычный 2 5 2 2" xfId="500"/>
    <cellStyle name="Обычный 2 5 3" xfId="501"/>
    <cellStyle name="Обычный 2 6" xfId="502"/>
    <cellStyle name="Обычный 2 6 2" xfId="503"/>
    <cellStyle name="Обычный 2 6 2 2" xfId="504"/>
    <cellStyle name="Обычный 2 6 2 3" xfId="505"/>
    <cellStyle name="Обычный 2 6 3" xfId="506"/>
    <cellStyle name="Обычный 2 6 3 2" xfId="507"/>
    <cellStyle name="Обычный 2 6 4" xfId="508"/>
    <cellStyle name="Обычный 2 7" xfId="509"/>
    <cellStyle name="Обычный 2 7 2" xfId="510"/>
    <cellStyle name="Обычный 2 7 2 2" xfId="511"/>
    <cellStyle name="Обычный 2 7 3" xfId="512"/>
    <cellStyle name="Обычный 2 8" xfId="513"/>
    <cellStyle name="Обычный 2 8 2" xfId="514"/>
    <cellStyle name="Обычный 2 8 2 2" xfId="515"/>
    <cellStyle name="Обычный 2 8 3" xfId="516"/>
    <cellStyle name="Обычный 2 9" xfId="517"/>
    <cellStyle name="Обычный 2 9 2" xfId="518"/>
    <cellStyle name="Обычный 2 9 3" xfId="519"/>
    <cellStyle name="Обычный 2_Отчет Минэнерго 7.1. 3 кв. 2011" xfId="520"/>
    <cellStyle name="Обычный 20" xfId="521"/>
    <cellStyle name="Обычный 21" xfId="522"/>
    <cellStyle name="Обычный 21 2" xfId="523"/>
    <cellStyle name="Обычный 21 3" xfId="524"/>
    <cellStyle name="Обычный 22" xfId="525"/>
    <cellStyle name="Обычный 22 2" xfId="526"/>
    <cellStyle name="Обычный 23" xfId="527"/>
    <cellStyle name="Обычный 24" xfId="528"/>
    <cellStyle name="Обычный 25" xfId="529"/>
    <cellStyle name="Обычный 3" xfId="530"/>
    <cellStyle name="Обычный 3 2" xfId="531"/>
    <cellStyle name="Обычный 3 2 2" xfId="532"/>
    <cellStyle name="Обычный 3 2 2 2" xfId="533"/>
    <cellStyle name="Обычный 3 3" xfId="534"/>
    <cellStyle name="Обычный 3 3 2" xfId="535"/>
    <cellStyle name="Обычный 3 3 2 2" xfId="536"/>
    <cellStyle name="Обычный 3 3 2 3" xfId="537"/>
    <cellStyle name="Обычный 3 3 3" xfId="538"/>
    <cellStyle name="Обычный 3 3 3 2" xfId="539"/>
    <cellStyle name="Обычный 3 3 4" xfId="540"/>
    <cellStyle name="Обычный 3 3_ИП 2011г от 01 06 11" xfId="541"/>
    <cellStyle name="Обычный 3 4" xfId="542"/>
    <cellStyle name="Обычный 3 4 2" xfId="543"/>
    <cellStyle name="Обычный 3 4 3" xfId="544"/>
    <cellStyle name="Обычный 3 4 4" xfId="545"/>
    <cellStyle name="Обычный 3 5" xfId="546"/>
    <cellStyle name="Обычный 3 6" xfId="547"/>
    <cellStyle name="Обычный 3 7" xfId="548"/>
    <cellStyle name="Обычный 3 8" xfId="549"/>
    <cellStyle name="Обычный 3 9" xfId="550"/>
    <cellStyle name="Обычный 3_Отчет Минэнерго 7.1. 3 кв. 2011" xfId="551"/>
    <cellStyle name="Обычный 4" xfId="552"/>
    <cellStyle name="Обычный 4 2" xfId="553"/>
    <cellStyle name="Обычный 4 2 2" xfId="554"/>
    <cellStyle name="Обычный 4 2 2 2" xfId="555"/>
    <cellStyle name="Обычный 4 2 2 3" xfId="556"/>
    <cellStyle name="Обычный 4 2 3" xfId="557"/>
    <cellStyle name="Обычный 4 2 4" xfId="558"/>
    <cellStyle name="Обычный 4 3" xfId="559"/>
    <cellStyle name="Обычный 4 3 2" xfId="560"/>
    <cellStyle name="Обычный 4 3 2 2" xfId="561"/>
    <cellStyle name="Обычный 4 3 2 3" xfId="562"/>
    <cellStyle name="Обычный 4 3 3" xfId="563"/>
    <cellStyle name="Обычный 4 3 4" xfId="564"/>
    <cellStyle name="Обычный 4 4" xfId="565"/>
    <cellStyle name="Обычный 4 4 2" xfId="566"/>
    <cellStyle name="Обычный 4 4 2 2" xfId="567"/>
    <cellStyle name="Обычный 4 4 3" xfId="568"/>
    <cellStyle name="Обычный 4 4 4" xfId="569"/>
    <cellStyle name="Обычный 4 5" xfId="570"/>
    <cellStyle name="Обычный 4 5 2" xfId="571"/>
    <cellStyle name="Обычный 4 6" xfId="572"/>
    <cellStyle name="Обычный 4 7" xfId="573"/>
    <cellStyle name="Обычный 5" xfId="574"/>
    <cellStyle name="Обычный 5 2" xfId="575"/>
    <cellStyle name="Обычный 5 2 2" xfId="576"/>
    <cellStyle name="Обычный 5 3" xfId="577"/>
    <cellStyle name="Обычный 5 4" xfId="578"/>
    <cellStyle name="Обычный 6" xfId="579"/>
    <cellStyle name="Обычный 6 2" xfId="580"/>
    <cellStyle name="Обычный 6 2 2" xfId="581"/>
    <cellStyle name="Обычный 6 2 3" xfId="582"/>
    <cellStyle name="Обычный 6 2 4" xfId="583"/>
    <cellStyle name="Обычный 6 2 5" xfId="584"/>
    <cellStyle name="Обычный 6 2 6" xfId="585"/>
    <cellStyle name="Обычный 6 3" xfId="586"/>
    <cellStyle name="Обычный 6 3 2" xfId="587"/>
    <cellStyle name="Обычный 6 4" xfId="588"/>
    <cellStyle name="Обычный 7" xfId="589"/>
    <cellStyle name="Обычный 7 2" xfId="590"/>
    <cellStyle name="Обычный 7 2 2" xfId="591"/>
    <cellStyle name="Обычный 7 3" xfId="592"/>
    <cellStyle name="Обычный 8" xfId="593"/>
    <cellStyle name="Обычный 8 2" xfId="594"/>
    <cellStyle name="Обычный 8 2 2" xfId="595"/>
    <cellStyle name="Обычный 8 3" xfId="596"/>
    <cellStyle name="Обычный 9" xfId="597"/>
    <cellStyle name="Обычный 9 2" xfId="598"/>
    <cellStyle name="Параметр" xfId="599"/>
    <cellStyle name="ПеременныеСметы" xfId="600"/>
    <cellStyle name="Плохой 2" xfId="601"/>
    <cellStyle name="Плохой 2 2" xfId="602"/>
    <cellStyle name="Плохой 2 3" xfId="603"/>
    <cellStyle name="Пояснение 2" xfId="604"/>
    <cellStyle name="Пояснение 2 2" xfId="605"/>
    <cellStyle name="Пояснение 2 3" xfId="606"/>
    <cellStyle name="Примечание 2" xfId="607"/>
    <cellStyle name="Примечание 2 2" xfId="608"/>
    <cellStyle name="Примечание 2 2 2" xfId="609"/>
    <cellStyle name="Примечание 2 2 2 2" xfId="610"/>
    <cellStyle name="Примечание 2 3" xfId="611"/>
    <cellStyle name="Примечание 2 3 2" xfId="612"/>
    <cellStyle name="Примечание 2 3 2 2" xfId="613"/>
    <cellStyle name="Примечание 2 4" xfId="614"/>
    <cellStyle name="Примечание 2 4 2" xfId="615"/>
    <cellStyle name="Примечание 2 4 2 2" xfId="616"/>
    <cellStyle name="Примечание 2 5" xfId="617"/>
    <cellStyle name="Примечание 2 5 2" xfId="618"/>
    <cellStyle name="Примечание 2 5 3" xfId="619"/>
    <cellStyle name="Примечание 2 6" xfId="620"/>
    <cellStyle name="Примечание 3" xfId="621"/>
    <cellStyle name="Примечание 3 2" xfId="622"/>
    <cellStyle name="Примечание 3 2 2" xfId="623"/>
    <cellStyle name="Примечание 3 2 2 2" xfId="624"/>
    <cellStyle name="Примечание 3 3" xfId="625"/>
    <cellStyle name="Примечание 3 3 2" xfId="626"/>
    <cellStyle name="Примечание 3 3 2 2" xfId="627"/>
    <cellStyle name="Примечание 3 4" xfId="628"/>
    <cellStyle name="Примечание 3 4 2" xfId="629"/>
    <cellStyle name="Примечание 3 4 2 2" xfId="630"/>
    <cellStyle name="Примечание 3 5" xfId="631"/>
    <cellStyle name="Примечание 3 5 2" xfId="632"/>
    <cellStyle name="Примечание 4" xfId="633"/>
    <cellStyle name="Примечание 4 2" xfId="634"/>
    <cellStyle name="Процентный 2" xfId="635"/>
    <cellStyle name="Процентный 2 10" xfId="636"/>
    <cellStyle name="Процентный 2 10 2" xfId="637"/>
    <cellStyle name="Процентный 2 11" xfId="638"/>
    <cellStyle name="Процентный 2 11 2" xfId="639"/>
    <cellStyle name="Процентный 2 12" xfId="640"/>
    <cellStyle name="Процентный 2 12 2" xfId="641"/>
    <cellStyle name="Процентный 2 13" xfId="642"/>
    <cellStyle name="Процентный 2 13 2" xfId="643"/>
    <cellStyle name="Процентный 2 13 3" xfId="644"/>
    <cellStyle name="Процентный 2 14" xfId="645"/>
    <cellStyle name="Процентный 2 2" xfId="646"/>
    <cellStyle name="Процентный 2 2 10" xfId="647"/>
    <cellStyle name="Процентный 2 2 2" xfId="648"/>
    <cellStyle name="Процентный 2 2 2 2" xfId="649"/>
    <cellStyle name="Процентный 2 2 3" xfId="650"/>
    <cellStyle name="Процентный 2 2 3 2" xfId="651"/>
    <cellStyle name="Процентный 2 2 4" xfId="652"/>
    <cellStyle name="Процентный 2 2 4 2" xfId="653"/>
    <cellStyle name="Процентный 2 2 5" xfId="654"/>
    <cellStyle name="Процентный 2 2 5 2" xfId="655"/>
    <cellStyle name="Процентный 2 2 6" xfId="656"/>
    <cellStyle name="Процентный 2 2 6 2" xfId="657"/>
    <cellStyle name="Процентный 2 2 7" xfId="658"/>
    <cellStyle name="Процентный 2 2 7 2" xfId="659"/>
    <cellStyle name="Процентный 2 2 8" xfId="660"/>
    <cellStyle name="Процентный 2 2 8 2" xfId="661"/>
    <cellStyle name="Процентный 2 2 9" xfId="662"/>
    <cellStyle name="Процентный 2 2 9 2" xfId="663"/>
    <cellStyle name="Процентный 2 3" xfId="664"/>
    <cellStyle name="Процентный 2 3 10" xfId="665"/>
    <cellStyle name="Процентный 2 3 2" xfId="666"/>
    <cellStyle name="Процентный 2 3 2 2" xfId="667"/>
    <cellStyle name="Процентный 2 3 3" xfId="668"/>
    <cellStyle name="Процентный 2 3 3 2" xfId="669"/>
    <cellStyle name="Процентный 2 3 4" xfId="670"/>
    <cellStyle name="Процентный 2 3 4 2" xfId="671"/>
    <cellStyle name="Процентный 2 3 5" xfId="672"/>
    <cellStyle name="Процентный 2 3 5 2" xfId="673"/>
    <cellStyle name="Процентный 2 3 6" xfId="674"/>
    <cellStyle name="Процентный 2 3 6 2" xfId="675"/>
    <cellStyle name="Процентный 2 3 7" xfId="676"/>
    <cellStyle name="Процентный 2 3 7 2" xfId="677"/>
    <cellStyle name="Процентный 2 3 8" xfId="678"/>
    <cellStyle name="Процентный 2 3 8 2" xfId="679"/>
    <cellStyle name="Процентный 2 3 9" xfId="680"/>
    <cellStyle name="Процентный 2 3 9 2" xfId="681"/>
    <cellStyle name="Процентный 2 4" xfId="682"/>
    <cellStyle name="Процентный 2 4 10" xfId="683"/>
    <cellStyle name="Процентный 2 4 10 2" xfId="684"/>
    <cellStyle name="Процентный 2 4 11" xfId="685"/>
    <cellStyle name="Процентный 2 4 2" xfId="686"/>
    <cellStyle name="Процентный 2 4 2 2" xfId="687"/>
    <cellStyle name="Процентный 2 4 3" xfId="688"/>
    <cellStyle name="Процентный 2 4 3 2" xfId="689"/>
    <cellStyle name="Процентный 2 4 4" xfId="690"/>
    <cellStyle name="Процентный 2 4 4 2" xfId="691"/>
    <cellStyle name="Процентный 2 4 5" xfId="692"/>
    <cellStyle name="Процентный 2 4 5 2" xfId="693"/>
    <cellStyle name="Процентный 2 4 6" xfId="694"/>
    <cellStyle name="Процентный 2 4 6 2" xfId="695"/>
    <cellStyle name="Процентный 2 4 7" xfId="696"/>
    <cellStyle name="Процентный 2 4 7 2" xfId="697"/>
    <cellStyle name="Процентный 2 4 8" xfId="698"/>
    <cellStyle name="Процентный 2 4 8 2" xfId="699"/>
    <cellStyle name="Процентный 2 4 9" xfId="700"/>
    <cellStyle name="Процентный 2 4 9 2" xfId="701"/>
    <cellStyle name="Процентный 2 5" xfId="702"/>
    <cellStyle name="Процентный 2 5 2" xfId="703"/>
    <cellStyle name="Процентный 2 6" xfId="704"/>
    <cellStyle name="Процентный 2 6 2" xfId="705"/>
    <cellStyle name="Процентный 2 7" xfId="706"/>
    <cellStyle name="Процентный 2 7 2" xfId="707"/>
    <cellStyle name="Процентный 2 8" xfId="708"/>
    <cellStyle name="Процентный 2 8 2" xfId="709"/>
    <cellStyle name="Процентный 2 9" xfId="710"/>
    <cellStyle name="Процентный 2 9 2" xfId="711"/>
    <cellStyle name="Процентный 3" xfId="712"/>
    <cellStyle name="Процентный 3 10" xfId="713"/>
    <cellStyle name="Процентный 3 11" xfId="714"/>
    <cellStyle name="Процентный 3 2" xfId="715"/>
    <cellStyle name="Процентный 3 2 2" xfId="716"/>
    <cellStyle name="Процентный 3 3" xfId="717"/>
    <cellStyle name="Процентный 3 3 2" xfId="718"/>
    <cellStyle name="Процентный 3 4" xfId="719"/>
    <cellStyle name="Процентный 3 4 2" xfId="720"/>
    <cellStyle name="Процентный 3 5" xfId="721"/>
    <cellStyle name="Процентный 3 5 2" xfId="722"/>
    <cellStyle name="Процентный 3 6" xfId="723"/>
    <cellStyle name="Процентный 3 6 2" xfId="724"/>
    <cellStyle name="Процентный 3 7" xfId="725"/>
    <cellStyle name="Процентный 3 7 2" xfId="726"/>
    <cellStyle name="Процентный 3 8" xfId="727"/>
    <cellStyle name="Процентный 3 8 2" xfId="728"/>
    <cellStyle name="Процентный 3 9" xfId="729"/>
    <cellStyle name="Процентный 3 9 2" xfId="730"/>
    <cellStyle name="Процентный 4" xfId="731"/>
    <cellStyle name="Процентный 4 10" xfId="732"/>
    <cellStyle name="Процентный 4 2" xfId="733"/>
    <cellStyle name="Процентный 4 2 2" xfId="734"/>
    <cellStyle name="Процентный 4 3" xfId="735"/>
    <cellStyle name="Процентный 4 3 2" xfId="736"/>
    <cellStyle name="Процентный 4 4" xfId="737"/>
    <cellStyle name="Процентный 4 4 2" xfId="738"/>
    <cellStyle name="Процентный 4 5" xfId="739"/>
    <cellStyle name="Процентный 4 5 2" xfId="740"/>
    <cellStyle name="Процентный 4 6" xfId="741"/>
    <cellStyle name="Процентный 4 6 2" xfId="742"/>
    <cellStyle name="Процентный 4 7" xfId="743"/>
    <cellStyle name="Процентный 4 7 2" xfId="744"/>
    <cellStyle name="Процентный 4 8" xfId="745"/>
    <cellStyle name="Процентный 4 8 2" xfId="746"/>
    <cellStyle name="Процентный 4 9" xfId="747"/>
    <cellStyle name="Процентный 4 9 2" xfId="748"/>
    <cellStyle name="Процентный 5" xfId="749"/>
    <cellStyle name="Процентный 5 10" xfId="750"/>
    <cellStyle name="Процентный 5 2" xfId="751"/>
    <cellStyle name="Процентный 5 2 2" xfId="752"/>
    <cellStyle name="Процентный 5 3" xfId="753"/>
    <cellStyle name="Процентный 5 3 2" xfId="754"/>
    <cellStyle name="Процентный 5 4" xfId="755"/>
    <cellStyle name="Процентный 5 4 2" xfId="756"/>
    <cellStyle name="Процентный 5 5" xfId="757"/>
    <cellStyle name="Процентный 5 5 2" xfId="758"/>
    <cellStyle name="Процентный 5 6" xfId="759"/>
    <cellStyle name="Процентный 5 6 2" xfId="760"/>
    <cellStyle name="Процентный 5 7" xfId="761"/>
    <cellStyle name="Процентный 5 7 2" xfId="762"/>
    <cellStyle name="Процентный 5 8" xfId="763"/>
    <cellStyle name="Процентный 5 8 2" xfId="764"/>
    <cellStyle name="Процентный 5 9" xfId="765"/>
    <cellStyle name="Процентный 5 9 2" xfId="766"/>
    <cellStyle name="Процентный 6" xfId="767"/>
    <cellStyle name="Процентный 6 2" xfId="768"/>
    <cellStyle name="Процентный 7" xfId="769"/>
    <cellStyle name="Процентный 7 2" xfId="770"/>
    <cellStyle name="РесСмета" xfId="771"/>
    <cellStyle name="СводкаСтоимРаб" xfId="772"/>
    <cellStyle name="СводРасч" xfId="773"/>
    <cellStyle name="Связанная ячейка 2" xfId="774"/>
    <cellStyle name="Связанная ячейка 2 2" xfId="775"/>
    <cellStyle name="Связанная ячейка 2 3" xfId="776"/>
    <cellStyle name="Стиль 1" xfId="777"/>
    <cellStyle name="ТЕКСТ" xfId="778"/>
    <cellStyle name="Текст предупреждения 2" xfId="779"/>
    <cellStyle name="Текст предупреждения 2 2" xfId="780"/>
    <cellStyle name="Титул" xfId="781"/>
    <cellStyle name="Финансовый" xfId="1" builtinId="3"/>
    <cellStyle name="Финансовый [0] 2" xfId="782"/>
    <cellStyle name="Финансовый [0] 2 2" xfId="783"/>
    <cellStyle name="Финансовый 10" xfId="784"/>
    <cellStyle name="Финансовый 10 2" xfId="785"/>
    <cellStyle name="Финансовый 11" xfId="786"/>
    <cellStyle name="Финансовый 11 2" xfId="787"/>
    <cellStyle name="Финансовый 12" xfId="788"/>
    <cellStyle name="Финансовый 12 2" xfId="789"/>
    <cellStyle name="Финансовый 13" xfId="790"/>
    <cellStyle name="Финансовый 13 2" xfId="791"/>
    <cellStyle name="Финансовый 14" xfId="792"/>
    <cellStyle name="Финансовый 15" xfId="793"/>
    <cellStyle name="Финансовый 2" xfId="794"/>
    <cellStyle name="Финансовый 2 10" xfId="795"/>
    <cellStyle name="Финансовый 2 10 2" xfId="796"/>
    <cellStyle name="Финансовый 2 10 2 2" xfId="797"/>
    <cellStyle name="Финансовый 2 10 3" xfId="798"/>
    <cellStyle name="Финансовый 2 11" xfId="799"/>
    <cellStyle name="Финансовый 2 11 2" xfId="800"/>
    <cellStyle name="Финансовый 2 2" xfId="801"/>
    <cellStyle name="Финансовый 2 2 10" xfId="802"/>
    <cellStyle name="Финансовый 2 2 2" xfId="803"/>
    <cellStyle name="Финансовый 2 2 2 2" xfId="804"/>
    <cellStyle name="Финансовый 2 2 3" xfId="805"/>
    <cellStyle name="Финансовый 2 2 3 2" xfId="806"/>
    <cellStyle name="Финансовый 2 2 4" xfId="807"/>
    <cellStyle name="Финансовый 2 2 4 2" xfId="808"/>
    <cellStyle name="Финансовый 2 2 5" xfId="809"/>
    <cellStyle name="Финансовый 2 2 5 2" xfId="810"/>
    <cellStyle name="Финансовый 2 2 6" xfId="811"/>
    <cellStyle name="Финансовый 2 2 6 2" xfId="812"/>
    <cellStyle name="Финансовый 2 2 7" xfId="813"/>
    <cellStyle name="Финансовый 2 2 7 2" xfId="814"/>
    <cellStyle name="Финансовый 2 2 8" xfId="815"/>
    <cellStyle name="Финансовый 2 2 8 2" xfId="816"/>
    <cellStyle name="Финансовый 2 2 9" xfId="817"/>
    <cellStyle name="Финансовый 2 2 9 2" xfId="818"/>
    <cellStyle name="Финансовый 2 3" xfId="819"/>
    <cellStyle name="Финансовый 2 3 2" xfId="820"/>
    <cellStyle name="Финансовый 2 3 2 2" xfId="821"/>
    <cellStyle name="Финансовый 2 3 3" xfId="822"/>
    <cellStyle name="Финансовый 2 4" xfId="823"/>
    <cellStyle name="Финансовый 2 4 2" xfId="824"/>
    <cellStyle name="Финансовый 2 5" xfId="825"/>
    <cellStyle name="Финансовый 2 5 2" xfId="826"/>
    <cellStyle name="Финансовый 2 6" xfId="827"/>
    <cellStyle name="Финансовый 2 6 2" xfId="828"/>
    <cellStyle name="Финансовый 2 7" xfId="829"/>
    <cellStyle name="Финансовый 2 7 2" xfId="830"/>
    <cellStyle name="Финансовый 2 8" xfId="831"/>
    <cellStyle name="Финансовый 2 8 2" xfId="832"/>
    <cellStyle name="Финансовый 2 9" xfId="833"/>
    <cellStyle name="Финансовый 2 9 2" xfId="834"/>
    <cellStyle name="Финансовый 3" xfId="835"/>
    <cellStyle name="Финансовый 3 2" xfId="836"/>
    <cellStyle name="Финансовый 3 2 2" xfId="837"/>
    <cellStyle name="Финансовый 3 3" xfId="838"/>
    <cellStyle name="Финансовый 4" xfId="839"/>
    <cellStyle name="Финансовый 4 2" xfId="840"/>
    <cellStyle name="Финансовый 4 2 2" xfId="841"/>
    <cellStyle name="Финансовый 5" xfId="842"/>
    <cellStyle name="Финансовый 5 2" xfId="843"/>
    <cellStyle name="Финансовый 6" xfId="844"/>
    <cellStyle name="Финансовый 7" xfId="845"/>
    <cellStyle name="Финансовый 7 2" xfId="846"/>
    <cellStyle name="Финансовый 8" xfId="847"/>
    <cellStyle name="Финансовый 8 2" xfId="848"/>
    <cellStyle name="Финансовый 8 3" xfId="849"/>
    <cellStyle name="Финансовый 9" xfId="850"/>
    <cellStyle name="Финансовый 9 2" xfId="851"/>
    <cellStyle name="Хвост" xfId="852"/>
    <cellStyle name="Хороший 2" xfId="853"/>
    <cellStyle name="Хороший 2 2" xfId="854"/>
    <cellStyle name="Хороший 2 3" xfId="855"/>
    <cellStyle name="Экспертиза" xfId="856"/>
  </cellStyles>
  <dxfs count="2">
    <dxf>
      <fill>
        <patternFill patternType="solid">
          <fgColor rgb="FFF2F2F2"/>
          <bgColor rgb="FF000000"/>
        </patternFill>
      </fill>
    </dxf>
    <dxf>
      <fill>
        <patternFill patternType="solid">
          <fgColor rgb="FFF2F2F2"/>
          <bgColor rgb="FF000000"/>
        </patternFill>
      </fill>
    </dxf>
  </dxfs>
  <tableStyles count="0" defaultTableStyle="TableStyleMedium2" defaultPivotStyle="PivotStyleLight16"/>
  <colors>
    <mruColors>
      <color rgb="FF66FFFF"/>
      <color rgb="FFCCFF99"/>
      <color rgb="FFCCCCFF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79998168889431442"/>
  </sheetPr>
  <dimension ref="A1:AV1736"/>
  <sheetViews>
    <sheetView tabSelected="1" view="pageBreakPreview" topLeftCell="P1" zoomScale="30" zoomScaleNormal="25" zoomScaleSheetLayoutView="30" workbookViewId="0">
      <pane ySplit="16" topLeftCell="A17" activePane="bottomLeft" state="frozen"/>
      <selection activeCell="C8" sqref="C8"/>
      <selection pane="bottomLeft" activeCell="J1728" sqref="J1728"/>
    </sheetView>
  </sheetViews>
  <sheetFormatPr defaultColWidth="9.140625" defaultRowHeight="35.25" x14ac:dyDescent="0.5"/>
  <cols>
    <col min="1" max="1" width="13.5703125" style="10" customWidth="1"/>
    <col min="2" max="2" width="136.5703125" style="4" customWidth="1"/>
    <col min="3" max="3" width="24.85546875" style="10" customWidth="1"/>
    <col min="4" max="5" width="16.140625" style="25" customWidth="1"/>
    <col min="6" max="6" width="36.85546875" style="26" customWidth="1"/>
    <col min="7" max="7" width="23.42578125" style="27" customWidth="1"/>
    <col min="8" max="8" width="19.28515625" style="28" customWidth="1"/>
    <col min="9" max="9" width="35.140625" style="4" customWidth="1"/>
    <col min="10" max="10" width="34.5703125" style="4" customWidth="1"/>
    <col min="11" max="11" width="33.140625" style="4" customWidth="1"/>
    <col min="12" max="12" width="30.85546875" style="4" customWidth="1"/>
    <col min="13" max="13" width="26.7109375" style="4" customWidth="1"/>
    <col min="14" max="15" width="20.140625" style="4" customWidth="1"/>
    <col min="16" max="16" width="31.5703125" style="4" customWidth="1"/>
    <col min="17" max="17" width="34.85546875" style="4" customWidth="1"/>
    <col min="18" max="18" width="28.5703125" style="4" customWidth="1"/>
    <col min="19" max="19" width="27.5703125" style="4" customWidth="1"/>
    <col min="20" max="20" width="21.42578125" style="4" customWidth="1"/>
    <col min="21" max="22" width="20.140625" style="4" customWidth="1"/>
    <col min="23" max="23" width="34.5703125" style="4" customWidth="1"/>
    <col min="24" max="24" width="33.140625" style="4" customWidth="1"/>
    <col min="25" max="25" width="29.42578125" style="4" customWidth="1"/>
    <col min="26" max="26" width="27.85546875" style="4" customWidth="1"/>
    <col min="27" max="27" width="23.140625" style="4" customWidth="1"/>
    <col min="28" max="29" width="20.140625" style="4" customWidth="1"/>
    <col min="30" max="30" width="31.5703125" style="30" customWidth="1"/>
    <col min="31" max="31" width="31.5703125" style="4" customWidth="1"/>
    <col min="32" max="32" width="30.5703125" style="4" customWidth="1"/>
    <col min="33" max="33" width="27.140625" style="4" customWidth="1"/>
    <col min="34" max="34" width="23.42578125" style="4" customWidth="1"/>
    <col min="35" max="36" width="20.140625" style="4" customWidth="1"/>
    <col min="37" max="37" width="33.85546875" style="4" customWidth="1"/>
    <col min="38" max="38" width="33.42578125" style="4" customWidth="1"/>
    <col min="39" max="39" width="31.85546875" style="4" customWidth="1"/>
    <col min="40" max="40" width="25.28515625" style="4" customWidth="1"/>
    <col min="41" max="41" width="23.140625" style="4" customWidth="1"/>
    <col min="42" max="43" width="20.140625" style="4" customWidth="1"/>
    <col min="44" max="44" width="30.5703125" style="4" customWidth="1"/>
    <col min="45" max="45" width="31.5703125" style="4" customWidth="1"/>
    <col min="46" max="46" width="30.42578125" style="4" customWidth="1"/>
    <col min="47" max="47" width="16.7109375" style="4" customWidth="1"/>
    <col min="48" max="48" width="22.5703125" style="4" customWidth="1"/>
    <col min="49" max="49" width="9.140625" style="4"/>
    <col min="50" max="50" width="9.140625" style="4" customWidth="1"/>
    <col min="51" max="16384" width="9.140625" style="4"/>
  </cols>
  <sheetData>
    <row r="1" spans="1:48" ht="49.5" x14ac:dyDescent="0.5">
      <c r="A1" s="81" t="s">
        <v>3263</v>
      </c>
      <c r="B1" s="81"/>
      <c r="C1" s="1"/>
      <c r="D1" s="2"/>
      <c r="E1" s="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81" t="s">
        <v>3260</v>
      </c>
      <c r="AS1" s="81"/>
      <c r="AT1" s="81"/>
      <c r="AU1" s="81"/>
      <c r="AV1" s="81"/>
    </row>
    <row r="2" spans="1:48" ht="49.5" x14ac:dyDescent="0.5">
      <c r="A2" s="81" t="s">
        <v>3268</v>
      </c>
      <c r="B2" s="81"/>
      <c r="C2" s="1"/>
      <c r="D2" s="2"/>
      <c r="E2" s="2"/>
      <c r="F2" s="5"/>
      <c r="G2" s="6"/>
      <c r="H2" s="6"/>
      <c r="I2" s="6"/>
      <c r="J2" s="6"/>
      <c r="K2" s="6"/>
      <c r="L2" s="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8"/>
      <c r="AE2" s="7"/>
      <c r="AF2" s="7"/>
      <c r="AG2" s="7"/>
      <c r="AH2" s="7"/>
      <c r="AI2" s="7"/>
      <c r="AJ2" s="9"/>
      <c r="AK2" s="10"/>
      <c r="AL2" s="10"/>
      <c r="AM2" s="10"/>
      <c r="AN2" s="9"/>
      <c r="AO2" s="10"/>
      <c r="AP2" s="10"/>
      <c r="AQ2" s="11"/>
      <c r="AR2" s="81" t="s">
        <v>3262</v>
      </c>
      <c r="AS2" s="81"/>
      <c r="AT2" s="81"/>
      <c r="AU2" s="81"/>
      <c r="AV2" s="81"/>
    </row>
    <row r="3" spans="1:48" ht="50.25" x14ac:dyDescent="0.5">
      <c r="A3" s="81" t="s">
        <v>3271</v>
      </c>
      <c r="B3" s="81"/>
      <c r="C3" s="1"/>
      <c r="D3" s="2"/>
      <c r="E3" s="2"/>
      <c r="F3" s="5"/>
      <c r="G3" s="6"/>
      <c r="H3" s="6"/>
      <c r="I3" s="6"/>
      <c r="J3" s="6"/>
      <c r="K3" s="6"/>
      <c r="L3" s="6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8"/>
      <c r="AE3" s="7"/>
      <c r="AF3" s="7"/>
      <c r="AG3" s="7"/>
      <c r="AH3" s="7"/>
      <c r="AI3" s="7"/>
      <c r="AJ3" s="9"/>
      <c r="AK3" s="10"/>
      <c r="AL3" s="10"/>
      <c r="AM3" s="10"/>
      <c r="AN3" s="9"/>
      <c r="AO3" s="10"/>
      <c r="AP3" s="10"/>
      <c r="AQ3" s="11"/>
      <c r="AR3" s="71"/>
      <c r="AS3" s="72"/>
      <c r="AT3" s="72"/>
      <c r="AU3" s="72"/>
      <c r="AV3" s="72"/>
    </row>
    <row r="4" spans="1:48" ht="49.5" x14ac:dyDescent="0.5">
      <c r="A4" s="90"/>
      <c r="B4" s="90"/>
      <c r="C4" s="1"/>
      <c r="D4" s="2"/>
      <c r="E4" s="2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90" t="s">
        <v>3272</v>
      </c>
      <c r="AS4" s="90"/>
      <c r="AT4" s="90"/>
      <c r="AU4" s="90"/>
      <c r="AV4" s="90"/>
    </row>
    <row r="5" spans="1:48" ht="49.5" x14ac:dyDescent="0.5">
      <c r="A5" s="81" t="s">
        <v>3273</v>
      </c>
      <c r="B5" s="81"/>
      <c r="C5" s="1"/>
      <c r="D5" s="2"/>
      <c r="E5" s="2"/>
      <c r="F5" s="5"/>
      <c r="G5" s="6"/>
      <c r="H5" s="6"/>
      <c r="I5" s="6"/>
      <c r="J5" s="6"/>
      <c r="K5" s="6"/>
      <c r="L5" s="6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8"/>
      <c r="AE5" s="7"/>
      <c r="AF5" s="7"/>
      <c r="AG5" s="7"/>
      <c r="AH5" s="7"/>
      <c r="AI5" s="7"/>
      <c r="AJ5" s="9"/>
      <c r="AK5" s="10"/>
      <c r="AL5" s="10"/>
      <c r="AM5" s="10"/>
      <c r="AN5" s="9"/>
      <c r="AO5" s="10"/>
      <c r="AP5" s="10"/>
      <c r="AQ5" s="11"/>
      <c r="AR5" s="92" t="s">
        <v>3274</v>
      </c>
      <c r="AS5" s="92"/>
      <c r="AT5" s="92"/>
      <c r="AU5" s="92"/>
      <c r="AV5" s="92"/>
    </row>
    <row r="6" spans="1:48" ht="49.5" x14ac:dyDescent="0.5">
      <c r="A6" s="70"/>
      <c r="B6" s="70"/>
      <c r="C6" s="1"/>
      <c r="D6" s="2"/>
      <c r="E6" s="2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12"/>
      <c r="AQ6" s="12"/>
      <c r="AR6" s="12"/>
      <c r="AS6" s="85"/>
      <c r="AT6" s="85"/>
      <c r="AU6" s="85"/>
      <c r="AV6" s="85"/>
    </row>
    <row r="7" spans="1:48" ht="49.5" x14ac:dyDescent="0.5">
      <c r="A7" s="81" t="s">
        <v>3261</v>
      </c>
      <c r="B7" s="81"/>
      <c r="C7" s="1"/>
      <c r="D7" s="2"/>
      <c r="E7" s="2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3"/>
      <c r="AE7" s="73"/>
      <c r="AF7" s="73"/>
      <c r="AG7" s="73"/>
      <c r="AH7" s="73"/>
      <c r="AI7" s="73"/>
      <c r="AJ7" s="73"/>
      <c r="AK7" s="73"/>
      <c r="AL7" s="73"/>
      <c r="AM7" s="73"/>
      <c r="AN7" s="73"/>
      <c r="AO7" s="73"/>
      <c r="AP7" s="73"/>
      <c r="AQ7" s="73"/>
      <c r="AR7" s="73"/>
      <c r="AS7" s="73"/>
      <c r="AT7" s="73"/>
      <c r="AU7" s="73"/>
      <c r="AV7" s="73"/>
    </row>
    <row r="8" spans="1:48" ht="39.75" x14ac:dyDescent="0.5">
      <c r="A8" s="69"/>
      <c r="B8" s="69"/>
      <c r="C8" s="1"/>
      <c r="D8" s="2"/>
      <c r="E8" s="2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</row>
    <row r="9" spans="1:48" x14ac:dyDescent="0.5">
      <c r="A9" s="1"/>
      <c r="B9" s="1"/>
      <c r="C9" s="1"/>
      <c r="D9" s="2"/>
      <c r="E9" s="2"/>
      <c r="F9" s="3"/>
      <c r="G9" s="12"/>
      <c r="H9" s="12"/>
      <c r="I9" s="1"/>
      <c r="J9" s="1"/>
      <c r="K9" s="1"/>
      <c r="L9" s="1"/>
      <c r="M9" s="1"/>
      <c r="N9" s="3"/>
      <c r="O9" s="3"/>
      <c r="P9" s="3"/>
      <c r="Q9" s="14"/>
      <c r="R9" s="15"/>
      <c r="S9" s="1"/>
      <c r="T9" s="1"/>
      <c r="U9" s="13"/>
      <c r="V9" s="1"/>
      <c r="W9" s="1"/>
      <c r="X9" s="3"/>
      <c r="Y9" s="3"/>
      <c r="Z9" s="3"/>
      <c r="AA9" s="1"/>
      <c r="AB9" s="1"/>
      <c r="AC9" s="1"/>
      <c r="AD9" s="16"/>
      <c r="AE9" s="3"/>
      <c r="AF9" s="3"/>
      <c r="AG9" s="3"/>
      <c r="AH9" s="1"/>
      <c r="AI9" s="1"/>
      <c r="AJ9" s="17"/>
      <c r="AK9" s="18"/>
      <c r="AL9" s="19"/>
      <c r="AM9" s="19"/>
      <c r="AN9" s="17"/>
      <c r="AO9" s="18"/>
      <c r="AP9" s="18"/>
      <c r="AQ9" s="11"/>
      <c r="AR9" s="11"/>
      <c r="AS9" s="20"/>
      <c r="AT9" s="20"/>
      <c r="AU9" s="11"/>
      <c r="AV9" s="11"/>
    </row>
    <row r="10" spans="1:48" s="21" customFormat="1" ht="43.5" x14ac:dyDescent="0.5">
      <c r="A10" s="86" t="s">
        <v>3266</v>
      </c>
      <c r="B10" s="86"/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/>
      <c r="T10" s="86"/>
      <c r="U10" s="86"/>
      <c r="V10" s="86"/>
      <c r="W10" s="86"/>
      <c r="X10" s="86"/>
      <c r="Y10" s="86"/>
      <c r="Z10" s="86"/>
      <c r="AA10" s="86"/>
      <c r="AB10" s="86"/>
      <c r="AC10" s="86"/>
      <c r="AD10" s="86"/>
      <c r="AE10" s="86"/>
      <c r="AF10" s="86"/>
      <c r="AG10" s="86"/>
      <c r="AH10" s="86"/>
      <c r="AI10" s="86"/>
      <c r="AJ10" s="86"/>
      <c r="AK10" s="86"/>
      <c r="AL10" s="86"/>
      <c r="AM10" s="86"/>
      <c r="AN10" s="86"/>
      <c r="AO10" s="86"/>
      <c r="AP10" s="86"/>
      <c r="AQ10" s="86"/>
      <c r="AR10" s="86"/>
      <c r="AS10" s="86"/>
      <c r="AT10" s="86"/>
      <c r="AU10" s="86"/>
      <c r="AV10" s="86"/>
    </row>
    <row r="11" spans="1:48" x14ac:dyDescent="0.5">
      <c r="A11" s="22"/>
      <c r="B11" s="22"/>
      <c r="C11" s="22"/>
      <c r="D11" s="23"/>
      <c r="E11" s="23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</row>
    <row r="12" spans="1:48" x14ac:dyDescent="0.5">
      <c r="A12" s="82" t="s">
        <v>0</v>
      </c>
      <c r="B12" s="82" t="s">
        <v>1</v>
      </c>
      <c r="C12" s="91" t="s">
        <v>2</v>
      </c>
      <c r="D12" s="87" t="s">
        <v>3269</v>
      </c>
      <c r="E12" s="87" t="s">
        <v>3270</v>
      </c>
      <c r="F12" s="88" t="s">
        <v>3</v>
      </c>
      <c r="G12" s="83" t="s">
        <v>4</v>
      </c>
      <c r="H12" s="84"/>
      <c r="I12" s="82" t="s">
        <v>3259</v>
      </c>
      <c r="J12" s="82" t="s">
        <v>3249</v>
      </c>
      <c r="K12" s="82"/>
      <c r="L12" s="82"/>
      <c r="M12" s="82"/>
      <c r="N12" s="82" t="s">
        <v>4</v>
      </c>
      <c r="O12" s="82"/>
      <c r="P12" s="82" t="s">
        <v>5</v>
      </c>
      <c r="Q12" s="82" t="s">
        <v>6</v>
      </c>
      <c r="R12" s="82"/>
      <c r="S12" s="82"/>
      <c r="T12" s="82"/>
      <c r="U12" s="82" t="s">
        <v>4</v>
      </c>
      <c r="V12" s="82"/>
      <c r="W12" s="82" t="s">
        <v>7</v>
      </c>
      <c r="X12" s="82" t="s">
        <v>8</v>
      </c>
      <c r="Y12" s="82"/>
      <c r="Z12" s="82"/>
      <c r="AA12" s="82"/>
      <c r="AB12" s="82" t="s">
        <v>4</v>
      </c>
      <c r="AC12" s="82"/>
      <c r="AD12" s="89" t="s">
        <v>9</v>
      </c>
      <c r="AE12" s="82" t="s">
        <v>10</v>
      </c>
      <c r="AF12" s="82"/>
      <c r="AG12" s="82"/>
      <c r="AH12" s="82"/>
      <c r="AI12" s="82" t="s">
        <v>4</v>
      </c>
      <c r="AJ12" s="82"/>
      <c r="AK12" s="82" t="s">
        <v>11</v>
      </c>
      <c r="AL12" s="82" t="s">
        <v>12</v>
      </c>
      <c r="AM12" s="82"/>
      <c r="AN12" s="82"/>
      <c r="AO12" s="82"/>
      <c r="AP12" s="82" t="s">
        <v>4</v>
      </c>
      <c r="AQ12" s="82"/>
      <c r="AR12" s="82" t="s">
        <v>13</v>
      </c>
      <c r="AS12" s="82" t="s">
        <v>14</v>
      </c>
      <c r="AT12" s="82"/>
      <c r="AU12" s="82"/>
      <c r="AV12" s="82"/>
    </row>
    <row r="13" spans="1:48" x14ac:dyDescent="0.5">
      <c r="A13" s="82"/>
      <c r="B13" s="82"/>
      <c r="C13" s="91"/>
      <c r="D13" s="87"/>
      <c r="E13" s="87"/>
      <c r="F13" s="88"/>
      <c r="G13" s="83" t="s">
        <v>3248</v>
      </c>
      <c r="H13" s="84"/>
      <c r="I13" s="82"/>
      <c r="J13" s="82" t="s">
        <v>15</v>
      </c>
      <c r="K13" s="82"/>
      <c r="L13" s="82"/>
      <c r="M13" s="82" t="s">
        <v>16</v>
      </c>
      <c r="N13" s="82" t="s">
        <v>17</v>
      </c>
      <c r="O13" s="82"/>
      <c r="P13" s="82"/>
      <c r="Q13" s="82" t="s">
        <v>15</v>
      </c>
      <c r="R13" s="82"/>
      <c r="S13" s="82"/>
      <c r="T13" s="82" t="s">
        <v>16</v>
      </c>
      <c r="U13" s="82" t="s">
        <v>18</v>
      </c>
      <c r="V13" s="82"/>
      <c r="W13" s="82"/>
      <c r="X13" s="82" t="s">
        <v>3267</v>
      </c>
      <c r="Y13" s="82"/>
      <c r="Z13" s="82"/>
      <c r="AA13" s="82" t="s">
        <v>16</v>
      </c>
      <c r="AB13" s="82" t="s">
        <v>19</v>
      </c>
      <c r="AC13" s="82"/>
      <c r="AD13" s="89"/>
      <c r="AE13" s="82" t="s">
        <v>15</v>
      </c>
      <c r="AF13" s="82"/>
      <c r="AG13" s="82"/>
      <c r="AH13" s="82" t="s">
        <v>20</v>
      </c>
      <c r="AI13" s="82" t="s">
        <v>21</v>
      </c>
      <c r="AJ13" s="82"/>
      <c r="AK13" s="82"/>
      <c r="AL13" s="82" t="s">
        <v>15</v>
      </c>
      <c r="AM13" s="82"/>
      <c r="AN13" s="82"/>
      <c r="AO13" s="82" t="s">
        <v>16</v>
      </c>
      <c r="AP13" s="82" t="s">
        <v>22</v>
      </c>
      <c r="AQ13" s="82"/>
      <c r="AR13" s="82"/>
      <c r="AS13" s="82" t="s">
        <v>15</v>
      </c>
      <c r="AT13" s="82"/>
      <c r="AU13" s="82"/>
      <c r="AV13" s="82" t="s">
        <v>16</v>
      </c>
    </row>
    <row r="14" spans="1:48" ht="141" x14ac:dyDescent="0.5">
      <c r="A14" s="82"/>
      <c r="B14" s="82"/>
      <c r="C14" s="91"/>
      <c r="D14" s="87"/>
      <c r="E14" s="87"/>
      <c r="F14" s="88"/>
      <c r="G14" s="83"/>
      <c r="H14" s="84"/>
      <c r="I14" s="82"/>
      <c r="J14" s="75" t="s">
        <v>23</v>
      </c>
      <c r="K14" s="75" t="s">
        <v>24</v>
      </c>
      <c r="L14" s="75" t="s">
        <v>25</v>
      </c>
      <c r="M14" s="82"/>
      <c r="N14" s="82"/>
      <c r="O14" s="82"/>
      <c r="P14" s="82"/>
      <c r="Q14" s="75" t="s">
        <v>23</v>
      </c>
      <c r="R14" s="75" t="s">
        <v>24</v>
      </c>
      <c r="S14" s="75" t="s">
        <v>25</v>
      </c>
      <c r="T14" s="82"/>
      <c r="U14" s="82"/>
      <c r="V14" s="82"/>
      <c r="W14" s="82"/>
      <c r="X14" s="75" t="s">
        <v>23</v>
      </c>
      <c r="Y14" s="75" t="s">
        <v>24</v>
      </c>
      <c r="Z14" s="75" t="s">
        <v>25</v>
      </c>
      <c r="AA14" s="82"/>
      <c r="AB14" s="82"/>
      <c r="AC14" s="82"/>
      <c r="AD14" s="89"/>
      <c r="AE14" s="75" t="s">
        <v>23</v>
      </c>
      <c r="AF14" s="75" t="s">
        <v>24</v>
      </c>
      <c r="AG14" s="75" t="s">
        <v>25</v>
      </c>
      <c r="AH14" s="82"/>
      <c r="AI14" s="82"/>
      <c r="AJ14" s="82"/>
      <c r="AK14" s="82"/>
      <c r="AL14" s="75" t="s">
        <v>23</v>
      </c>
      <c r="AM14" s="75" t="s">
        <v>24</v>
      </c>
      <c r="AN14" s="75" t="s">
        <v>25</v>
      </c>
      <c r="AO14" s="82"/>
      <c r="AP14" s="82"/>
      <c r="AQ14" s="82"/>
      <c r="AR14" s="82"/>
      <c r="AS14" s="75" t="s">
        <v>23</v>
      </c>
      <c r="AT14" s="75" t="s">
        <v>24</v>
      </c>
      <c r="AU14" s="75" t="s">
        <v>25</v>
      </c>
      <c r="AV14" s="82"/>
    </row>
    <row r="15" spans="1:48" ht="141" x14ac:dyDescent="0.5">
      <c r="A15" s="82"/>
      <c r="B15" s="82"/>
      <c r="C15" s="91"/>
      <c r="D15" s="87"/>
      <c r="E15" s="87"/>
      <c r="F15" s="78" t="s">
        <v>26</v>
      </c>
      <c r="G15" s="76" t="s">
        <v>27</v>
      </c>
      <c r="H15" s="77" t="s">
        <v>28</v>
      </c>
      <c r="I15" s="75" t="s">
        <v>29</v>
      </c>
      <c r="J15" s="75" t="s">
        <v>30</v>
      </c>
      <c r="K15" s="75" t="s">
        <v>30</v>
      </c>
      <c r="L15" s="75" t="s">
        <v>30</v>
      </c>
      <c r="M15" s="75" t="s">
        <v>30</v>
      </c>
      <c r="N15" s="75" t="s">
        <v>27</v>
      </c>
      <c r="O15" s="75" t="s">
        <v>28</v>
      </c>
      <c r="P15" s="75" t="s">
        <v>29</v>
      </c>
      <c r="Q15" s="75" t="s">
        <v>29</v>
      </c>
      <c r="R15" s="75" t="s">
        <v>29</v>
      </c>
      <c r="S15" s="75" t="s">
        <v>29</v>
      </c>
      <c r="T15" s="75" t="s">
        <v>29</v>
      </c>
      <c r="U15" s="75" t="s">
        <v>27</v>
      </c>
      <c r="V15" s="75" t="s">
        <v>28</v>
      </c>
      <c r="W15" s="75" t="s">
        <v>29</v>
      </c>
      <c r="X15" s="75" t="s">
        <v>29</v>
      </c>
      <c r="Y15" s="75" t="s">
        <v>29</v>
      </c>
      <c r="Z15" s="75" t="s">
        <v>29</v>
      </c>
      <c r="AA15" s="75" t="s">
        <v>29</v>
      </c>
      <c r="AB15" s="75" t="s">
        <v>27</v>
      </c>
      <c r="AC15" s="75" t="s">
        <v>28</v>
      </c>
      <c r="AD15" s="79" t="s">
        <v>29</v>
      </c>
      <c r="AE15" s="75" t="s">
        <v>29</v>
      </c>
      <c r="AF15" s="75" t="s">
        <v>29</v>
      </c>
      <c r="AG15" s="75" t="s">
        <v>29</v>
      </c>
      <c r="AH15" s="75" t="s">
        <v>29</v>
      </c>
      <c r="AI15" s="75" t="s">
        <v>27</v>
      </c>
      <c r="AJ15" s="75" t="s">
        <v>28</v>
      </c>
      <c r="AK15" s="75" t="s">
        <v>29</v>
      </c>
      <c r="AL15" s="75" t="s">
        <v>29</v>
      </c>
      <c r="AM15" s="75" t="s">
        <v>29</v>
      </c>
      <c r="AN15" s="75" t="s">
        <v>29</v>
      </c>
      <c r="AO15" s="75" t="s">
        <v>29</v>
      </c>
      <c r="AP15" s="75" t="s">
        <v>27</v>
      </c>
      <c r="AQ15" s="75" t="s">
        <v>28</v>
      </c>
      <c r="AR15" s="75" t="s">
        <v>29</v>
      </c>
      <c r="AS15" s="75" t="s">
        <v>29</v>
      </c>
      <c r="AT15" s="75" t="s">
        <v>29</v>
      </c>
      <c r="AU15" s="75" t="s">
        <v>29</v>
      </c>
      <c r="AV15" s="75" t="s">
        <v>29</v>
      </c>
    </row>
    <row r="16" spans="1:48" s="10" customFormat="1" ht="38.25" x14ac:dyDescent="0.25">
      <c r="A16" s="42" t="s">
        <v>31</v>
      </c>
      <c r="B16" s="42" t="s">
        <v>32</v>
      </c>
      <c r="C16" s="42" t="s">
        <v>33</v>
      </c>
      <c r="D16" s="42" t="s">
        <v>34</v>
      </c>
      <c r="E16" s="42" t="s">
        <v>35</v>
      </c>
      <c r="F16" s="42" t="s">
        <v>36</v>
      </c>
      <c r="G16" s="42" t="s">
        <v>37</v>
      </c>
      <c r="H16" s="42" t="s">
        <v>38</v>
      </c>
      <c r="I16" s="42" t="s">
        <v>3252</v>
      </c>
      <c r="J16" s="42" t="s">
        <v>39</v>
      </c>
      <c r="K16" s="42" t="s">
        <v>40</v>
      </c>
      <c r="L16" s="42" t="s">
        <v>41</v>
      </c>
      <c r="M16" s="42" t="s">
        <v>42</v>
      </c>
      <c r="N16" s="42" t="s">
        <v>43</v>
      </c>
      <c r="O16" s="42" t="s">
        <v>44</v>
      </c>
      <c r="P16" s="42" t="s">
        <v>45</v>
      </c>
      <c r="Q16" s="42" t="s">
        <v>3253</v>
      </c>
      <c r="R16" s="42" t="s">
        <v>46</v>
      </c>
      <c r="S16" s="42" t="s">
        <v>47</v>
      </c>
      <c r="T16" s="42" t="s">
        <v>48</v>
      </c>
      <c r="U16" s="42" t="s">
        <v>49</v>
      </c>
      <c r="V16" s="42" t="s">
        <v>50</v>
      </c>
      <c r="W16" s="42" t="s">
        <v>51</v>
      </c>
      <c r="X16" s="42" t="s">
        <v>52</v>
      </c>
      <c r="Y16" s="42" t="s">
        <v>3254</v>
      </c>
      <c r="Z16" s="42" t="s">
        <v>53</v>
      </c>
      <c r="AA16" s="42" t="s">
        <v>54</v>
      </c>
      <c r="AB16" s="42" t="s">
        <v>55</v>
      </c>
      <c r="AC16" s="42" t="s">
        <v>56</v>
      </c>
      <c r="AD16" s="42" t="s">
        <v>57</v>
      </c>
      <c r="AE16" s="42" t="s">
        <v>58</v>
      </c>
      <c r="AF16" s="42" t="s">
        <v>59</v>
      </c>
      <c r="AG16" s="42" t="s">
        <v>3255</v>
      </c>
      <c r="AH16" s="42" t="s">
        <v>60</v>
      </c>
      <c r="AI16" s="42" t="s">
        <v>61</v>
      </c>
      <c r="AJ16" s="42" t="s">
        <v>62</v>
      </c>
      <c r="AK16" s="42" t="s">
        <v>63</v>
      </c>
      <c r="AL16" s="42" t="s">
        <v>64</v>
      </c>
      <c r="AM16" s="42" t="s">
        <v>65</v>
      </c>
      <c r="AN16" s="42" t="s">
        <v>66</v>
      </c>
      <c r="AO16" s="42" t="s">
        <v>3256</v>
      </c>
      <c r="AP16" s="42" t="s">
        <v>67</v>
      </c>
      <c r="AQ16" s="42" t="s">
        <v>68</v>
      </c>
      <c r="AR16" s="42" t="s">
        <v>69</v>
      </c>
      <c r="AS16" s="42" t="s">
        <v>70</v>
      </c>
      <c r="AT16" s="42" t="s">
        <v>71</v>
      </c>
      <c r="AU16" s="42" t="s">
        <v>72</v>
      </c>
      <c r="AV16" s="42" t="s">
        <v>73</v>
      </c>
    </row>
    <row r="17" spans="1:48" s="24" customFormat="1" ht="37.5" x14ac:dyDescent="0.45">
      <c r="A17" s="43"/>
      <c r="B17" s="44" t="s">
        <v>3257</v>
      </c>
      <c r="C17" s="38"/>
      <c r="D17" s="45"/>
      <c r="E17" s="45"/>
      <c r="F17" s="38">
        <f t="shared" ref="F17:AV17" si="0">F18+F822+F1499+F1723</f>
        <v>20804252.419740461</v>
      </c>
      <c r="G17" s="38">
        <f t="shared" si="0"/>
        <v>1180.8713799999998</v>
      </c>
      <c r="H17" s="38">
        <f t="shared" si="0"/>
        <v>737.48099999999988</v>
      </c>
      <c r="I17" s="38">
        <f t="shared" si="0"/>
        <v>13256955.884312669</v>
      </c>
      <c r="J17" s="38">
        <f t="shared" si="0"/>
        <v>8213140.0588676669</v>
      </c>
      <c r="K17" s="38">
        <f t="shared" si="0"/>
        <v>3212000</v>
      </c>
      <c r="L17" s="38">
        <f t="shared" si="0"/>
        <v>1831815.8254450001</v>
      </c>
      <c r="M17" s="38">
        <f t="shared" si="0"/>
        <v>23170</v>
      </c>
      <c r="N17" s="38">
        <f t="shared" si="0"/>
        <v>233.45338000000001</v>
      </c>
      <c r="O17" s="38">
        <f t="shared" si="0"/>
        <v>157.41600000000003</v>
      </c>
      <c r="P17" s="38">
        <f t="shared" si="0"/>
        <v>3035753.0074896682</v>
      </c>
      <c r="Q17" s="38">
        <f t="shared" si="0"/>
        <v>1642628.0120446682</v>
      </c>
      <c r="R17" s="38">
        <f t="shared" si="0"/>
        <v>642400</v>
      </c>
      <c r="S17" s="38">
        <f t="shared" si="0"/>
        <v>750724.99544500012</v>
      </c>
      <c r="T17" s="38">
        <f t="shared" si="0"/>
        <v>5170</v>
      </c>
      <c r="U17" s="38">
        <f t="shared" si="0"/>
        <v>267.899</v>
      </c>
      <c r="V17" s="38">
        <f t="shared" si="0"/>
        <v>170.87300000000002</v>
      </c>
      <c r="W17" s="38">
        <f t="shared" si="0"/>
        <v>3055757.7540640002</v>
      </c>
      <c r="X17" s="38">
        <f t="shared" si="0"/>
        <v>1642628.0140640002</v>
      </c>
      <c r="Y17" s="38">
        <f t="shared" si="0"/>
        <v>642400</v>
      </c>
      <c r="Z17" s="38">
        <f t="shared" si="0"/>
        <v>770729.74000000011</v>
      </c>
      <c r="AA17" s="38">
        <f t="shared" si="0"/>
        <v>4500</v>
      </c>
      <c r="AB17" s="38">
        <f t="shared" si="0"/>
        <v>216.358</v>
      </c>
      <c r="AC17" s="38">
        <f t="shared" si="0"/>
        <v>140.19999999999999</v>
      </c>
      <c r="AD17" s="38">
        <f t="shared" si="0"/>
        <v>2587735.1631750003</v>
      </c>
      <c r="AE17" s="38">
        <f t="shared" si="0"/>
        <v>1642628.0131750002</v>
      </c>
      <c r="AF17" s="38">
        <f t="shared" si="0"/>
        <v>642400</v>
      </c>
      <c r="AG17" s="38">
        <f t="shared" si="0"/>
        <v>302707.15000000008</v>
      </c>
      <c r="AH17" s="38">
        <f t="shared" si="0"/>
        <v>4500</v>
      </c>
      <c r="AI17" s="38">
        <f t="shared" si="0"/>
        <v>223.36500000000001</v>
      </c>
      <c r="AJ17" s="38">
        <f t="shared" si="0"/>
        <v>133.99600000000001</v>
      </c>
      <c r="AK17" s="38">
        <f t="shared" si="0"/>
        <v>2292681.9465840003</v>
      </c>
      <c r="AL17" s="38">
        <f t="shared" si="0"/>
        <v>1642628.0065840003</v>
      </c>
      <c r="AM17" s="38">
        <f t="shared" si="0"/>
        <v>642400</v>
      </c>
      <c r="AN17" s="38">
        <f t="shared" si="0"/>
        <v>7653.9400000000005</v>
      </c>
      <c r="AO17" s="38">
        <f t="shared" si="0"/>
        <v>4500</v>
      </c>
      <c r="AP17" s="38">
        <f t="shared" si="0"/>
        <v>239.79599999999999</v>
      </c>
      <c r="AQ17" s="38">
        <f t="shared" si="0"/>
        <v>134.99599999999998</v>
      </c>
      <c r="AR17" s="32">
        <f t="shared" si="0"/>
        <v>2285028.0130000003</v>
      </c>
      <c r="AS17" s="38">
        <f t="shared" si="0"/>
        <v>1642628.0130000005</v>
      </c>
      <c r="AT17" s="32">
        <f t="shared" si="0"/>
        <v>642400</v>
      </c>
      <c r="AU17" s="32">
        <f t="shared" si="0"/>
        <v>0</v>
      </c>
      <c r="AV17" s="32">
        <f t="shared" si="0"/>
        <v>4500</v>
      </c>
    </row>
    <row r="18" spans="1:48" s="98" customFormat="1" ht="75" x14ac:dyDescent="0.5">
      <c r="A18" s="93"/>
      <c r="B18" s="94" t="s">
        <v>74</v>
      </c>
      <c r="C18" s="95"/>
      <c r="D18" s="96"/>
      <c r="E18" s="96"/>
      <c r="F18" s="97">
        <f t="shared" ref="F18:O18" si="1">F19+F26+F37+F46+F63+F71+F78+F88+F104+F111+F113+F135+F140+F170+F201+F206+F218+F227+F237+F244+F251+F297+F344+F386+F390+F405+F421+F428+F431+F441+F448+F454+F506+F546+F563+F584+F586+F597+F609+F665+F673+F692+F700+F717+F731+F752+F807+F819</f>
        <v>6423477.7393599991</v>
      </c>
      <c r="G18" s="97">
        <f t="shared" si="1"/>
        <v>565.51359999999977</v>
      </c>
      <c r="H18" s="97">
        <f t="shared" si="1"/>
        <v>521.61599999999987</v>
      </c>
      <c r="I18" s="97">
        <f t="shared" si="1"/>
        <v>3178074.9332806673</v>
      </c>
      <c r="J18" s="97">
        <f t="shared" si="1"/>
        <v>2896918.6132806665</v>
      </c>
      <c r="K18" s="97">
        <f t="shared" si="1"/>
        <v>281156.31999999995</v>
      </c>
      <c r="L18" s="97">
        <f t="shared" si="1"/>
        <v>0</v>
      </c>
      <c r="M18" s="97">
        <f t="shared" si="1"/>
        <v>0</v>
      </c>
      <c r="N18" s="97">
        <f t="shared" si="1"/>
        <v>83.021600000000007</v>
      </c>
      <c r="O18" s="97">
        <f t="shared" si="1"/>
        <v>94.220000000000013</v>
      </c>
      <c r="P18" s="97">
        <f t="shared" ref="P18:V18" si="2">P19+P26+P37+P46+P63+P71+P78+P88+P104+P111+P113+P135+P140+P170+P201+P206+P218+P227+P237+P244+P251+P297+P344+P386+P390+P405+P421+P428+P431+P441+P448+P454+P506+P546+P563+P584+P586+P597+P609+P665+P673+P692+P700+P717+P731+P752+P807+P819</f>
        <v>608092.51153166674</v>
      </c>
      <c r="Q18" s="97">
        <f t="shared" si="2"/>
        <v>608092.51153166674</v>
      </c>
      <c r="R18" s="97">
        <f t="shared" si="2"/>
        <v>0</v>
      </c>
      <c r="S18" s="97">
        <f t="shared" si="2"/>
        <v>0</v>
      </c>
      <c r="T18" s="97">
        <f t="shared" si="2"/>
        <v>0</v>
      </c>
      <c r="U18" s="97">
        <f t="shared" si="2"/>
        <v>64.10799999999999</v>
      </c>
      <c r="V18" s="97">
        <f t="shared" si="2"/>
        <v>81.440000000000012</v>
      </c>
      <c r="W18" s="97">
        <f t="shared" ref="W18:AC18" si="3">W19+W26+W37+W46+W63+W71+W78+W88+W104+W111+W113+W135+W140+W170+W201+W206+W218+W227+W237+W244+W251+W297+W344+W386+W390+W405+W421+W428+W431+W441+W448+W454+W506+W546+W563+W584+W586+W597+W609+W665+W673+W692+W700+W717+W731+W752+W807+W819</f>
        <v>508376.16764399997</v>
      </c>
      <c r="X18" s="97">
        <f t="shared" si="3"/>
        <v>454219.84764399996</v>
      </c>
      <c r="Y18" s="97">
        <f t="shared" si="3"/>
        <v>54156.32</v>
      </c>
      <c r="Z18" s="97">
        <f t="shared" si="3"/>
        <v>0</v>
      </c>
      <c r="AA18" s="97">
        <f t="shared" si="3"/>
        <v>0</v>
      </c>
      <c r="AB18" s="97">
        <f t="shared" si="3"/>
        <v>73.878000000000014</v>
      </c>
      <c r="AC18" s="97">
        <f t="shared" si="3"/>
        <v>113.06</v>
      </c>
      <c r="AD18" s="97">
        <f t="shared" ref="AD18:AJ18" si="4">AD19+AD26+AD37+AD46+AD63+AD71+AD78+AD88+AD104+AD111+AD113+AD135+AD140+AD170+AD201+AD206+AD218+AD227+AD237+AD244+AD251+AD297+AD344+AD386+AD390+AD405+AD421+AD428+AD431+AD441+AD448+AD454+AD506+AD546+AD563+AD584+AD586+AD597+AD609+AD665+AD673+AD692+AD700+AD717+AD731+AD752+AD807+AD819</f>
        <v>711591.93210500001</v>
      </c>
      <c r="AE18" s="97">
        <f t="shared" si="4"/>
        <v>573591.93210500001</v>
      </c>
      <c r="AF18" s="97">
        <f t="shared" si="4"/>
        <v>138000</v>
      </c>
      <c r="AG18" s="97">
        <f t="shared" si="4"/>
        <v>0</v>
      </c>
      <c r="AH18" s="97">
        <f t="shared" si="4"/>
        <v>0</v>
      </c>
      <c r="AI18" s="97">
        <f t="shared" si="4"/>
        <v>133.44</v>
      </c>
      <c r="AJ18" s="97">
        <f t="shared" si="4"/>
        <v>99.300000000000011</v>
      </c>
      <c r="AK18" s="97">
        <f t="shared" ref="AK18:AQ18" si="5">AK19+AK26+AK37+AK46+AK63+AK71+AK78+AK88+AK104+AK111+AK113+AK135+AK140+AK170+AK201+AK206+AK218+AK227+AK237+AK244+AK251+AK297+AK344+AK386+AK390+AK405+AK421+AK428+AK431+AK441+AK448+AK454+AK506+AK546+AK563+AK584+AK586+AK597+AK609+AK665+AK673+AK692+AK700+AK717+AK731+AK752+AK807+AK819</f>
        <v>598057.25599999982</v>
      </c>
      <c r="AL18" s="97">
        <f t="shared" si="5"/>
        <v>556057.25599999994</v>
      </c>
      <c r="AM18" s="97">
        <f t="shared" si="5"/>
        <v>41999.999999999935</v>
      </c>
      <c r="AN18" s="97">
        <f t="shared" si="5"/>
        <v>0</v>
      </c>
      <c r="AO18" s="97">
        <f t="shared" si="5"/>
        <v>0</v>
      </c>
      <c r="AP18" s="97">
        <f t="shared" si="5"/>
        <v>211.066</v>
      </c>
      <c r="AQ18" s="97">
        <f t="shared" si="5"/>
        <v>133.59599999999998</v>
      </c>
      <c r="AR18" s="97">
        <f>AR19+AR26+AR37+AR46+AR63+AR71+AR78+AR88+AR104+AR111+AR113+AR135+AR140+AR170+AR201+AR206+AR218+AR227+AR237+AR244+AR251+AR297+AR344+AR386+AR390+AR405+AR421+AR428+AR431+AR441+AR448+AR454+AR506+AR546+AR563+AR584+AR586+AR597+AR609+AR665+AR673+AR692+AR700+AR717+AR731+AR752+AR807+AR819</f>
        <v>751957.06600000034</v>
      </c>
      <c r="AS18" s="97">
        <f>AS19+AS26+AS37+AS46+AS63+AS71+AS78+AS88+AS104+AS111+AS113+AS135+AS140+AS170+AS201+AS206+AS218+AS227+AS237+AS244+AS251+AS297+AS344+AS386+AS390+AS405+AS421+AS428+AS431+AS441+AS448+AS454+AS506+AS546+AS563+AS584+AS586+AS597+AS609+AS665+AS673+AS692+AS700+AS717+AS731+AS752+AS807+AS819</f>
        <v>704957.06600000034</v>
      </c>
      <c r="AT18" s="97">
        <f>AT19+AT26+AT37+AT46+AT63+AT71+AT78+AT88+AT104+AT111+AT113+AT135+AT140+AT170+AT201+AT206+AT218+AT227+AT237+AT244+AT251+AT297+AT344+AT386+AT390+AT405+AT421+AT428+AT431+AT441+AT448+AT454+AT506+AT546+AT563+AT584+AT586+AT597+AT609+AT665+AT673+AT692+AT700+AT717+AT731+AT752+AT807+AT819</f>
        <v>46999.999999999985</v>
      </c>
      <c r="AU18" s="97">
        <f>AU19+AU26+AU37+AU46+AU63+AU71+AU78+AU88+AU104+AU111+AU113+AU135+AU140+AU170+AU201+AU206+AU218+AU227+AU237+AU244+AU251+AU297+AU344+AU386+AU390+AU405+AU421+AU428+AU431+AU441+AU448+AU454+AU506+AU546+AU563+AU584+AU586+AU597+AU609+AU665+AU673+AU692+AU700+AU717+AU731+AU752+AU807+AU819</f>
        <v>0</v>
      </c>
      <c r="AV18" s="97">
        <f>AV19+AV26+AV37+AV46+AV63+AV71+AV78+AV88+AV104+AV111+AV113+AV135+AV140+AV170+AV201+AV206+AV218+AV227+AV237+AV244+AV251+AV297+AV344+AV386+AV390+AV405+AV421+AV428+AV431+AV441+AV448+AV454+AV506+AV546+AV563+AV584+AV586+AV597+AV609+AV665+AV673+AV692+AV700+AV717+AV731+AV752+AV807+AV819</f>
        <v>0</v>
      </c>
    </row>
    <row r="19" spans="1:48" ht="38.25" x14ac:dyDescent="0.5">
      <c r="A19" s="46"/>
      <c r="B19" s="43" t="s">
        <v>75</v>
      </c>
      <c r="C19" s="48"/>
      <c r="D19" s="45"/>
      <c r="E19" s="45"/>
      <c r="F19" s="35">
        <f>SUM(F20:F25)</f>
        <v>48567.981639999998</v>
      </c>
      <c r="G19" s="35">
        <f t="shared" ref="G19:AV19" si="6">SUM(G20:G25)</f>
        <v>0.39</v>
      </c>
      <c r="H19" s="35">
        <f t="shared" si="6"/>
        <v>2.46</v>
      </c>
      <c r="I19" s="35">
        <f>SUM(I20:I25)</f>
        <v>22539.140000000003</v>
      </c>
      <c r="J19" s="35">
        <f t="shared" si="6"/>
        <v>22539.140000000003</v>
      </c>
      <c r="K19" s="35">
        <f t="shared" si="6"/>
        <v>0</v>
      </c>
      <c r="L19" s="35">
        <f t="shared" si="6"/>
        <v>0</v>
      </c>
      <c r="M19" s="35">
        <f t="shared" si="6"/>
        <v>0</v>
      </c>
      <c r="N19" s="35">
        <f t="shared" si="6"/>
        <v>0.09</v>
      </c>
      <c r="O19" s="35">
        <f t="shared" si="6"/>
        <v>1.2000000000000002</v>
      </c>
      <c r="P19" s="35">
        <f t="shared" si="6"/>
        <v>3566.35</v>
      </c>
      <c r="Q19" s="35">
        <f t="shared" si="6"/>
        <v>3566.35</v>
      </c>
      <c r="R19" s="35">
        <f t="shared" si="6"/>
        <v>0</v>
      </c>
      <c r="S19" s="35">
        <f t="shared" si="6"/>
        <v>0</v>
      </c>
      <c r="T19" s="35">
        <f t="shared" si="6"/>
        <v>0</v>
      </c>
      <c r="U19" s="35">
        <f t="shared" si="6"/>
        <v>0.3</v>
      </c>
      <c r="V19" s="35">
        <f t="shared" si="6"/>
        <v>1.26</v>
      </c>
      <c r="W19" s="35">
        <f t="shared" si="6"/>
        <v>2516.8900000000003</v>
      </c>
      <c r="X19" s="35">
        <f t="shared" si="6"/>
        <v>2516.8900000000003</v>
      </c>
      <c r="Y19" s="35">
        <f t="shared" si="6"/>
        <v>0</v>
      </c>
      <c r="Z19" s="35">
        <f t="shared" si="6"/>
        <v>0</v>
      </c>
      <c r="AA19" s="35">
        <f t="shared" si="6"/>
        <v>0</v>
      </c>
      <c r="AB19" s="35">
        <f t="shared" si="6"/>
        <v>0</v>
      </c>
      <c r="AC19" s="35">
        <f t="shared" si="6"/>
        <v>0</v>
      </c>
      <c r="AD19" s="35">
        <f t="shared" si="6"/>
        <v>6000</v>
      </c>
      <c r="AE19" s="35">
        <f t="shared" si="6"/>
        <v>6000</v>
      </c>
      <c r="AF19" s="35">
        <f t="shared" si="6"/>
        <v>0</v>
      </c>
      <c r="AG19" s="35">
        <f t="shared" si="6"/>
        <v>0</v>
      </c>
      <c r="AH19" s="35">
        <f t="shared" si="6"/>
        <v>0</v>
      </c>
      <c r="AI19" s="35">
        <f t="shared" si="6"/>
        <v>0</v>
      </c>
      <c r="AJ19" s="35">
        <f t="shared" si="6"/>
        <v>0</v>
      </c>
      <c r="AK19" s="35">
        <f t="shared" si="6"/>
        <v>9215.9000000000015</v>
      </c>
      <c r="AL19" s="35">
        <f t="shared" si="6"/>
        <v>9215.9000000000015</v>
      </c>
      <c r="AM19" s="35">
        <f t="shared" si="6"/>
        <v>0</v>
      </c>
      <c r="AN19" s="35">
        <f t="shared" si="6"/>
        <v>0</v>
      </c>
      <c r="AO19" s="35">
        <f t="shared" si="6"/>
        <v>0</v>
      </c>
      <c r="AP19" s="35">
        <f t="shared" si="6"/>
        <v>0</v>
      </c>
      <c r="AQ19" s="35">
        <f t="shared" si="6"/>
        <v>0</v>
      </c>
      <c r="AR19" s="35">
        <f t="shared" si="6"/>
        <v>1240</v>
      </c>
      <c r="AS19" s="35">
        <f t="shared" si="6"/>
        <v>1240</v>
      </c>
      <c r="AT19" s="35">
        <f t="shared" si="6"/>
        <v>0</v>
      </c>
      <c r="AU19" s="35">
        <f t="shared" si="6"/>
        <v>0</v>
      </c>
      <c r="AV19" s="35">
        <f t="shared" si="6"/>
        <v>0</v>
      </c>
    </row>
    <row r="20" spans="1:48" ht="76.5" x14ac:dyDescent="0.5">
      <c r="A20" s="49">
        <v>1</v>
      </c>
      <c r="B20" s="50" t="s">
        <v>76</v>
      </c>
      <c r="C20" s="51" t="s">
        <v>77</v>
      </c>
      <c r="D20" s="52">
        <v>2017</v>
      </c>
      <c r="E20" s="52">
        <v>2024</v>
      </c>
      <c r="F20" s="33">
        <v>36113.54</v>
      </c>
      <c r="G20" s="34">
        <f t="shared" ref="G20:H25" si="7">N20+U20+AB20+AI20+AP20</f>
        <v>0</v>
      </c>
      <c r="H20" s="34">
        <f t="shared" si="7"/>
        <v>0</v>
      </c>
      <c r="I20" s="34">
        <f>J20+K20+L20</f>
        <v>10455.900000000001</v>
      </c>
      <c r="J20" s="34">
        <f t="shared" ref="J20:M25" si="8">Q20+X20+AE20+AL20+AS20</f>
        <v>10455.900000000001</v>
      </c>
      <c r="K20" s="34">
        <f t="shared" si="8"/>
        <v>0</v>
      </c>
      <c r="L20" s="34">
        <f t="shared" si="8"/>
        <v>0</v>
      </c>
      <c r="M20" s="34">
        <f t="shared" si="8"/>
        <v>0</v>
      </c>
      <c r="N20" s="34">
        <v>0</v>
      </c>
      <c r="O20" s="34">
        <v>0</v>
      </c>
      <c r="P20" s="34">
        <f>Q20+R20+S20</f>
        <v>0</v>
      </c>
      <c r="Q20" s="34">
        <v>0</v>
      </c>
      <c r="R20" s="34">
        <v>0</v>
      </c>
      <c r="S20" s="34">
        <v>0</v>
      </c>
      <c r="T20" s="34">
        <v>0</v>
      </c>
      <c r="U20" s="34">
        <v>0</v>
      </c>
      <c r="V20" s="34">
        <v>0</v>
      </c>
      <c r="W20" s="34">
        <f>X20+Y20+Z20</f>
        <v>0</v>
      </c>
      <c r="X20" s="34">
        <v>0</v>
      </c>
      <c r="Y20" s="34">
        <v>0</v>
      </c>
      <c r="Z20" s="34">
        <v>0</v>
      </c>
      <c r="AA20" s="34">
        <v>0</v>
      </c>
      <c r="AB20" s="34">
        <v>0</v>
      </c>
      <c r="AC20" s="34">
        <v>0</v>
      </c>
      <c r="AD20" s="34">
        <f>AE20+AF20+AG20</f>
        <v>0</v>
      </c>
      <c r="AE20" s="34">
        <v>0</v>
      </c>
      <c r="AF20" s="34">
        <v>0</v>
      </c>
      <c r="AG20" s="34">
        <v>0</v>
      </c>
      <c r="AH20" s="34">
        <v>0</v>
      </c>
      <c r="AI20" s="34">
        <v>0</v>
      </c>
      <c r="AJ20" s="34">
        <v>0</v>
      </c>
      <c r="AK20" s="34">
        <f>AL20+AM20+AN20</f>
        <v>9215.9000000000015</v>
      </c>
      <c r="AL20" s="34">
        <v>9215.9000000000015</v>
      </c>
      <c r="AM20" s="34">
        <v>0</v>
      </c>
      <c r="AN20" s="34">
        <v>0</v>
      </c>
      <c r="AO20" s="34">
        <v>0</v>
      </c>
      <c r="AP20" s="34">
        <v>0</v>
      </c>
      <c r="AQ20" s="34">
        <v>0</v>
      </c>
      <c r="AR20" s="34">
        <f>AS20+AT20+AU20</f>
        <v>1240</v>
      </c>
      <c r="AS20" s="34">
        <v>1240</v>
      </c>
      <c r="AT20" s="34">
        <v>0</v>
      </c>
      <c r="AU20" s="34">
        <v>0</v>
      </c>
      <c r="AV20" s="34">
        <v>0</v>
      </c>
    </row>
    <row r="21" spans="1:48" ht="76.5" x14ac:dyDescent="0.5">
      <c r="A21" s="53">
        <v>2</v>
      </c>
      <c r="B21" s="50" t="s">
        <v>78</v>
      </c>
      <c r="C21" s="51" t="s">
        <v>79</v>
      </c>
      <c r="D21" s="52">
        <v>2021</v>
      </c>
      <c r="E21" s="52">
        <v>2021</v>
      </c>
      <c r="F21" s="33">
        <v>4152.25</v>
      </c>
      <c r="G21" s="34">
        <f t="shared" si="7"/>
        <v>0.3</v>
      </c>
      <c r="H21" s="34">
        <f t="shared" si="7"/>
        <v>0</v>
      </c>
      <c r="I21" s="34">
        <f>J21+K21+L21</f>
        <v>4110.25</v>
      </c>
      <c r="J21" s="34">
        <f t="shared" si="8"/>
        <v>4110.25</v>
      </c>
      <c r="K21" s="34">
        <f t="shared" si="8"/>
        <v>0</v>
      </c>
      <c r="L21" s="34">
        <f t="shared" si="8"/>
        <v>0</v>
      </c>
      <c r="M21" s="34">
        <f t="shared" si="8"/>
        <v>0</v>
      </c>
      <c r="N21" s="34">
        <v>0</v>
      </c>
      <c r="O21" s="34">
        <v>0</v>
      </c>
      <c r="P21" s="34">
        <f t="shared" ref="P21:P25" si="9">Q21+R21+S21</f>
        <v>10</v>
      </c>
      <c r="Q21" s="34">
        <v>10</v>
      </c>
      <c r="R21" s="34">
        <v>0</v>
      </c>
      <c r="S21" s="34">
        <v>0</v>
      </c>
      <c r="T21" s="34">
        <v>0</v>
      </c>
      <c r="U21" s="34">
        <v>0.3</v>
      </c>
      <c r="V21" s="34">
        <v>0</v>
      </c>
      <c r="W21" s="34">
        <f t="shared" ref="W21:W25" si="10">X21+Y21+Z21</f>
        <v>1100.25</v>
      </c>
      <c r="X21" s="34">
        <v>1100.25</v>
      </c>
      <c r="Y21" s="34">
        <v>0</v>
      </c>
      <c r="Z21" s="34">
        <v>0</v>
      </c>
      <c r="AA21" s="34">
        <v>0</v>
      </c>
      <c r="AB21" s="34">
        <v>0</v>
      </c>
      <c r="AC21" s="34">
        <v>0</v>
      </c>
      <c r="AD21" s="34">
        <f t="shared" ref="AD21:AD25" si="11">AE21+AF21+AG21</f>
        <v>3000</v>
      </c>
      <c r="AE21" s="34">
        <v>3000</v>
      </c>
      <c r="AF21" s="34">
        <v>0</v>
      </c>
      <c r="AG21" s="34">
        <v>0</v>
      </c>
      <c r="AH21" s="34">
        <v>0</v>
      </c>
      <c r="AI21" s="34">
        <v>0</v>
      </c>
      <c r="AJ21" s="34">
        <v>0</v>
      </c>
      <c r="AK21" s="34">
        <f t="shared" ref="AK21:AK25" si="12">AL21+AM21+AN21</f>
        <v>0</v>
      </c>
      <c r="AL21" s="34">
        <v>0</v>
      </c>
      <c r="AM21" s="34">
        <v>0</v>
      </c>
      <c r="AN21" s="34">
        <v>0</v>
      </c>
      <c r="AO21" s="34">
        <v>0</v>
      </c>
      <c r="AP21" s="34">
        <v>0</v>
      </c>
      <c r="AQ21" s="34">
        <v>0</v>
      </c>
      <c r="AR21" s="34">
        <f t="shared" ref="AR21:AR25" si="13">AS21+AT21+AU21</f>
        <v>0</v>
      </c>
      <c r="AS21" s="34">
        <v>0</v>
      </c>
      <c r="AT21" s="34">
        <v>0</v>
      </c>
      <c r="AU21" s="34">
        <v>0</v>
      </c>
      <c r="AV21" s="34">
        <v>0</v>
      </c>
    </row>
    <row r="22" spans="1:48" ht="153" x14ac:dyDescent="0.5">
      <c r="A22" s="53">
        <v>3</v>
      </c>
      <c r="B22" s="50" t="s">
        <v>80</v>
      </c>
      <c r="C22" s="51" t="s">
        <v>81</v>
      </c>
      <c r="D22" s="52">
        <v>2020</v>
      </c>
      <c r="E22" s="52">
        <v>2020</v>
      </c>
      <c r="F22" s="33">
        <v>228.56164000000001</v>
      </c>
      <c r="G22" s="34">
        <f t="shared" si="7"/>
        <v>0</v>
      </c>
      <c r="H22" s="34">
        <f t="shared" si="7"/>
        <v>0.4</v>
      </c>
      <c r="I22" s="34">
        <f t="shared" ref="I22:I25" si="14">J22+K22+L22</f>
        <v>210.69</v>
      </c>
      <c r="J22" s="34">
        <f t="shared" si="8"/>
        <v>210.69</v>
      </c>
      <c r="K22" s="34">
        <f t="shared" si="8"/>
        <v>0</v>
      </c>
      <c r="L22" s="34">
        <f t="shared" si="8"/>
        <v>0</v>
      </c>
      <c r="M22" s="34">
        <f t="shared" si="8"/>
        <v>0</v>
      </c>
      <c r="N22" s="34">
        <v>0</v>
      </c>
      <c r="O22" s="34">
        <v>0.4</v>
      </c>
      <c r="P22" s="34">
        <f t="shared" si="9"/>
        <v>210.69</v>
      </c>
      <c r="Q22" s="33">
        <v>210.69</v>
      </c>
      <c r="R22" s="34">
        <v>0</v>
      </c>
      <c r="S22" s="34">
        <v>0</v>
      </c>
      <c r="T22" s="34">
        <v>0</v>
      </c>
      <c r="U22" s="34">
        <v>0</v>
      </c>
      <c r="V22" s="34">
        <v>0</v>
      </c>
      <c r="W22" s="34">
        <f t="shared" si="10"/>
        <v>0</v>
      </c>
      <c r="X22" s="34">
        <v>0</v>
      </c>
      <c r="Y22" s="34">
        <v>0</v>
      </c>
      <c r="Z22" s="34">
        <v>0</v>
      </c>
      <c r="AA22" s="34">
        <v>0</v>
      </c>
      <c r="AB22" s="34">
        <v>0</v>
      </c>
      <c r="AC22" s="34">
        <v>0</v>
      </c>
      <c r="AD22" s="34">
        <f t="shared" si="11"/>
        <v>0</v>
      </c>
      <c r="AE22" s="34">
        <v>0</v>
      </c>
      <c r="AF22" s="34">
        <v>0</v>
      </c>
      <c r="AG22" s="34">
        <v>0</v>
      </c>
      <c r="AH22" s="34">
        <v>0</v>
      </c>
      <c r="AI22" s="34">
        <v>0</v>
      </c>
      <c r="AJ22" s="34">
        <v>0</v>
      </c>
      <c r="AK22" s="34">
        <f t="shared" si="12"/>
        <v>0</v>
      </c>
      <c r="AL22" s="34">
        <v>0</v>
      </c>
      <c r="AM22" s="34">
        <v>0</v>
      </c>
      <c r="AN22" s="34">
        <v>0</v>
      </c>
      <c r="AO22" s="34">
        <v>0</v>
      </c>
      <c r="AP22" s="34">
        <v>0</v>
      </c>
      <c r="AQ22" s="34">
        <v>0</v>
      </c>
      <c r="AR22" s="34">
        <f t="shared" si="13"/>
        <v>0</v>
      </c>
      <c r="AS22" s="34">
        <v>0</v>
      </c>
      <c r="AT22" s="34">
        <v>0</v>
      </c>
      <c r="AU22" s="34">
        <v>0</v>
      </c>
      <c r="AV22" s="34">
        <v>0</v>
      </c>
    </row>
    <row r="23" spans="1:48" ht="76.5" x14ac:dyDescent="0.5">
      <c r="A23" s="53">
        <v>4</v>
      </c>
      <c r="B23" s="50" t="s">
        <v>2840</v>
      </c>
      <c r="C23" s="51" t="s">
        <v>2841</v>
      </c>
      <c r="D23" s="52">
        <v>2020</v>
      </c>
      <c r="E23" s="52">
        <v>2021</v>
      </c>
      <c r="F23" s="33">
        <v>4426.6400000000003</v>
      </c>
      <c r="G23" s="34">
        <f t="shared" si="7"/>
        <v>0</v>
      </c>
      <c r="H23" s="34">
        <f t="shared" si="7"/>
        <v>1.26</v>
      </c>
      <c r="I23" s="34">
        <f t="shared" si="14"/>
        <v>4426.6400000000003</v>
      </c>
      <c r="J23" s="34">
        <f t="shared" si="8"/>
        <v>4426.6400000000003</v>
      </c>
      <c r="K23" s="34">
        <f t="shared" si="8"/>
        <v>0</v>
      </c>
      <c r="L23" s="34">
        <f t="shared" si="8"/>
        <v>0</v>
      </c>
      <c r="M23" s="34">
        <f t="shared" si="8"/>
        <v>0</v>
      </c>
      <c r="N23" s="34">
        <v>0</v>
      </c>
      <c r="O23" s="34">
        <v>0</v>
      </c>
      <c r="P23" s="34">
        <f t="shared" si="9"/>
        <v>10</v>
      </c>
      <c r="Q23" s="33">
        <v>10</v>
      </c>
      <c r="R23" s="34">
        <v>0</v>
      </c>
      <c r="S23" s="34">
        <v>0</v>
      </c>
      <c r="T23" s="34">
        <v>0</v>
      </c>
      <c r="U23" s="34">
        <v>0</v>
      </c>
      <c r="V23" s="34">
        <v>1.26</v>
      </c>
      <c r="W23" s="34">
        <f t="shared" si="10"/>
        <v>1416.64</v>
      </c>
      <c r="X23" s="34">
        <v>1416.64</v>
      </c>
      <c r="Y23" s="34">
        <v>0</v>
      </c>
      <c r="Z23" s="34">
        <v>0</v>
      </c>
      <c r="AA23" s="34">
        <v>0</v>
      </c>
      <c r="AB23" s="34">
        <v>0</v>
      </c>
      <c r="AC23" s="34">
        <v>0</v>
      </c>
      <c r="AD23" s="34">
        <f t="shared" si="11"/>
        <v>3000</v>
      </c>
      <c r="AE23" s="34">
        <v>3000</v>
      </c>
      <c r="AF23" s="34">
        <v>0</v>
      </c>
      <c r="AG23" s="34">
        <v>0</v>
      </c>
      <c r="AH23" s="34">
        <v>0</v>
      </c>
      <c r="AI23" s="34">
        <v>0</v>
      </c>
      <c r="AJ23" s="34">
        <v>0</v>
      </c>
      <c r="AK23" s="34">
        <f t="shared" si="12"/>
        <v>0</v>
      </c>
      <c r="AL23" s="34">
        <v>0</v>
      </c>
      <c r="AM23" s="34">
        <v>0</v>
      </c>
      <c r="AN23" s="34">
        <v>0</v>
      </c>
      <c r="AO23" s="34">
        <v>0</v>
      </c>
      <c r="AP23" s="34">
        <v>0</v>
      </c>
      <c r="AQ23" s="34">
        <v>0</v>
      </c>
      <c r="AR23" s="34">
        <f t="shared" si="13"/>
        <v>0</v>
      </c>
      <c r="AS23" s="34">
        <v>0</v>
      </c>
      <c r="AT23" s="34">
        <v>0</v>
      </c>
      <c r="AU23" s="34">
        <v>0</v>
      </c>
      <c r="AV23" s="34">
        <v>0</v>
      </c>
    </row>
    <row r="24" spans="1:48" ht="76.5" x14ac:dyDescent="0.5">
      <c r="A24" s="53">
        <v>5</v>
      </c>
      <c r="B24" s="50" t="s">
        <v>82</v>
      </c>
      <c r="C24" s="51" t="s">
        <v>83</v>
      </c>
      <c r="D24" s="52">
        <v>2020</v>
      </c>
      <c r="E24" s="52">
        <v>2020</v>
      </c>
      <c r="F24" s="33">
        <v>1056.8900000000001</v>
      </c>
      <c r="G24" s="34">
        <f t="shared" si="7"/>
        <v>0</v>
      </c>
      <c r="H24" s="34">
        <f t="shared" si="7"/>
        <v>0.8</v>
      </c>
      <c r="I24" s="34">
        <f t="shared" si="14"/>
        <v>745.56</v>
      </c>
      <c r="J24" s="34">
        <f t="shared" si="8"/>
        <v>745.56</v>
      </c>
      <c r="K24" s="34">
        <f t="shared" si="8"/>
        <v>0</v>
      </c>
      <c r="L24" s="34">
        <f t="shared" si="8"/>
        <v>0</v>
      </c>
      <c r="M24" s="34">
        <f t="shared" si="8"/>
        <v>0</v>
      </c>
      <c r="N24" s="34">
        <v>0</v>
      </c>
      <c r="O24" s="34">
        <v>0.8</v>
      </c>
      <c r="P24" s="34">
        <f t="shared" si="9"/>
        <v>745.56</v>
      </c>
      <c r="Q24" s="33">
        <v>745.56</v>
      </c>
      <c r="R24" s="34">
        <v>0</v>
      </c>
      <c r="S24" s="34">
        <v>0</v>
      </c>
      <c r="T24" s="34">
        <v>0</v>
      </c>
      <c r="U24" s="34">
        <v>0</v>
      </c>
      <c r="V24" s="34">
        <v>0</v>
      </c>
      <c r="W24" s="34">
        <f t="shared" si="10"/>
        <v>0</v>
      </c>
      <c r="X24" s="34">
        <v>0</v>
      </c>
      <c r="Y24" s="34">
        <v>0</v>
      </c>
      <c r="Z24" s="34">
        <v>0</v>
      </c>
      <c r="AA24" s="34">
        <v>0</v>
      </c>
      <c r="AB24" s="34">
        <v>0</v>
      </c>
      <c r="AC24" s="34">
        <v>0</v>
      </c>
      <c r="AD24" s="34">
        <f t="shared" si="11"/>
        <v>0</v>
      </c>
      <c r="AE24" s="34">
        <v>0</v>
      </c>
      <c r="AF24" s="34">
        <v>0</v>
      </c>
      <c r="AG24" s="34">
        <v>0</v>
      </c>
      <c r="AH24" s="34">
        <v>0</v>
      </c>
      <c r="AI24" s="34">
        <v>0</v>
      </c>
      <c r="AJ24" s="34">
        <v>0</v>
      </c>
      <c r="AK24" s="34">
        <f t="shared" si="12"/>
        <v>0</v>
      </c>
      <c r="AL24" s="34">
        <v>0</v>
      </c>
      <c r="AM24" s="34">
        <v>0</v>
      </c>
      <c r="AN24" s="34">
        <v>0</v>
      </c>
      <c r="AO24" s="34">
        <v>0</v>
      </c>
      <c r="AP24" s="34">
        <v>0</v>
      </c>
      <c r="AQ24" s="34">
        <v>0</v>
      </c>
      <c r="AR24" s="34">
        <f t="shared" si="13"/>
        <v>0</v>
      </c>
      <c r="AS24" s="34">
        <v>0</v>
      </c>
      <c r="AT24" s="34">
        <v>0</v>
      </c>
      <c r="AU24" s="34">
        <v>0</v>
      </c>
      <c r="AV24" s="34">
        <v>0</v>
      </c>
    </row>
    <row r="25" spans="1:48" ht="76.5" x14ac:dyDescent="0.5">
      <c r="A25" s="53">
        <v>6</v>
      </c>
      <c r="B25" s="50" t="s">
        <v>84</v>
      </c>
      <c r="C25" s="51" t="s">
        <v>85</v>
      </c>
      <c r="D25" s="52">
        <v>2020</v>
      </c>
      <c r="E25" s="52">
        <v>2020</v>
      </c>
      <c r="F25" s="33">
        <v>2590.1</v>
      </c>
      <c r="G25" s="34">
        <f t="shared" si="7"/>
        <v>0.09</v>
      </c>
      <c r="H25" s="34">
        <f t="shared" si="7"/>
        <v>0</v>
      </c>
      <c r="I25" s="34">
        <f t="shared" si="14"/>
        <v>2590.1</v>
      </c>
      <c r="J25" s="34">
        <f t="shared" si="8"/>
        <v>2590.1</v>
      </c>
      <c r="K25" s="34">
        <f t="shared" si="8"/>
        <v>0</v>
      </c>
      <c r="L25" s="34">
        <f t="shared" si="8"/>
        <v>0</v>
      </c>
      <c r="M25" s="34">
        <f t="shared" si="8"/>
        <v>0</v>
      </c>
      <c r="N25" s="34">
        <v>0.09</v>
      </c>
      <c r="O25" s="34">
        <v>0</v>
      </c>
      <c r="P25" s="34">
        <f t="shared" si="9"/>
        <v>2590.1</v>
      </c>
      <c r="Q25" s="34">
        <v>2590.1</v>
      </c>
      <c r="R25" s="34">
        <v>0</v>
      </c>
      <c r="S25" s="34">
        <v>0</v>
      </c>
      <c r="T25" s="34">
        <v>0</v>
      </c>
      <c r="U25" s="34">
        <v>0</v>
      </c>
      <c r="V25" s="34">
        <v>0</v>
      </c>
      <c r="W25" s="34">
        <f t="shared" si="10"/>
        <v>0</v>
      </c>
      <c r="X25" s="34">
        <v>0</v>
      </c>
      <c r="Y25" s="34">
        <v>0</v>
      </c>
      <c r="Z25" s="34">
        <v>0</v>
      </c>
      <c r="AA25" s="34">
        <v>0</v>
      </c>
      <c r="AB25" s="34">
        <v>0</v>
      </c>
      <c r="AC25" s="34">
        <v>0</v>
      </c>
      <c r="AD25" s="34">
        <f t="shared" si="11"/>
        <v>0</v>
      </c>
      <c r="AE25" s="34">
        <v>0</v>
      </c>
      <c r="AF25" s="34">
        <v>0</v>
      </c>
      <c r="AG25" s="34">
        <v>0</v>
      </c>
      <c r="AH25" s="34">
        <v>0</v>
      </c>
      <c r="AI25" s="34">
        <v>0</v>
      </c>
      <c r="AJ25" s="34">
        <v>0</v>
      </c>
      <c r="AK25" s="34">
        <f t="shared" si="12"/>
        <v>0</v>
      </c>
      <c r="AL25" s="34">
        <v>0</v>
      </c>
      <c r="AM25" s="34">
        <v>0</v>
      </c>
      <c r="AN25" s="34">
        <v>0</v>
      </c>
      <c r="AO25" s="34">
        <v>0</v>
      </c>
      <c r="AP25" s="34">
        <v>0</v>
      </c>
      <c r="AQ25" s="34">
        <v>0</v>
      </c>
      <c r="AR25" s="34">
        <f t="shared" si="13"/>
        <v>0</v>
      </c>
      <c r="AS25" s="34">
        <v>0</v>
      </c>
      <c r="AT25" s="34">
        <v>0</v>
      </c>
      <c r="AU25" s="34">
        <v>0</v>
      </c>
      <c r="AV25" s="34">
        <v>0</v>
      </c>
    </row>
    <row r="26" spans="1:48" ht="38.25" x14ac:dyDescent="0.5">
      <c r="A26" s="53"/>
      <c r="B26" s="54" t="s">
        <v>86</v>
      </c>
      <c r="C26" s="48"/>
      <c r="D26" s="52"/>
      <c r="E26" s="45"/>
      <c r="F26" s="35">
        <f>SUM(F27:F36)</f>
        <v>45747.926370000001</v>
      </c>
      <c r="G26" s="35">
        <f t="shared" ref="G26:AV26" si="15">SUM(G27:G36)</f>
        <v>8.6859999999999999</v>
      </c>
      <c r="H26" s="35">
        <f t="shared" si="15"/>
        <v>1.76</v>
      </c>
      <c r="I26" s="35">
        <f t="shared" si="15"/>
        <v>35089.1</v>
      </c>
      <c r="J26" s="35">
        <f t="shared" si="15"/>
        <v>35089.1</v>
      </c>
      <c r="K26" s="35">
        <f t="shared" si="15"/>
        <v>0</v>
      </c>
      <c r="L26" s="35">
        <f t="shared" si="15"/>
        <v>0</v>
      </c>
      <c r="M26" s="35">
        <f t="shared" si="15"/>
        <v>0</v>
      </c>
      <c r="N26" s="35">
        <f t="shared" si="15"/>
        <v>1.8260000000000001</v>
      </c>
      <c r="O26" s="35">
        <f t="shared" si="15"/>
        <v>1.26</v>
      </c>
      <c r="P26" s="35">
        <f t="shared" si="15"/>
        <v>8501.2900000000009</v>
      </c>
      <c r="Q26" s="35">
        <f t="shared" si="15"/>
        <v>8501.2900000000009</v>
      </c>
      <c r="R26" s="35">
        <f t="shared" si="15"/>
        <v>0</v>
      </c>
      <c r="S26" s="35">
        <f t="shared" si="15"/>
        <v>0</v>
      </c>
      <c r="T26" s="35">
        <f t="shared" si="15"/>
        <v>0</v>
      </c>
      <c r="U26" s="35">
        <f t="shared" si="15"/>
        <v>0</v>
      </c>
      <c r="V26" s="35">
        <f t="shared" si="15"/>
        <v>0.5</v>
      </c>
      <c r="W26" s="35">
        <f t="shared" si="15"/>
        <v>450</v>
      </c>
      <c r="X26" s="35">
        <f t="shared" si="15"/>
        <v>450</v>
      </c>
      <c r="Y26" s="35">
        <f t="shared" si="15"/>
        <v>0</v>
      </c>
      <c r="Z26" s="35">
        <f t="shared" si="15"/>
        <v>0</v>
      </c>
      <c r="AA26" s="35">
        <f t="shared" si="15"/>
        <v>0</v>
      </c>
      <c r="AB26" s="35">
        <f t="shared" si="15"/>
        <v>0</v>
      </c>
      <c r="AC26" s="35">
        <f t="shared" si="15"/>
        <v>0</v>
      </c>
      <c r="AD26" s="35">
        <f t="shared" si="15"/>
        <v>0</v>
      </c>
      <c r="AE26" s="35">
        <f t="shared" si="15"/>
        <v>0</v>
      </c>
      <c r="AF26" s="35">
        <f t="shared" si="15"/>
        <v>0</v>
      </c>
      <c r="AG26" s="35">
        <f t="shared" si="15"/>
        <v>0</v>
      </c>
      <c r="AH26" s="35">
        <f t="shared" si="15"/>
        <v>0</v>
      </c>
      <c r="AI26" s="35">
        <f t="shared" si="15"/>
        <v>5.82</v>
      </c>
      <c r="AJ26" s="35">
        <f t="shared" si="15"/>
        <v>0</v>
      </c>
      <c r="AK26" s="35">
        <f t="shared" si="15"/>
        <v>2022</v>
      </c>
      <c r="AL26" s="35">
        <f t="shared" si="15"/>
        <v>2022</v>
      </c>
      <c r="AM26" s="35">
        <f t="shared" si="15"/>
        <v>0</v>
      </c>
      <c r="AN26" s="35">
        <f t="shared" si="15"/>
        <v>0</v>
      </c>
      <c r="AO26" s="35">
        <f t="shared" si="15"/>
        <v>0</v>
      </c>
      <c r="AP26" s="35">
        <f t="shared" si="15"/>
        <v>1.04</v>
      </c>
      <c r="AQ26" s="35">
        <f t="shared" si="15"/>
        <v>0</v>
      </c>
      <c r="AR26" s="35">
        <f t="shared" si="15"/>
        <v>24115.81</v>
      </c>
      <c r="AS26" s="35">
        <f t="shared" si="15"/>
        <v>24115.81</v>
      </c>
      <c r="AT26" s="35">
        <f t="shared" si="15"/>
        <v>0</v>
      </c>
      <c r="AU26" s="35">
        <f t="shared" si="15"/>
        <v>0</v>
      </c>
      <c r="AV26" s="35">
        <f t="shared" si="15"/>
        <v>0</v>
      </c>
    </row>
    <row r="27" spans="1:48" ht="114.75" x14ac:dyDescent="0.5">
      <c r="A27" s="53">
        <v>7</v>
      </c>
      <c r="B27" s="50" t="s">
        <v>87</v>
      </c>
      <c r="C27" s="51" t="s">
        <v>88</v>
      </c>
      <c r="D27" s="52">
        <v>2018</v>
      </c>
      <c r="E27" s="52">
        <v>2023</v>
      </c>
      <c r="F27" s="33">
        <v>10230.81</v>
      </c>
      <c r="G27" s="34">
        <f t="shared" ref="G27:G36" si="16">N27+U27+AB27+AI27+AP27</f>
        <v>1.8</v>
      </c>
      <c r="H27" s="34">
        <f t="shared" ref="H27:H36" si="17">O27+V27+AC27+AJ27+AQ27</f>
        <v>0</v>
      </c>
      <c r="I27" s="34">
        <f t="shared" ref="I27:I36" si="18">J27+K27+L27</f>
        <v>10230.81</v>
      </c>
      <c r="J27" s="34">
        <f t="shared" ref="J27:J36" si="19">Q27+X27+AE27+AL27+AS27</f>
        <v>10230.81</v>
      </c>
      <c r="K27" s="34">
        <f t="shared" ref="K27:K36" si="20">R27+Y27+AF27+AM27+AT27</f>
        <v>0</v>
      </c>
      <c r="L27" s="34">
        <f t="shared" ref="L27:L36" si="21">S27+Z27+AG27+AN27+AU27</f>
        <v>0</v>
      </c>
      <c r="M27" s="34">
        <f t="shared" ref="M27:M36" si="22">T27+AA27+AH27+AO27+AV27</f>
        <v>0</v>
      </c>
      <c r="N27" s="34">
        <v>0</v>
      </c>
      <c r="O27" s="34">
        <v>0</v>
      </c>
      <c r="P27" s="34">
        <f t="shared" ref="P27:P36" si="23">Q27+R27+S27</f>
        <v>0</v>
      </c>
      <c r="Q27" s="34">
        <v>0</v>
      </c>
      <c r="R27" s="34">
        <v>0</v>
      </c>
      <c r="S27" s="34">
        <v>0</v>
      </c>
      <c r="T27" s="34">
        <v>0</v>
      </c>
      <c r="U27" s="34">
        <v>0</v>
      </c>
      <c r="V27" s="34">
        <v>0</v>
      </c>
      <c r="W27" s="34">
        <f t="shared" ref="W27:W36" si="24">X27+Y27+Z27</f>
        <v>0</v>
      </c>
      <c r="X27" s="34">
        <v>0</v>
      </c>
      <c r="Y27" s="34">
        <v>0</v>
      </c>
      <c r="Z27" s="34">
        <v>0</v>
      </c>
      <c r="AA27" s="34">
        <v>0</v>
      </c>
      <c r="AB27" s="34">
        <v>0</v>
      </c>
      <c r="AC27" s="34">
        <v>0</v>
      </c>
      <c r="AD27" s="34">
        <f t="shared" ref="AD27:AD36" si="25">AE27+AF27+AG27</f>
        <v>0</v>
      </c>
      <c r="AE27" s="34">
        <v>0</v>
      </c>
      <c r="AF27" s="34">
        <v>0</v>
      </c>
      <c r="AG27" s="34">
        <v>0</v>
      </c>
      <c r="AH27" s="34">
        <v>0</v>
      </c>
      <c r="AI27" s="34">
        <v>1.8</v>
      </c>
      <c r="AJ27" s="34">
        <v>0</v>
      </c>
      <c r="AK27" s="34">
        <f t="shared" ref="AK27:AK36" si="26">AL27+AM27+AN27</f>
        <v>230.81</v>
      </c>
      <c r="AL27" s="34">
        <v>230.81</v>
      </c>
      <c r="AM27" s="34">
        <v>0</v>
      </c>
      <c r="AN27" s="34">
        <v>0</v>
      </c>
      <c r="AO27" s="34">
        <v>0</v>
      </c>
      <c r="AP27" s="34">
        <v>0</v>
      </c>
      <c r="AQ27" s="34">
        <v>0</v>
      </c>
      <c r="AR27" s="34">
        <f t="shared" ref="AR27:AR36" si="27">AS27+AT27+AU27</f>
        <v>10000</v>
      </c>
      <c r="AS27" s="34">
        <v>10000</v>
      </c>
      <c r="AT27" s="34">
        <v>0</v>
      </c>
      <c r="AU27" s="34">
        <v>0</v>
      </c>
      <c r="AV27" s="34">
        <v>0</v>
      </c>
    </row>
    <row r="28" spans="1:48" ht="114.75" x14ac:dyDescent="0.5">
      <c r="A28" s="53">
        <v>8</v>
      </c>
      <c r="B28" s="50" t="s">
        <v>89</v>
      </c>
      <c r="C28" s="51" t="s">
        <v>90</v>
      </c>
      <c r="D28" s="52">
        <v>2021</v>
      </c>
      <c r="E28" s="52">
        <v>2023</v>
      </c>
      <c r="F28" s="33">
        <v>7863.48</v>
      </c>
      <c r="G28" s="34">
        <f t="shared" si="16"/>
        <v>2.3199999999999998</v>
      </c>
      <c r="H28" s="34">
        <f t="shared" si="17"/>
        <v>0</v>
      </c>
      <c r="I28" s="34">
        <f t="shared" si="18"/>
        <v>4978.33</v>
      </c>
      <c r="J28" s="34">
        <f t="shared" si="19"/>
        <v>4978.33</v>
      </c>
      <c r="K28" s="34">
        <f t="shared" si="20"/>
        <v>0</v>
      </c>
      <c r="L28" s="34">
        <f t="shared" si="21"/>
        <v>0</v>
      </c>
      <c r="M28" s="34">
        <f t="shared" si="22"/>
        <v>0</v>
      </c>
      <c r="N28" s="34">
        <v>0</v>
      </c>
      <c r="O28" s="34">
        <v>0</v>
      </c>
      <c r="P28" s="34">
        <f t="shared" si="23"/>
        <v>0</v>
      </c>
      <c r="Q28" s="34">
        <v>0</v>
      </c>
      <c r="R28" s="34">
        <v>0</v>
      </c>
      <c r="S28" s="34">
        <v>0</v>
      </c>
      <c r="T28" s="34">
        <v>0</v>
      </c>
      <c r="U28" s="34">
        <v>0</v>
      </c>
      <c r="V28" s="34">
        <v>0</v>
      </c>
      <c r="W28" s="34">
        <f t="shared" si="24"/>
        <v>0</v>
      </c>
      <c r="X28" s="34">
        <v>0</v>
      </c>
      <c r="Y28" s="34">
        <v>0</v>
      </c>
      <c r="Z28" s="34">
        <v>0</v>
      </c>
      <c r="AA28" s="34">
        <v>0</v>
      </c>
      <c r="AB28" s="34">
        <v>0</v>
      </c>
      <c r="AC28" s="34">
        <v>0</v>
      </c>
      <c r="AD28" s="34">
        <f t="shared" si="25"/>
        <v>0</v>
      </c>
      <c r="AE28" s="34">
        <v>0</v>
      </c>
      <c r="AF28" s="34">
        <v>0</v>
      </c>
      <c r="AG28" s="34">
        <v>0</v>
      </c>
      <c r="AH28" s="34">
        <v>0</v>
      </c>
      <c r="AI28" s="34">
        <v>2.3199999999999998</v>
      </c>
      <c r="AJ28" s="34">
        <v>0</v>
      </c>
      <c r="AK28" s="34">
        <f t="shared" si="26"/>
        <v>978.33</v>
      </c>
      <c r="AL28" s="34">
        <v>978.33</v>
      </c>
      <c r="AM28" s="34">
        <v>0</v>
      </c>
      <c r="AN28" s="34">
        <v>0</v>
      </c>
      <c r="AO28" s="34">
        <v>0</v>
      </c>
      <c r="AP28" s="34">
        <v>0</v>
      </c>
      <c r="AQ28" s="34">
        <v>0</v>
      </c>
      <c r="AR28" s="34">
        <f t="shared" si="27"/>
        <v>4000</v>
      </c>
      <c r="AS28" s="34">
        <v>4000</v>
      </c>
      <c r="AT28" s="34">
        <v>0</v>
      </c>
      <c r="AU28" s="34">
        <v>0</v>
      </c>
      <c r="AV28" s="34">
        <v>0</v>
      </c>
    </row>
    <row r="29" spans="1:48" ht="114.75" x14ac:dyDescent="0.5">
      <c r="A29" s="53">
        <v>9</v>
      </c>
      <c r="B29" s="50" t="s">
        <v>91</v>
      </c>
      <c r="C29" s="51" t="s">
        <v>92</v>
      </c>
      <c r="D29" s="52">
        <v>2017</v>
      </c>
      <c r="E29" s="52">
        <v>2021</v>
      </c>
      <c r="F29" s="33">
        <v>739.24</v>
      </c>
      <c r="G29" s="34">
        <f t="shared" si="16"/>
        <v>0</v>
      </c>
      <c r="H29" s="34">
        <f t="shared" si="17"/>
        <v>0.5</v>
      </c>
      <c r="I29" s="34">
        <f t="shared" si="18"/>
        <v>455</v>
      </c>
      <c r="J29" s="34">
        <f t="shared" si="19"/>
        <v>455</v>
      </c>
      <c r="K29" s="34">
        <f t="shared" si="20"/>
        <v>0</v>
      </c>
      <c r="L29" s="34">
        <f t="shared" si="21"/>
        <v>0</v>
      </c>
      <c r="M29" s="34">
        <f t="shared" si="22"/>
        <v>0</v>
      </c>
      <c r="N29" s="34">
        <v>0</v>
      </c>
      <c r="O29" s="34">
        <v>0</v>
      </c>
      <c r="P29" s="34">
        <f t="shared" si="23"/>
        <v>5</v>
      </c>
      <c r="Q29" s="34">
        <v>5</v>
      </c>
      <c r="R29" s="34">
        <v>0</v>
      </c>
      <c r="S29" s="34">
        <v>0</v>
      </c>
      <c r="T29" s="34">
        <v>0</v>
      </c>
      <c r="U29" s="34">
        <v>0</v>
      </c>
      <c r="V29" s="34">
        <v>0.5</v>
      </c>
      <c r="W29" s="34">
        <f t="shared" si="24"/>
        <v>450</v>
      </c>
      <c r="X29" s="34">
        <v>450</v>
      </c>
      <c r="Y29" s="34">
        <v>0</v>
      </c>
      <c r="Z29" s="34">
        <v>0</v>
      </c>
      <c r="AA29" s="34">
        <v>0</v>
      </c>
      <c r="AB29" s="34">
        <v>0</v>
      </c>
      <c r="AC29" s="34">
        <v>0</v>
      </c>
      <c r="AD29" s="34">
        <f t="shared" si="25"/>
        <v>0</v>
      </c>
      <c r="AE29" s="34">
        <v>0</v>
      </c>
      <c r="AF29" s="34">
        <v>0</v>
      </c>
      <c r="AG29" s="34">
        <v>0</v>
      </c>
      <c r="AH29" s="34">
        <v>0</v>
      </c>
      <c r="AI29" s="34">
        <v>0</v>
      </c>
      <c r="AJ29" s="34">
        <v>0</v>
      </c>
      <c r="AK29" s="34">
        <f t="shared" si="26"/>
        <v>0</v>
      </c>
      <c r="AL29" s="34">
        <v>0</v>
      </c>
      <c r="AM29" s="34">
        <v>0</v>
      </c>
      <c r="AN29" s="34">
        <v>0</v>
      </c>
      <c r="AO29" s="34">
        <v>0</v>
      </c>
      <c r="AP29" s="34">
        <v>0</v>
      </c>
      <c r="AQ29" s="34">
        <v>0</v>
      </c>
      <c r="AR29" s="34">
        <f t="shared" si="27"/>
        <v>0</v>
      </c>
      <c r="AS29" s="34">
        <v>0</v>
      </c>
      <c r="AT29" s="34">
        <v>0</v>
      </c>
      <c r="AU29" s="34">
        <v>0</v>
      </c>
      <c r="AV29" s="34">
        <v>0</v>
      </c>
    </row>
    <row r="30" spans="1:48" ht="153" x14ac:dyDescent="0.5">
      <c r="A30" s="53">
        <v>10</v>
      </c>
      <c r="B30" s="50" t="s">
        <v>93</v>
      </c>
      <c r="C30" s="51" t="s">
        <v>94</v>
      </c>
      <c r="D30" s="52">
        <v>2018</v>
      </c>
      <c r="E30" s="52">
        <v>2020</v>
      </c>
      <c r="F30" s="33">
        <v>7865.4323199999999</v>
      </c>
      <c r="G30" s="34">
        <f t="shared" si="16"/>
        <v>1.2510000000000001</v>
      </c>
      <c r="H30" s="34">
        <f t="shared" si="17"/>
        <v>0</v>
      </c>
      <c r="I30" s="34">
        <f t="shared" si="18"/>
        <v>5697.17</v>
      </c>
      <c r="J30" s="34">
        <f t="shared" si="19"/>
        <v>5697.17</v>
      </c>
      <c r="K30" s="34">
        <f t="shared" si="20"/>
        <v>0</v>
      </c>
      <c r="L30" s="34">
        <f t="shared" si="21"/>
        <v>0</v>
      </c>
      <c r="M30" s="34">
        <f t="shared" si="22"/>
        <v>0</v>
      </c>
      <c r="N30" s="34">
        <v>1.2510000000000001</v>
      </c>
      <c r="O30" s="34">
        <v>0</v>
      </c>
      <c r="P30" s="34">
        <f t="shared" si="23"/>
        <v>5697.17</v>
      </c>
      <c r="Q30" s="34">
        <v>5697.17</v>
      </c>
      <c r="R30" s="34">
        <v>0</v>
      </c>
      <c r="S30" s="34">
        <v>0</v>
      </c>
      <c r="T30" s="34">
        <v>0</v>
      </c>
      <c r="U30" s="34">
        <v>0</v>
      </c>
      <c r="V30" s="34">
        <v>0</v>
      </c>
      <c r="W30" s="34">
        <f t="shared" si="24"/>
        <v>0</v>
      </c>
      <c r="X30" s="34">
        <v>0</v>
      </c>
      <c r="Y30" s="34">
        <v>0</v>
      </c>
      <c r="Z30" s="34">
        <v>0</v>
      </c>
      <c r="AA30" s="34">
        <v>0</v>
      </c>
      <c r="AB30" s="34">
        <v>0</v>
      </c>
      <c r="AC30" s="34">
        <v>0</v>
      </c>
      <c r="AD30" s="34">
        <f t="shared" si="25"/>
        <v>0</v>
      </c>
      <c r="AE30" s="34">
        <v>0</v>
      </c>
      <c r="AF30" s="34">
        <v>0</v>
      </c>
      <c r="AG30" s="34">
        <v>0</v>
      </c>
      <c r="AH30" s="34">
        <v>0</v>
      </c>
      <c r="AI30" s="34">
        <v>0</v>
      </c>
      <c r="AJ30" s="34">
        <v>0</v>
      </c>
      <c r="AK30" s="34">
        <f t="shared" si="26"/>
        <v>0</v>
      </c>
      <c r="AL30" s="34">
        <v>0</v>
      </c>
      <c r="AM30" s="34">
        <v>0</v>
      </c>
      <c r="AN30" s="34">
        <v>0</v>
      </c>
      <c r="AO30" s="34">
        <v>0</v>
      </c>
      <c r="AP30" s="34">
        <v>0</v>
      </c>
      <c r="AQ30" s="34">
        <v>0</v>
      </c>
      <c r="AR30" s="34">
        <f t="shared" si="27"/>
        <v>0</v>
      </c>
      <c r="AS30" s="34">
        <v>0</v>
      </c>
      <c r="AT30" s="34">
        <v>0</v>
      </c>
      <c r="AU30" s="34">
        <v>0</v>
      </c>
      <c r="AV30" s="34">
        <v>0</v>
      </c>
    </row>
    <row r="31" spans="1:48" ht="114.75" x14ac:dyDescent="0.5">
      <c r="A31" s="53">
        <v>11</v>
      </c>
      <c r="B31" s="50" t="s">
        <v>95</v>
      </c>
      <c r="C31" s="51" t="s">
        <v>96</v>
      </c>
      <c r="D31" s="52">
        <v>2018</v>
      </c>
      <c r="E31" s="52">
        <v>2023</v>
      </c>
      <c r="F31" s="33">
        <v>4582.49</v>
      </c>
      <c r="G31" s="34">
        <f t="shared" si="16"/>
        <v>0.8</v>
      </c>
      <c r="H31" s="34">
        <f t="shared" si="17"/>
        <v>0</v>
      </c>
      <c r="I31" s="34">
        <f t="shared" si="18"/>
        <v>4582.49</v>
      </c>
      <c r="J31" s="34">
        <f t="shared" si="19"/>
        <v>4582.49</v>
      </c>
      <c r="K31" s="34">
        <f t="shared" si="20"/>
        <v>0</v>
      </c>
      <c r="L31" s="34">
        <f t="shared" si="21"/>
        <v>0</v>
      </c>
      <c r="M31" s="34">
        <f t="shared" si="22"/>
        <v>0</v>
      </c>
      <c r="N31" s="34">
        <v>0</v>
      </c>
      <c r="O31" s="34">
        <v>0</v>
      </c>
      <c r="P31" s="34">
        <f t="shared" si="23"/>
        <v>0</v>
      </c>
      <c r="Q31" s="34">
        <v>0</v>
      </c>
      <c r="R31" s="34">
        <v>0</v>
      </c>
      <c r="S31" s="34">
        <v>0</v>
      </c>
      <c r="T31" s="34">
        <v>0</v>
      </c>
      <c r="U31" s="34">
        <v>0</v>
      </c>
      <c r="V31" s="34">
        <v>0</v>
      </c>
      <c r="W31" s="34">
        <f t="shared" si="24"/>
        <v>0</v>
      </c>
      <c r="X31" s="34">
        <v>0</v>
      </c>
      <c r="Y31" s="34">
        <v>0</v>
      </c>
      <c r="Z31" s="34">
        <v>0</v>
      </c>
      <c r="AA31" s="34">
        <v>0</v>
      </c>
      <c r="AB31" s="34">
        <v>0</v>
      </c>
      <c r="AC31" s="34">
        <v>0</v>
      </c>
      <c r="AD31" s="34">
        <f t="shared" si="25"/>
        <v>0</v>
      </c>
      <c r="AE31" s="34">
        <v>0</v>
      </c>
      <c r="AF31" s="34">
        <v>0</v>
      </c>
      <c r="AG31" s="34">
        <v>0</v>
      </c>
      <c r="AH31" s="34">
        <v>0</v>
      </c>
      <c r="AI31" s="34">
        <v>0.8</v>
      </c>
      <c r="AJ31" s="34">
        <v>0</v>
      </c>
      <c r="AK31" s="34">
        <f t="shared" si="26"/>
        <v>582.49</v>
      </c>
      <c r="AL31" s="34">
        <v>582.49</v>
      </c>
      <c r="AM31" s="34">
        <v>0</v>
      </c>
      <c r="AN31" s="34">
        <v>0</v>
      </c>
      <c r="AO31" s="34">
        <v>0</v>
      </c>
      <c r="AP31" s="34">
        <v>0</v>
      </c>
      <c r="AQ31" s="34">
        <v>0</v>
      </c>
      <c r="AR31" s="34">
        <f t="shared" si="27"/>
        <v>4000</v>
      </c>
      <c r="AS31" s="34">
        <v>4000</v>
      </c>
      <c r="AT31" s="34">
        <v>0</v>
      </c>
      <c r="AU31" s="34">
        <v>0</v>
      </c>
      <c r="AV31" s="34">
        <v>0</v>
      </c>
    </row>
    <row r="32" spans="1:48" ht="114.75" x14ac:dyDescent="0.5">
      <c r="A32" s="53">
        <v>12</v>
      </c>
      <c r="B32" s="50" t="s">
        <v>97</v>
      </c>
      <c r="C32" s="51" t="s">
        <v>98</v>
      </c>
      <c r="D32" s="52">
        <v>2018</v>
      </c>
      <c r="E32" s="52">
        <v>2024</v>
      </c>
      <c r="F32" s="33">
        <v>2949</v>
      </c>
      <c r="G32" s="34">
        <f t="shared" si="16"/>
        <v>0.5</v>
      </c>
      <c r="H32" s="34">
        <f t="shared" si="17"/>
        <v>0</v>
      </c>
      <c r="I32" s="34">
        <f t="shared" si="18"/>
        <v>949</v>
      </c>
      <c r="J32" s="34">
        <f t="shared" si="19"/>
        <v>949</v>
      </c>
      <c r="K32" s="34">
        <f t="shared" si="20"/>
        <v>0</v>
      </c>
      <c r="L32" s="34">
        <f t="shared" si="21"/>
        <v>0</v>
      </c>
      <c r="M32" s="34">
        <f t="shared" si="22"/>
        <v>0</v>
      </c>
      <c r="N32" s="34">
        <v>0</v>
      </c>
      <c r="O32" s="34">
        <v>0</v>
      </c>
      <c r="P32" s="34">
        <f t="shared" si="23"/>
        <v>0</v>
      </c>
      <c r="Q32" s="34">
        <v>0</v>
      </c>
      <c r="R32" s="34">
        <v>0</v>
      </c>
      <c r="S32" s="34">
        <v>0</v>
      </c>
      <c r="T32" s="34">
        <v>0</v>
      </c>
      <c r="U32" s="34">
        <v>0</v>
      </c>
      <c r="V32" s="34">
        <v>0</v>
      </c>
      <c r="W32" s="34">
        <f t="shared" si="24"/>
        <v>0</v>
      </c>
      <c r="X32" s="34">
        <v>0</v>
      </c>
      <c r="Y32" s="34">
        <v>0</v>
      </c>
      <c r="Z32" s="34">
        <v>0</v>
      </c>
      <c r="AA32" s="34">
        <v>0</v>
      </c>
      <c r="AB32" s="34">
        <v>0</v>
      </c>
      <c r="AC32" s="34">
        <v>0</v>
      </c>
      <c r="AD32" s="34">
        <f t="shared" si="25"/>
        <v>0</v>
      </c>
      <c r="AE32" s="34">
        <v>0</v>
      </c>
      <c r="AF32" s="34">
        <v>0</v>
      </c>
      <c r="AG32" s="34">
        <v>0</v>
      </c>
      <c r="AH32" s="34">
        <v>0</v>
      </c>
      <c r="AI32" s="34">
        <v>0</v>
      </c>
      <c r="AJ32" s="34">
        <v>0</v>
      </c>
      <c r="AK32" s="34">
        <f t="shared" si="26"/>
        <v>0</v>
      </c>
      <c r="AL32" s="34">
        <v>0</v>
      </c>
      <c r="AM32" s="34">
        <v>0</v>
      </c>
      <c r="AN32" s="34">
        <v>0</v>
      </c>
      <c r="AO32" s="34">
        <v>0</v>
      </c>
      <c r="AP32" s="34">
        <v>0.5</v>
      </c>
      <c r="AQ32" s="34">
        <v>0</v>
      </c>
      <c r="AR32" s="34">
        <f t="shared" si="27"/>
        <v>949</v>
      </c>
      <c r="AS32" s="34">
        <v>949</v>
      </c>
      <c r="AT32" s="34">
        <v>0</v>
      </c>
      <c r="AU32" s="34">
        <v>0</v>
      </c>
      <c r="AV32" s="34">
        <v>0</v>
      </c>
    </row>
    <row r="33" spans="1:48" ht="114.75" x14ac:dyDescent="0.5">
      <c r="A33" s="53">
        <v>13</v>
      </c>
      <c r="B33" s="50" t="s">
        <v>99</v>
      </c>
      <c r="C33" s="51" t="s">
        <v>100</v>
      </c>
      <c r="D33" s="52">
        <v>2018</v>
      </c>
      <c r="E33" s="52">
        <v>2024</v>
      </c>
      <c r="F33" s="33">
        <v>3166.81</v>
      </c>
      <c r="G33" s="34">
        <f t="shared" si="16"/>
        <v>0.54</v>
      </c>
      <c r="H33" s="34">
        <f t="shared" si="17"/>
        <v>0</v>
      </c>
      <c r="I33" s="34">
        <f t="shared" si="18"/>
        <v>166.81</v>
      </c>
      <c r="J33" s="34">
        <f t="shared" si="19"/>
        <v>166.81</v>
      </c>
      <c r="K33" s="34">
        <f t="shared" si="20"/>
        <v>0</v>
      </c>
      <c r="L33" s="34">
        <f t="shared" si="21"/>
        <v>0</v>
      </c>
      <c r="M33" s="34">
        <f t="shared" si="22"/>
        <v>0</v>
      </c>
      <c r="N33" s="34">
        <v>0</v>
      </c>
      <c r="O33" s="34">
        <v>0</v>
      </c>
      <c r="P33" s="34">
        <f t="shared" si="23"/>
        <v>0</v>
      </c>
      <c r="Q33" s="34">
        <v>0</v>
      </c>
      <c r="R33" s="34">
        <v>0</v>
      </c>
      <c r="S33" s="34">
        <v>0</v>
      </c>
      <c r="T33" s="34">
        <v>0</v>
      </c>
      <c r="U33" s="34">
        <v>0</v>
      </c>
      <c r="V33" s="34">
        <v>0</v>
      </c>
      <c r="W33" s="34">
        <f t="shared" si="24"/>
        <v>0</v>
      </c>
      <c r="X33" s="34">
        <v>0</v>
      </c>
      <c r="Y33" s="34">
        <v>0</v>
      </c>
      <c r="Z33" s="34">
        <v>0</v>
      </c>
      <c r="AA33" s="34">
        <v>0</v>
      </c>
      <c r="AB33" s="34">
        <v>0</v>
      </c>
      <c r="AC33" s="34">
        <v>0</v>
      </c>
      <c r="AD33" s="34">
        <f t="shared" si="25"/>
        <v>0</v>
      </c>
      <c r="AE33" s="34">
        <v>0</v>
      </c>
      <c r="AF33" s="34">
        <v>0</v>
      </c>
      <c r="AG33" s="34">
        <v>0</v>
      </c>
      <c r="AH33" s="34">
        <v>0</v>
      </c>
      <c r="AI33" s="34">
        <v>0</v>
      </c>
      <c r="AJ33" s="34">
        <v>0</v>
      </c>
      <c r="AK33" s="34">
        <f t="shared" si="26"/>
        <v>0</v>
      </c>
      <c r="AL33" s="34">
        <v>0</v>
      </c>
      <c r="AM33" s="34">
        <v>0</v>
      </c>
      <c r="AN33" s="34">
        <v>0</v>
      </c>
      <c r="AO33" s="34">
        <v>0</v>
      </c>
      <c r="AP33" s="34">
        <v>0.54</v>
      </c>
      <c r="AQ33" s="34">
        <v>0</v>
      </c>
      <c r="AR33" s="34">
        <f t="shared" si="27"/>
        <v>166.81</v>
      </c>
      <c r="AS33" s="34">
        <v>166.81</v>
      </c>
      <c r="AT33" s="34">
        <v>0</v>
      </c>
      <c r="AU33" s="34">
        <v>0</v>
      </c>
      <c r="AV33" s="34">
        <v>0</v>
      </c>
    </row>
    <row r="34" spans="1:48" ht="191.25" x14ac:dyDescent="0.5">
      <c r="A34" s="53">
        <v>14</v>
      </c>
      <c r="B34" s="50" t="s">
        <v>101</v>
      </c>
      <c r="C34" s="51" t="s">
        <v>102</v>
      </c>
      <c r="D34" s="52">
        <v>2019</v>
      </c>
      <c r="E34" s="52">
        <v>2023</v>
      </c>
      <c r="F34" s="33">
        <v>5230.37</v>
      </c>
      <c r="G34" s="34">
        <f t="shared" si="16"/>
        <v>0.9</v>
      </c>
      <c r="H34" s="34">
        <f t="shared" si="17"/>
        <v>0</v>
      </c>
      <c r="I34" s="34">
        <f t="shared" si="18"/>
        <v>5230.37</v>
      </c>
      <c r="J34" s="34">
        <f t="shared" si="19"/>
        <v>5230.37</v>
      </c>
      <c r="K34" s="34">
        <f t="shared" si="20"/>
        <v>0</v>
      </c>
      <c r="L34" s="34">
        <f t="shared" si="21"/>
        <v>0</v>
      </c>
      <c r="M34" s="34">
        <f t="shared" si="22"/>
        <v>0</v>
      </c>
      <c r="N34" s="34">
        <v>0</v>
      </c>
      <c r="O34" s="34">
        <v>0</v>
      </c>
      <c r="P34" s="34">
        <f t="shared" si="23"/>
        <v>0</v>
      </c>
      <c r="Q34" s="34">
        <v>0</v>
      </c>
      <c r="R34" s="34">
        <v>0</v>
      </c>
      <c r="S34" s="34">
        <v>0</v>
      </c>
      <c r="T34" s="34">
        <v>0</v>
      </c>
      <c r="U34" s="34">
        <v>0</v>
      </c>
      <c r="V34" s="34">
        <v>0</v>
      </c>
      <c r="W34" s="34">
        <f t="shared" si="24"/>
        <v>0</v>
      </c>
      <c r="X34" s="34">
        <v>0</v>
      </c>
      <c r="Y34" s="34">
        <v>0</v>
      </c>
      <c r="Z34" s="34">
        <v>0</v>
      </c>
      <c r="AA34" s="34">
        <v>0</v>
      </c>
      <c r="AB34" s="34">
        <v>0</v>
      </c>
      <c r="AC34" s="34">
        <v>0</v>
      </c>
      <c r="AD34" s="34">
        <f t="shared" si="25"/>
        <v>0</v>
      </c>
      <c r="AE34" s="34">
        <v>0</v>
      </c>
      <c r="AF34" s="34">
        <v>0</v>
      </c>
      <c r="AG34" s="34">
        <v>0</v>
      </c>
      <c r="AH34" s="34">
        <v>0</v>
      </c>
      <c r="AI34" s="34">
        <v>0.9</v>
      </c>
      <c r="AJ34" s="34">
        <v>0</v>
      </c>
      <c r="AK34" s="34">
        <f t="shared" si="26"/>
        <v>230.37</v>
      </c>
      <c r="AL34" s="34">
        <v>230.37</v>
      </c>
      <c r="AM34" s="34">
        <v>0</v>
      </c>
      <c r="AN34" s="34">
        <v>0</v>
      </c>
      <c r="AO34" s="34">
        <v>0</v>
      </c>
      <c r="AP34" s="34">
        <v>0</v>
      </c>
      <c r="AQ34" s="34">
        <v>0</v>
      </c>
      <c r="AR34" s="34">
        <f t="shared" si="27"/>
        <v>5000</v>
      </c>
      <c r="AS34" s="34">
        <v>5000</v>
      </c>
      <c r="AT34" s="34">
        <v>0</v>
      </c>
      <c r="AU34" s="34">
        <v>0</v>
      </c>
      <c r="AV34" s="34">
        <v>0</v>
      </c>
    </row>
    <row r="35" spans="1:48" ht="114.75" x14ac:dyDescent="0.5">
      <c r="A35" s="53">
        <v>15</v>
      </c>
      <c r="B35" s="50" t="s">
        <v>103</v>
      </c>
      <c r="C35" s="51" t="s">
        <v>104</v>
      </c>
      <c r="D35" s="52">
        <v>2019</v>
      </c>
      <c r="E35" s="52">
        <v>2020</v>
      </c>
      <c r="F35" s="33">
        <v>2895.03</v>
      </c>
      <c r="G35" s="34">
        <f t="shared" si="16"/>
        <v>0</v>
      </c>
      <c r="H35" s="34">
        <f t="shared" si="17"/>
        <v>1.26</v>
      </c>
      <c r="I35" s="34">
        <f t="shared" si="18"/>
        <v>2796.12</v>
      </c>
      <c r="J35" s="34">
        <f t="shared" si="19"/>
        <v>2796.12</v>
      </c>
      <c r="K35" s="34">
        <f t="shared" si="20"/>
        <v>0</v>
      </c>
      <c r="L35" s="34">
        <f t="shared" si="21"/>
        <v>0</v>
      </c>
      <c r="M35" s="34">
        <f t="shared" si="22"/>
        <v>0</v>
      </c>
      <c r="N35" s="34">
        <v>0</v>
      </c>
      <c r="O35" s="34">
        <v>1.26</v>
      </c>
      <c r="P35" s="34">
        <f t="shared" si="23"/>
        <v>2796.12</v>
      </c>
      <c r="Q35" s="34">
        <v>2796.12</v>
      </c>
      <c r="R35" s="34">
        <v>0</v>
      </c>
      <c r="S35" s="34">
        <v>0</v>
      </c>
      <c r="T35" s="34">
        <v>0</v>
      </c>
      <c r="U35" s="34">
        <v>0</v>
      </c>
      <c r="V35" s="34">
        <v>0</v>
      </c>
      <c r="W35" s="34">
        <f t="shared" si="24"/>
        <v>0</v>
      </c>
      <c r="X35" s="34">
        <v>0</v>
      </c>
      <c r="Y35" s="34">
        <v>0</v>
      </c>
      <c r="Z35" s="34">
        <v>0</v>
      </c>
      <c r="AA35" s="34">
        <v>0</v>
      </c>
      <c r="AB35" s="34">
        <v>0</v>
      </c>
      <c r="AC35" s="34">
        <v>0</v>
      </c>
      <c r="AD35" s="34">
        <f t="shared" si="25"/>
        <v>0</v>
      </c>
      <c r="AE35" s="34">
        <v>0</v>
      </c>
      <c r="AF35" s="34">
        <v>0</v>
      </c>
      <c r="AG35" s="34">
        <v>0</v>
      </c>
      <c r="AH35" s="34">
        <v>0</v>
      </c>
      <c r="AI35" s="34">
        <v>0</v>
      </c>
      <c r="AJ35" s="34">
        <v>0</v>
      </c>
      <c r="AK35" s="34">
        <f t="shared" si="26"/>
        <v>0</v>
      </c>
      <c r="AL35" s="34">
        <v>0</v>
      </c>
      <c r="AM35" s="34">
        <v>0</v>
      </c>
      <c r="AN35" s="34">
        <v>0</v>
      </c>
      <c r="AO35" s="34">
        <v>0</v>
      </c>
      <c r="AP35" s="34">
        <v>0</v>
      </c>
      <c r="AQ35" s="34">
        <v>0</v>
      </c>
      <c r="AR35" s="34">
        <f t="shared" si="27"/>
        <v>0</v>
      </c>
      <c r="AS35" s="34">
        <v>0</v>
      </c>
      <c r="AT35" s="34">
        <v>0</v>
      </c>
      <c r="AU35" s="34">
        <v>0</v>
      </c>
      <c r="AV35" s="34">
        <v>0</v>
      </c>
    </row>
    <row r="36" spans="1:48" ht="153" x14ac:dyDescent="0.5">
      <c r="A36" s="53">
        <v>16</v>
      </c>
      <c r="B36" s="50" t="s">
        <v>105</v>
      </c>
      <c r="C36" s="51" t="s">
        <v>106</v>
      </c>
      <c r="D36" s="52">
        <v>2020</v>
      </c>
      <c r="E36" s="52">
        <v>2020</v>
      </c>
      <c r="F36" s="33">
        <v>225.26405</v>
      </c>
      <c r="G36" s="34">
        <f t="shared" si="16"/>
        <v>0.57499999999999996</v>
      </c>
      <c r="H36" s="34">
        <f t="shared" si="17"/>
        <v>0</v>
      </c>
      <c r="I36" s="34">
        <f t="shared" si="18"/>
        <v>3</v>
      </c>
      <c r="J36" s="34">
        <f t="shared" si="19"/>
        <v>3</v>
      </c>
      <c r="K36" s="34">
        <f t="shared" si="20"/>
        <v>0</v>
      </c>
      <c r="L36" s="34">
        <f t="shared" si="21"/>
        <v>0</v>
      </c>
      <c r="M36" s="34">
        <f t="shared" si="22"/>
        <v>0</v>
      </c>
      <c r="N36" s="34">
        <v>0.57499999999999996</v>
      </c>
      <c r="O36" s="34">
        <v>0</v>
      </c>
      <c r="P36" s="34">
        <f t="shared" si="23"/>
        <v>3</v>
      </c>
      <c r="Q36" s="34">
        <v>3</v>
      </c>
      <c r="R36" s="34">
        <v>0</v>
      </c>
      <c r="S36" s="34">
        <v>0</v>
      </c>
      <c r="T36" s="34">
        <v>0</v>
      </c>
      <c r="U36" s="34">
        <v>0</v>
      </c>
      <c r="V36" s="34">
        <v>0</v>
      </c>
      <c r="W36" s="34">
        <f t="shared" si="24"/>
        <v>0</v>
      </c>
      <c r="X36" s="34">
        <v>0</v>
      </c>
      <c r="Y36" s="34">
        <v>0</v>
      </c>
      <c r="Z36" s="34">
        <v>0</v>
      </c>
      <c r="AA36" s="34">
        <v>0</v>
      </c>
      <c r="AB36" s="34">
        <v>0</v>
      </c>
      <c r="AC36" s="34">
        <v>0</v>
      </c>
      <c r="AD36" s="34">
        <f t="shared" si="25"/>
        <v>0</v>
      </c>
      <c r="AE36" s="34">
        <v>0</v>
      </c>
      <c r="AF36" s="34">
        <v>0</v>
      </c>
      <c r="AG36" s="34">
        <v>0</v>
      </c>
      <c r="AH36" s="34">
        <v>0</v>
      </c>
      <c r="AI36" s="34">
        <v>0</v>
      </c>
      <c r="AJ36" s="34">
        <v>0</v>
      </c>
      <c r="AK36" s="34">
        <f t="shared" si="26"/>
        <v>0</v>
      </c>
      <c r="AL36" s="34">
        <v>0</v>
      </c>
      <c r="AM36" s="34">
        <v>0</v>
      </c>
      <c r="AN36" s="34">
        <v>0</v>
      </c>
      <c r="AO36" s="34">
        <v>0</v>
      </c>
      <c r="AP36" s="34">
        <v>0</v>
      </c>
      <c r="AQ36" s="34">
        <v>0</v>
      </c>
      <c r="AR36" s="34">
        <f t="shared" si="27"/>
        <v>0</v>
      </c>
      <c r="AS36" s="34">
        <v>0</v>
      </c>
      <c r="AT36" s="34">
        <v>0</v>
      </c>
      <c r="AU36" s="34">
        <v>0</v>
      </c>
      <c r="AV36" s="34">
        <v>0</v>
      </c>
    </row>
    <row r="37" spans="1:48" ht="38.25" x14ac:dyDescent="0.5">
      <c r="A37" s="53"/>
      <c r="B37" s="55" t="s">
        <v>107</v>
      </c>
      <c r="C37" s="48"/>
      <c r="D37" s="52"/>
      <c r="E37" s="45"/>
      <c r="F37" s="35">
        <f>SUM(F38:F45)</f>
        <v>37443.281780000005</v>
      </c>
      <c r="G37" s="35">
        <f t="shared" ref="G37:AV37" si="28">SUM(G38:G45)</f>
        <v>1.895</v>
      </c>
      <c r="H37" s="35">
        <f t="shared" si="28"/>
        <v>0.25</v>
      </c>
      <c r="I37" s="35">
        <f t="shared" si="28"/>
        <v>22827.828240000003</v>
      </c>
      <c r="J37" s="35">
        <f t="shared" si="28"/>
        <v>22827.828240000003</v>
      </c>
      <c r="K37" s="35">
        <f t="shared" si="28"/>
        <v>0</v>
      </c>
      <c r="L37" s="35">
        <f t="shared" si="28"/>
        <v>0</v>
      </c>
      <c r="M37" s="35">
        <f t="shared" si="28"/>
        <v>0</v>
      </c>
      <c r="N37" s="35">
        <f t="shared" si="28"/>
        <v>1.4999999999999999E-2</v>
      </c>
      <c r="O37" s="35">
        <f t="shared" si="28"/>
        <v>0</v>
      </c>
      <c r="P37" s="35">
        <f t="shared" si="28"/>
        <v>3876.9782400000004</v>
      </c>
      <c r="Q37" s="35">
        <f t="shared" si="28"/>
        <v>3876.9782400000004</v>
      </c>
      <c r="R37" s="35">
        <f t="shared" si="28"/>
        <v>0</v>
      </c>
      <c r="S37" s="35">
        <f t="shared" si="28"/>
        <v>0</v>
      </c>
      <c r="T37" s="35">
        <f t="shared" si="28"/>
        <v>0</v>
      </c>
      <c r="U37" s="35">
        <f t="shared" si="28"/>
        <v>1.08</v>
      </c>
      <c r="V37" s="35">
        <f t="shared" si="28"/>
        <v>0.25</v>
      </c>
      <c r="W37" s="35">
        <f t="shared" si="28"/>
        <v>1135.5999999999999</v>
      </c>
      <c r="X37" s="35">
        <f t="shared" si="28"/>
        <v>1135.5999999999999</v>
      </c>
      <c r="Y37" s="35">
        <f t="shared" si="28"/>
        <v>0</v>
      </c>
      <c r="Z37" s="35">
        <f t="shared" si="28"/>
        <v>0</v>
      </c>
      <c r="AA37" s="35">
        <f t="shared" si="28"/>
        <v>0</v>
      </c>
      <c r="AB37" s="35">
        <f t="shared" si="28"/>
        <v>0.8</v>
      </c>
      <c r="AC37" s="35">
        <f t="shared" si="28"/>
        <v>0</v>
      </c>
      <c r="AD37" s="35">
        <f t="shared" si="28"/>
        <v>5517.84</v>
      </c>
      <c r="AE37" s="35">
        <f t="shared" si="28"/>
        <v>5517.84</v>
      </c>
      <c r="AF37" s="35">
        <f t="shared" si="28"/>
        <v>0</v>
      </c>
      <c r="AG37" s="35">
        <f t="shared" si="28"/>
        <v>0</v>
      </c>
      <c r="AH37" s="35">
        <f t="shared" si="28"/>
        <v>0</v>
      </c>
      <c r="AI37" s="35">
        <f t="shared" si="28"/>
        <v>0</v>
      </c>
      <c r="AJ37" s="35">
        <f t="shared" si="28"/>
        <v>0</v>
      </c>
      <c r="AK37" s="35">
        <f t="shared" si="28"/>
        <v>9797.41</v>
      </c>
      <c r="AL37" s="35">
        <f t="shared" si="28"/>
        <v>9797.41</v>
      </c>
      <c r="AM37" s="35">
        <f t="shared" si="28"/>
        <v>0</v>
      </c>
      <c r="AN37" s="35">
        <f t="shared" si="28"/>
        <v>0</v>
      </c>
      <c r="AO37" s="35">
        <f t="shared" si="28"/>
        <v>0</v>
      </c>
      <c r="AP37" s="35">
        <f t="shared" si="28"/>
        <v>0</v>
      </c>
      <c r="AQ37" s="35">
        <f t="shared" si="28"/>
        <v>0</v>
      </c>
      <c r="AR37" s="35">
        <f t="shared" si="28"/>
        <v>2500</v>
      </c>
      <c r="AS37" s="35">
        <f t="shared" si="28"/>
        <v>2500</v>
      </c>
      <c r="AT37" s="35">
        <f t="shared" si="28"/>
        <v>0</v>
      </c>
      <c r="AU37" s="35">
        <f t="shared" si="28"/>
        <v>0</v>
      </c>
      <c r="AV37" s="35">
        <f t="shared" si="28"/>
        <v>0</v>
      </c>
    </row>
    <row r="38" spans="1:48" ht="114.75" x14ac:dyDescent="0.5">
      <c r="A38" s="53">
        <v>17</v>
      </c>
      <c r="B38" s="50" t="s">
        <v>108</v>
      </c>
      <c r="C38" s="51" t="s">
        <v>109</v>
      </c>
      <c r="D38" s="52">
        <v>2016</v>
      </c>
      <c r="E38" s="52">
        <v>2023</v>
      </c>
      <c r="F38" s="33">
        <v>2620.33</v>
      </c>
      <c r="G38" s="34">
        <f t="shared" ref="G38:H45" si="29">N38+U38+AB38+AI38+AP38</f>
        <v>0</v>
      </c>
      <c r="H38" s="34">
        <f t="shared" si="29"/>
        <v>0</v>
      </c>
      <c r="I38" s="34">
        <f t="shared" ref="I38:I45" si="30">J38+K38+L38</f>
        <v>2620.33</v>
      </c>
      <c r="J38" s="34">
        <f t="shared" ref="J38:M45" si="31">Q38+X38+AE38+AL38+AS38</f>
        <v>2620.33</v>
      </c>
      <c r="K38" s="34">
        <f t="shared" si="31"/>
        <v>0</v>
      </c>
      <c r="L38" s="34">
        <f t="shared" si="31"/>
        <v>0</v>
      </c>
      <c r="M38" s="34">
        <f t="shared" si="31"/>
        <v>0</v>
      </c>
      <c r="N38" s="34">
        <v>0</v>
      </c>
      <c r="O38" s="34">
        <v>0</v>
      </c>
      <c r="P38" s="34">
        <f t="shared" ref="P38:P45" si="32">Q38+R38+S38</f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f t="shared" ref="W38:W45" si="33">X38+Y38+Z38</f>
        <v>0</v>
      </c>
      <c r="X38" s="34">
        <v>0</v>
      </c>
      <c r="Y38" s="34">
        <v>0</v>
      </c>
      <c r="Z38" s="34">
        <v>0</v>
      </c>
      <c r="AA38" s="34">
        <v>0</v>
      </c>
      <c r="AB38" s="34">
        <v>0</v>
      </c>
      <c r="AC38" s="34">
        <v>0</v>
      </c>
      <c r="AD38" s="34">
        <f t="shared" ref="AD38:AD45" si="34">AE38+AF38+AG38</f>
        <v>0</v>
      </c>
      <c r="AE38" s="34">
        <v>0</v>
      </c>
      <c r="AF38" s="34">
        <v>0</v>
      </c>
      <c r="AG38" s="34">
        <v>0</v>
      </c>
      <c r="AH38" s="34">
        <v>0</v>
      </c>
      <c r="AI38" s="34">
        <v>0</v>
      </c>
      <c r="AJ38" s="34">
        <v>0</v>
      </c>
      <c r="AK38" s="34">
        <f t="shared" ref="AK38:AK45" si="35">AL38+AM38+AN38</f>
        <v>620.33000000000004</v>
      </c>
      <c r="AL38" s="34">
        <v>620.33000000000004</v>
      </c>
      <c r="AM38" s="34">
        <v>0</v>
      </c>
      <c r="AN38" s="34">
        <v>0</v>
      </c>
      <c r="AO38" s="34">
        <v>0</v>
      </c>
      <c r="AP38" s="34">
        <v>0</v>
      </c>
      <c r="AQ38" s="34">
        <v>0</v>
      </c>
      <c r="AR38" s="34">
        <f t="shared" ref="AR38:AR45" si="36">AS38+AT38+AU38</f>
        <v>2000</v>
      </c>
      <c r="AS38" s="34">
        <v>2000</v>
      </c>
      <c r="AT38" s="34">
        <v>0</v>
      </c>
      <c r="AU38" s="34">
        <v>0</v>
      </c>
      <c r="AV38" s="34">
        <v>0</v>
      </c>
    </row>
    <row r="39" spans="1:48" ht="76.5" x14ac:dyDescent="0.5">
      <c r="A39" s="53">
        <v>18</v>
      </c>
      <c r="B39" s="50" t="s">
        <v>110</v>
      </c>
      <c r="C39" s="51" t="s">
        <v>111</v>
      </c>
      <c r="D39" s="52">
        <v>2017</v>
      </c>
      <c r="E39" s="52">
        <v>2020</v>
      </c>
      <c r="F39" s="33">
        <v>1629.4901299999999</v>
      </c>
      <c r="G39" s="34">
        <f t="shared" si="29"/>
        <v>0</v>
      </c>
      <c r="H39" s="34">
        <f t="shared" si="29"/>
        <v>0</v>
      </c>
      <c r="I39" s="34">
        <f t="shared" si="30"/>
        <v>1629.25</v>
      </c>
      <c r="J39" s="34">
        <f t="shared" si="31"/>
        <v>1629.25</v>
      </c>
      <c r="K39" s="34">
        <f t="shared" si="31"/>
        <v>0</v>
      </c>
      <c r="L39" s="34">
        <f t="shared" si="31"/>
        <v>0</v>
      </c>
      <c r="M39" s="34">
        <f t="shared" si="31"/>
        <v>0</v>
      </c>
      <c r="N39" s="34">
        <v>0</v>
      </c>
      <c r="O39" s="34">
        <v>0</v>
      </c>
      <c r="P39" s="34">
        <f t="shared" si="32"/>
        <v>1629.25</v>
      </c>
      <c r="Q39" s="34">
        <v>1629.25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f t="shared" si="33"/>
        <v>0</v>
      </c>
      <c r="X39" s="34">
        <v>0</v>
      </c>
      <c r="Y39" s="34">
        <v>0</v>
      </c>
      <c r="Z39" s="34">
        <v>0</v>
      </c>
      <c r="AA39" s="34">
        <v>0</v>
      </c>
      <c r="AB39" s="34">
        <v>0</v>
      </c>
      <c r="AC39" s="34">
        <v>0</v>
      </c>
      <c r="AD39" s="34">
        <f t="shared" si="34"/>
        <v>0</v>
      </c>
      <c r="AE39" s="34">
        <v>0</v>
      </c>
      <c r="AF39" s="34">
        <v>0</v>
      </c>
      <c r="AG39" s="34">
        <v>0</v>
      </c>
      <c r="AH39" s="34">
        <v>0</v>
      </c>
      <c r="AI39" s="34">
        <v>0</v>
      </c>
      <c r="AJ39" s="34">
        <v>0</v>
      </c>
      <c r="AK39" s="34">
        <f t="shared" si="35"/>
        <v>0</v>
      </c>
      <c r="AL39" s="34">
        <v>0</v>
      </c>
      <c r="AM39" s="34">
        <v>0</v>
      </c>
      <c r="AN39" s="34">
        <v>0</v>
      </c>
      <c r="AO39" s="34">
        <v>0</v>
      </c>
      <c r="AP39" s="34">
        <v>0</v>
      </c>
      <c r="AQ39" s="34">
        <v>0</v>
      </c>
      <c r="AR39" s="34">
        <f t="shared" si="36"/>
        <v>0</v>
      </c>
      <c r="AS39" s="34">
        <v>0</v>
      </c>
      <c r="AT39" s="34">
        <v>0</v>
      </c>
      <c r="AU39" s="34">
        <v>0</v>
      </c>
      <c r="AV39" s="34">
        <v>0</v>
      </c>
    </row>
    <row r="40" spans="1:48" ht="114.75" x14ac:dyDescent="0.5">
      <c r="A40" s="53">
        <v>19</v>
      </c>
      <c r="B40" s="50" t="s">
        <v>112</v>
      </c>
      <c r="C40" s="51" t="s">
        <v>113</v>
      </c>
      <c r="D40" s="52">
        <v>2016</v>
      </c>
      <c r="E40" s="52">
        <v>2024</v>
      </c>
      <c r="F40" s="33">
        <v>15177.08</v>
      </c>
      <c r="G40" s="34">
        <f t="shared" si="29"/>
        <v>0</v>
      </c>
      <c r="H40" s="34">
        <f t="shared" si="29"/>
        <v>0</v>
      </c>
      <c r="I40" s="34">
        <f t="shared" si="30"/>
        <v>677.08</v>
      </c>
      <c r="J40" s="34">
        <f t="shared" si="31"/>
        <v>677.08</v>
      </c>
      <c r="K40" s="34">
        <f t="shared" si="31"/>
        <v>0</v>
      </c>
      <c r="L40" s="34">
        <f t="shared" si="31"/>
        <v>0</v>
      </c>
      <c r="M40" s="34">
        <f t="shared" si="31"/>
        <v>0</v>
      </c>
      <c r="N40" s="34">
        <v>0</v>
      </c>
      <c r="O40" s="34">
        <v>0</v>
      </c>
      <c r="P40" s="34">
        <f t="shared" si="32"/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f t="shared" si="33"/>
        <v>0</v>
      </c>
      <c r="X40" s="34">
        <v>0</v>
      </c>
      <c r="Y40" s="34">
        <v>0</v>
      </c>
      <c r="Z40" s="34">
        <v>0</v>
      </c>
      <c r="AA40" s="34">
        <v>0</v>
      </c>
      <c r="AB40" s="34">
        <v>0</v>
      </c>
      <c r="AC40" s="34">
        <v>0</v>
      </c>
      <c r="AD40" s="34">
        <f t="shared" si="34"/>
        <v>0</v>
      </c>
      <c r="AE40" s="34">
        <v>0</v>
      </c>
      <c r="AF40" s="34">
        <v>0</v>
      </c>
      <c r="AG40" s="34">
        <v>0</v>
      </c>
      <c r="AH40" s="34">
        <v>0</v>
      </c>
      <c r="AI40" s="34">
        <v>0</v>
      </c>
      <c r="AJ40" s="34">
        <v>0</v>
      </c>
      <c r="AK40" s="34">
        <f t="shared" si="35"/>
        <v>177.08</v>
      </c>
      <c r="AL40" s="34">
        <v>177.08</v>
      </c>
      <c r="AM40" s="34">
        <v>0</v>
      </c>
      <c r="AN40" s="34">
        <v>0</v>
      </c>
      <c r="AO40" s="34">
        <v>0</v>
      </c>
      <c r="AP40" s="34">
        <v>0</v>
      </c>
      <c r="AQ40" s="34">
        <v>0</v>
      </c>
      <c r="AR40" s="34">
        <f t="shared" si="36"/>
        <v>500</v>
      </c>
      <c r="AS40" s="34">
        <v>500</v>
      </c>
      <c r="AT40" s="34">
        <v>0</v>
      </c>
      <c r="AU40" s="34">
        <v>0</v>
      </c>
      <c r="AV40" s="34">
        <v>0</v>
      </c>
    </row>
    <row r="41" spans="1:48" ht="76.5" x14ac:dyDescent="0.5">
      <c r="A41" s="53">
        <v>20</v>
      </c>
      <c r="B41" s="50" t="s">
        <v>114</v>
      </c>
      <c r="C41" s="51" t="s">
        <v>115</v>
      </c>
      <c r="D41" s="52">
        <v>2018</v>
      </c>
      <c r="E41" s="52">
        <v>2020</v>
      </c>
      <c r="F41" s="33">
        <v>1915.5034099999998</v>
      </c>
      <c r="G41" s="34">
        <f t="shared" si="29"/>
        <v>0</v>
      </c>
      <c r="H41" s="34">
        <f t="shared" si="29"/>
        <v>0</v>
      </c>
      <c r="I41" s="34">
        <f t="shared" si="30"/>
        <v>1915.26</v>
      </c>
      <c r="J41" s="34">
        <f t="shared" si="31"/>
        <v>1915.26</v>
      </c>
      <c r="K41" s="34">
        <f t="shared" si="31"/>
        <v>0</v>
      </c>
      <c r="L41" s="34">
        <f t="shared" si="31"/>
        <v>0</v>
      </c>
      <c r="M41" s="34">
        <f t="shared" si="31"/>
        <v>0</v>
      </c>
      <c r="N41" s="34">
        <v>0</v>
      </c>
      <c r="O41" s="34">
        <v>0</v>
      </c>
      <c r="P41" s="34">
        <f t="shared" si="32"/>
        <v>1915.26</v>
      </c>
      <c r="Q41" s="34">
        <v>1915.26</v>
      </c>
      <c r="R41" s="34">
        <v>0</v>
      </c>
      <c r="S41" s="34">
        <v>0</v>
      </c>
      <c r="T41" s="34">
        <v>0</v>
      </c>
      <c r="U41" s="34">
        <v>0</v>
      </c>
      <c r="V41" s="34">
        <v>0</v>
      </c>
      <c r="W41" s="34">
        <f t="shared" si="33"/>
        <v>0</v>
      </c>
      <c r="X41" s="34">
        <v>0</v>
      </c>
      <c r="Y41" s="34">
        <v>0</v>
      </c>
      <c r="Z41" s="34">
        <v>0</v>
      </c>
      <c r="AA41" s="34">
        <v>0</v>
      </c>
      <c r="AB41" s="34">
        <v>0</v>
      </c>
      <c r="AC41" s="34">
        <v>0</v>
      </c>
      <c r="AD41" s="34">
        <f t="shared" si="34"/>
        <v>0</v>
      </c>
      <c r="AE41" s="34">
        <v>0</v>
      </c>
      <c r="AF41" s="34">
        <v>0</v>
      </c>
      <c r="AG41" s="34">
        <v>0</v>
      </c>
      <c r="AH41" s="34">
        <v>0</v>
      </c>
      <c r="AI41" s="34">
        <v>0</v>
      </c>
      <c r="AJ41" s="34">
        <v>0</v>
      </c>
      <c r="AK41" s="34">
        <f t="shared" si="35"/>
        <v>0</v>
      </c>
      <c r="AL41" s="34">
        <v>0</v>
      </c>
      <c r="AM41" s="34">
        <v>0</v>
      </c>
      <c r="AN41" s="34">
        <v>0</v>
      </c>
      <c r="AO41" s="34">
        <v>0</v>
      </c>
      <c r="AP41" s="34">
        <v>0</v>
      </c>
      <c r="AQ41" s="34">
        <v>0</v>
      </c>
      <c r="AR41" s="34">
        <f t="shared" si="36"/>
        <v>0</v>
      </c>
      <c r="AS41" s="34">
        <v>0</v>
      </c>
      <c r="AT41" s="34">
        <v>0</v>
      </c>
      <c r="AU41" s="34">
        <v>0</v>
      </c>
      <c r="AV41" s="34">
        <v>0</v>
      </c>
    </row>
    <row r="42" spans="1:48" ht="76.5" x14ac:dyDescent="0.5">
      <c r="A42" s="53">
        <v>21</v>
      </c>
      <c r="B42" s="50" t="s">
        <v>116</v>
      </c>
      <c r="C42" s="51" t="s">
        <v>117</v>
      </c>
      <c r="D42" s="52">
        <v>2020</v>
      </c>
      <c r="E42" s="52">
        <v>2021</v>
      </c>
      <c r="F42" s="33">
        <v>390.27</v>
      </c>
      <c r="G42" s="34">
        <f t="shared" si="29"/>
        <v>0</v>
      </c>
      <c r="H42" s="34">
        <f t="shared" si="29"/>
        <v>0.25</v>
      </c>
      <c r="I42" s="34">
        <f t="shared" si="30"/>
        <v>285.3</v>
      </c>
      <c r="J42" s="34">
        <f t="shared" si="31"/>
        <v>285.3</v>
      </c>
      <c r="K42" s="34">
        <f t="shared" si="31"/>
        <v>0</v>
      </c>
      <c r="L42" s="34">
        <f t="shared" si="31"/>
        <v>0</v>
      </c>
      <c r="M42" s="34">
        <f t="shared" si="31"/>
        <v>0</v>
      </c>
      <c r="N42" s="34">
        <v>0</v>
      </c>
      <c r="O42" s="34">
        <v>0</v>
      </c>
      <c r="P42" s="34">
        <f t="shared" si="32"/>
        <v>275.3</v>
      </c>
      <c r="Q42" s="34">
        <v>275.3</v>
      </c>
      <c r="R42" s="34">
        <v>0</v>
      </c>
      <c r="S42" s="34">
        <v>0</v>
      </c>
      <c r="T42" s="34">
        <v>0</v>
      </c>
      <c r="U42" s="34">
        <v>0</v>
      </c>
      <c r="V42" s="34">
        <v>0.25</v>
      </c>
      <c r="W42" s="34">
        <f t="shared" si="33"/>
        <v>10</v>
      </c>
      <c r="X42" s="34">
        <v>10</v>
      </c>
      <c r="Y42" s="34">
        <v>0</v>
      </c>
      <c r="Z42" s="34">
        <v>0</v>
      </c>
      <c r="AA42" s="34">
        <v>0</v>
      </c>
      <c r="AB42" s="34">
        <v>0</v>
      </c>
      <c r="AC42" s="34">
        <v>0</v>
      </c>
      <c r="AD42" s="34">
        <f t="shared" si="34"/>
        <v>0</v>
      </c>
      <c r="AE42" s="34">
        <v>0</v>
      </c>
      <c r="AF42" s="34">
        <v>0</v>
      </c>
      <c r="AG42" s="34">
        <v>0</v>
      </c>
      <c r="AH42" s="34">
        <v>0</v>
      </c>
      <c r="AI42" s="34">
        <v>0</v>
      </c>
      <c r="AJ42" s="34">
        <v>0</v>
      </c>
      <c r="AK42" s="34">
        <f t="shared" si="35"/>
        <v>0</v>
      </c>
      <c r="AL42" s="34">
        <v>0</v>
      </c>
      <c r="AM42" s="34">
        <v>0</v>
      </c>
      <c r="AN42" s="34">
        <v>0</v>
      </c>
      <c r="AO42" s="34">
        <v>0</v>
      </c>
      <c r="AP42" s="34">
        <v>0</v>
      </c>
      <c r="AQ42" s="34">
        <v>0</v>
      </c>
      <c r="AR42" s="34">
        <f t="shared" si="36"/>
        <v>0</v>
      </c>
      <c r="AS42" s="34">
        <v>0</v>
      </c>
      <c r="AT42" s="34">
        <v>0</v>
      </c>
      <c r="AU42" s="34">
        <v>0</v>
      </c>
      <c r="AV42" s="34">
        <v>0</v>
      </c>
    </row>
    <row r="43" spans="1:48" ht="153" x14ac:dyDescent="0.5">
      <c r="A43" s="53">
        <v>22</v>
      </c>
      <c r="B43" s="50" t="s">
        <v>118</v>
      </c>
      <c r="C43" s="51" t="s">
        <v>119</v>
      </c>
      <c r="D43" s="52">
        <v>2022</v>
      </c>
      <c r="E43" s="52">
        <v>2022</v>
      </c>
      <c r="F43" s="33">
        <v>10517.84</v>
      </c>
      <c r="G43" s="34">
        <f t="shared" si="29"/>
        <v>0.8</v>
      </c>
      <c r="H43" s="34">
        <f t="shared" si="29"/>
        <v>0</v>
      </c>
      <c r="I43" s="34">
        <f t="shared" si="30"/>
        <v>10517.84</v>
      </c>
      <c r="J43" s="34">
        <f t="shared" si="31"/>
        <v>10517.84</v>
      </c>
      <c r="K43" s="34">
        <f t="shared" si="31"/>
        <v>0</v>
      </c>
      <c r="L43" s="34">
        <f t="shared" si="31"/>
        <v>0</v>
      </c>
      <c r="M43" s="34">
        <f t="shared" si="31"/>
        <v>0</v>
      </c>
      <c r="N43" s="34">
        <v>0</v>
      </c>
      <c r="O43" s="34">
        <v>0</v>
      </c>
      <c r="P43" s="34">
        <f t="shared" si="32"/>
        <v>0</v>
      </c>
      <c r="Q43" s="34">
        <v>0</v>
      </c>
      <c r="R43" s="34">
        <v>0</v>
      </c>
      <c r="S43" s="34">
        <v>0</v>
      </c>
      <c r="T43" s="34">
        <v>0</v>
      </c>
      <c r="U43" s="34">
        <v>0</v>
      </c>
      <c r="V43" s="34">
        <v>0</v>
      </c>
      <c r="W43" s="34">
        <f t="shared" si="33"/>
        <v>0</v>
      </c>
      <c r="X43" s="34">
        <v>0</v>
      </c>
      <c r="Y43" s="34">
        <v>0</v>
      </c>
      <c r="Z43" s="34">
        <v>0</v>
      </c>
      <c r="AA43" s="34">
        <v>0</v>
      </c>
      <c r="AB43" s="34">
        <v>0.8</v>
      </c>
      <c r="AC43" s="34">
        <v>0</v>
      </c>
      <c r="AD43" s="34">
        <f t="shared" si="34"/>
        <v>1517.84</v>
      </c>
      <c r="AE43" s="34">
        <v>1517.84</v>
      </c>
      <c r="AF43" s="34">
        <v>0</v>
      </c>
      <c r="AG43" s="34">
        <v>0</v>
      </c>
      <c r="AH43" s="34">
        <v>0</v>
      </c>
      <c r="AI43" s="34">
        <v>0</v>
      </c>
      <c r="AJ43" s="34">
        <v>0</v>
      </c>
      <c r="AK43" s="34">
        <f t="shared" si="35"/>
        <v>9000</v>
      </c>
      <c r="AL43" s="34">
        <v>9000</v>
      </c>
      <c r="AM43" s="34">
        <v>0</v>
      </c>
      <c r="AN43" s="34">
        <v>0</v>
      </c>
      <c r="AO43" s="34">
        <v>0</v>
      </c>
      <c r="AP43" s="34">
        <v>0</v>
      </c>
      <c r="AQ43" s="34">
        <v>0</v>
      </c>
      <c r="AR43" s="34">
        <f t="shared" si="36"/>
        <v>0</v>
      </c>
      <c r="AS43" s="34">
        <v>0</v>
      </c>
      <c r="AT43" s="34">
        <v>0</v>
      </c>
      <c r="AU43" s="34">
        <v>0</v>
      </c>
      <c r="AV43" s="34">
        <v>0</v>
      </c>
    </row>
    <row r="44" spans="1:48" ht="191.25" x14ac:dyDescent="0.5">
      <c r="A44" s="53">
        <v>23</v>
      </c>
      <c r="B44" s="50" t="s">
        <v>120</v>
      </c>
      <c r="C44" s="51" t="s">
        <v>121</v>
      </c>
      <c r="D44" s="52">
        <v>2020</v>
      </c>
      <c r="E44" s="52">
        <v>2020</v>
      </c>
      <c r="F44" s="33">
        <v>47.168239999999997</v>
      </c>
      <c r="G44" s="34">
        <f t="shared" si="29"/>
        <v>1.4999999999999999E-2</v>
      </c>
      <c r="H44" s="34">
        <f t="shared" si="29"/>
        <v>0</v>
      </c>
      <c r="I44" s="34">
        <f t="shared" si="30"/>
        <v>47.168239999999997</v>
      </c>
      <c r="J44" s="34">
        <f t="shared" si="31"/>
        <v>47.168239999999997</v>
      </c>
      <c r="K44" s="34">
        <f t="shared" si="31"/>
        <v>0</v>
      </c>
      <c r="L44" s="34">
        <f t="shared" si="31"/>
        <v>0</v>
      </c>
      <c r="M44" s="34">
        <f t="shared" si="31"/>
        <v>0</v>
      </c>
      <c r="N44" s="34">
        <v>1.4999999999999999E-2</v>
      </c>
      <c r="O44" s="34">
        <v>0</v>
      </c>
      <c r="P44" s="34">
        <f t="shared" si="32"/>
        <v>47.168239999999997</v>
      </c>
      <c r="Q44" s="34">
        <v>47.168239999999997</v>
      </c>
      <c r="R44" s="34">
        <v>0</v>
      </c>
      <c r="S44" s="34">
        <v>0</v>
      </c>
      <c r="T44" s="34">
        <v>0</v>
      </c>
      <c r="U44" s="34">
        <v>0</v>
      </c>
      <c r="V44" s="34">
        <v>0</v>
      </c>
      <c r="W44" s="34">
        <f t="shared" si="33"/>
        <v>0</v>
      </c>
      <c r="X44" s="34">
        <v>0</v>
      </c>
      <c r="Y44" s="34">
        <v>0</v>
      </c>
      <c r="Z44" s="34">
        <v>0</v>
      </c>
      <c r="AA44" s="34">
        <v>0</v>
      </c>
      <c r="AB44" s="34">
        <v>0</v>
      </c>
      <c r="AC44" s="34">
        <v>0</v>
      </c>
      <c r="AD44" s="34">
        <f t="shared" si="34"/>
        <v>0</v>
      </c>
      <c r="AE44" s="34">
        <v>0</v>
      </c>
      <c r="AF44" s="34">
        <v>0</v>
      </c>
      <c r="AG44" s="34">
        <v>0</v>
      </c>
      <c r="AH44" s="34">
        <v>0</v>
      </c>
      <c r="AI44" s="34">
        <v>0</v>
      </c>
      <c r="AJ44" s="34">
        <v>0</v>
      </c>
      <c r="AK44" s="34">
        <f t="shared" si="35"/>
        <v>0</v>
      </c>
      <c r="AL44" s="34">
        <v>0</v>
      </c>
      <c r="AM44" s="34">
        <v>0</v>
      </c>
      <c r="AN44" s="34">
        <v>0</v>
      </c>
      <c r="AO44" s="34">
        <v>0</v>
      </c>
      <c r="AP44" s="34">
        <v>0</v>
      </c>
      <c r="AQ44" s="34">
        <v>0</v>
      </c>
      <c r="AR44" s="34">
        <f t="shared" si="36"/>
        <v>0</v>
      </c>
      <c r="AS44" s="34">
        <v>0</v>
      </c>
      <c r="AT44" s="34">
        <v>0</v>
      </c>
      <c r="AU44" s="34">
        <v>0</v>
      </c>
      <c r="AV44" s="34">
        <v>0</v>
      </c>
    </row>
    <row r="45" spans="1:48" ht="76.5" x14ac:dyDescent="0.5">
      <c r="A45" s="53">
        <v>24</v>
      </c>
      <c r="B45" s="50" t="s">
        <v>122</v>
      </c>
      <c r="C45" s="51" t="s">
        <v>123</v>
      </c>
      <c r="D45" s="52">
        <v>2021</v>
      </c>
      <c r="E45" s="52">
        <v>2021</v>
      </c>
      <c r="F45" s="33">
        <v>5145.6000000000004</v>
      </c>
      <c r="G45" s="34">
        <f t="shared" si="29"/>
        <v>1.08</v>
      </c>
      <c r="H45" s="34">
        <f t="shared" si="29"/>
        <v>0</v>
      </c>
      <c r="I45" s="34">
        <f t="shared" si="30"/>
        <v>5135.6000000000004</v>
      </c>
      <c r="J45" s="34">
        <f t="shared" si="31"/>
        <v>5135.6000000000004</v>
      </c>
      <c r="K45" s="34">
        <f t="shared" si="31"/>
        <v>0</v>
      </c>
      <c r="L45" s="34">
        <f t="shared" si="31"/>
        <v>0</v>
      </c>
      <c r="M45" s="34">
        <f t="shared" si="31"/>
        <v>0</v>
      </c>
      <c r="N45" s="34">
        <v>0</v>
      </c>
      <c r="O45" s="34">
        <v>0</v>
      </c>
      <c r="P45" s="34">
        <f t="shared" si="32"/>
        <v>10</v>
      </c>
      <c r="Q45" s="34">
        <v>10</v>
      </c>
      <c r="R45" s="34">
        <v>0</v>
      </c>
      <c r="S45" s="34">
        <v>0</v>
      </c>
      <c r="T45" s="34">
        <v>0</v>
      </c>
      <c r="U45" s="34">
        <v>1.08</v>
      </c>
      <c r="V45" s="34">
        <v>0</v>
      </c>
      <c r="W45" s="34">
        <f t="shared" si="33"/>
        <v>1125.5999999999999</v>
      </c>
      <c r="X45" s="34">
        <v>1125.5999999999999</v>
      </c>
      <c r="Y45" s="34">
        <v>0</v>
      </c>
      <c r="Z45" s="34">
        <v>0</v>
      </c>
      <c r="AA45" s="34">
        <v>0</v>
      </c>
      <c r="AB45" s="34">
        <v>0</v>
      </c>
      <c r="AC45" s="34">
        <v>0</v>
      </c>
      <c r="AD45" s="34">
        <f t="shared" si="34"/>
        <v>4000</v>
      </c>
      <c r="AE45" s="34">
        <v>4000</v>
      </c>
      <c r="AF45" s="34">
        <v>0</v>
      </c>
      <c r="AG45" s="34">
        <v>0</v>
      </c>
      <c r="AH45" s="34">
        <v>0</v>
      </c>
      <c r="AI45" s="34">
        <v>0</v>
      </c>
      <c r="AJ45" s="34">
        <v>0</v>
      </c>
      <c r="AK45" s="34">
        <f t="shared" si="35"/>
        <v>0</v>
      </c>
      <c r="AL45" s="34">
        <v>0</v>
      </c>
      <c r="AM45" s="34">
        <v>0</v>
      </c>
      <c r="AN45" s="34">
        <v>0</v>
      </c>
      <c r="AO45" s="34">
        <v>0</v>
      </c>
      <c r="AP45" s="34">
        <v>0</v>
      </c>
      <c r="AQ45" s="34">
        <v>0</v>
      </c>
      <c r="AR45" s="34">
        <f t="shared" si="36"/>
        <v>0</v>
      </c>
      <c r="AS45" s="34">
        <v>0</v>
      </c>
      <c r="AT45" s="34">
        <v>0</v>
      </c>
      <c r="AU45" s="34">
        <v>0</v>
      </c>
      <c r="AV45" s="34">
        <v>0</v>
      </c>
    </row>
    <row r="46" spans="1:48" ht="38.25" x14ac:dyDescent="0.5">
      <c r="A46" s="53"/>
      <c r="B46" s="43" t="s">
        <v>124</v>
      </c>
      <c r="C46" s="48"/>
      <c r="D46" s="52"/>
      <c r="E46" s="45"/>
      <c r="F46" s="35">
        <f>SUM(F47:F62)</f>
        <v>165719.09782000002</v>
      </c>
      <c r="G46" s="35">
        <f>SUM(G47:G62)</f>
        <v>14.730000000000002</v>
      </c>
      <c r="H46" s="35">
        <f>SUM(H47:H62)</f>
        <v>1.26</v>
      </c>
      <c r="I46" s="35">
        <f t="shared" ref="I46:O46" si="37">SUM(I47:I62)</f>
        <v>48368.749999999985</v>
      </c>
      <c r="J46" s="35">
        <f t="shared" si="37"/>
        <v>31368.75</v>
      </c>
      <c r="K46" s="35">
        <f t="shared" si="37"/>
        <v>17000</v>
      </c>
      <c r="L46" s="35">
        <f t="shared" si="37"/>
        <v>0</v>
      </c>
      <c r="M46" s="35">
        <f t="shared" si="37"/>
        <v>0</v>
      </c>
      <c r="N46" s="35">
        <f t="shared" si="37"/>
        <v>0.26</v>
      </c>
      <c r="O46" s="35">
        <f t="shared" si="37"/>
        <v>1.26</v>
      </c>
      <c r="P46" s="35">
        <f t="shared" ref="P46:V46" si="38">SUM(P47:P62)</f>
        <v>3855.8100000000004</v>
      </c>
      <c r="Q46" s="35">
        <f t="shared" si="38"/>
        <v>3855.8100000000004</v>
      </c>
      <c r="R46" s="35">
        <f t="shared" si="38"/>
        <v>0</v>
      </c>
      <c r="S46" s="35">
        <f t="shared" si="38"/>
        <v>0</v>
      </c>
      <c r="T46" s="35">
        <f t="shared" si="38"/>
        <v>0</v>
      </c>
      <c r="U46" s="35">
        <f t="shared" si="38"/>
        <v>0.30000000000000004</v>
      </c>
      <c r="V46" s="35">
        <f t="shared" si="38"/>
        <v>0</v>
      </c>
      <c r="W46" s="35">
        <f t="shared" ref="W46:AC46" si="39">SUM(W47:W62)</f>
        <v>1189.3699999999999</v>
      </c>
      <c r="X46" s="35">
        <f t="shared" si="39"/>
        <v>1189.3699999999999</v>
      </c>
      <c r="Y46" s="35">
        <f t="shared" si="39"/>
        <v>0</v>
      </c>
      <c r="Z46" s="35">
        <f t="shared" si="39"/>
        <v>0</v>
      </c>
      <c r="AA46" s="35">
        <f t="shared" si="39"/>
        <v>0</v>
      </c>
      <c r="AB46" s="35">
        <f t="shared" si="39"/>
        <v>0</v>
      </c>
      <c r="AC46" s="35">
        <f t="shared" si="39"/>
        <v>0</v>
      </c>
      <c r="AD46" s="35">
        <f t="shared" ref="AD46:AJ46" si="40">SUM(AD47:AD62)</f>
        <v>6025.37</v>
      </c>
      <c r="AE46" s="35">
        <f t="shared" si="40"/>
        <v>6025.37</v>
      </c>
      <c r="AF46" s="35">
        <f t="shared" si="40"/>
        <v>0</v>
      </c>
      <c r="AG46" s="35">
        <f t="shared" si="40"/>
        <v>0</v>
      </c>
      <c r="AH46" s="35">
        <f t="shared" si="40"/>
        <v>0</v>
      </c>
      <c r="AI46" s="35">
        <f t="shared" si="40"/>
        <v>6.41</v>
      </c>
      <c r="AJ46" s="35">
        <f t="shared" si="40"/>
        <v>0</v>
      </c>
      <c r="AK46" s="35">
        <f t="shared" ref="AK46:AQ46" si="41">SUM(AK47:AK62)</f>
        <v>4542.8899999999994</v>
      </c>
      <c r="AL46" s="35">
        <f t="shared" si="41"/>
        <v>4542.8899999999994</v>
      </c>
      <c r="AM46" s="35">
        <f t="shared" si="41"/>
        <v>0</v>
      </c>
      <c r="AN46" s="35">
        <f t="shared" si="41"/>
        <v>0</v>
      </c>
      <c r="AO46" s="35">
        <f t="shared" si="41"/>
        <v>0</v>
      </c>
      <c r="AP46" s="35">
        <f t="shared" si="41"/>
        <v>7.76</v>
      </c>
      <c r="AQ46" s="35">
        <f t="shared" si="41"/>
        <v>0</v>
      </c>
      <c r="AR46" s="35">
        <f t="shared" ref="AR46:AV46" si="42">SUM(AR47:AR62)</f>
        <v>32755.309999999998</v>
      </c>
      <c r="AS46" s="35">
        <f t="shared" si="42"/>
        <v>15755.31</v>
      </c>
      <c r="AT46" s="35">
        <f t="shared" si="42"/>
        <v>17000</v>
      </c>
      <c r="AU46" s="35">
        <f t="shared" si="42"/>
        <v>0</v>
      </c>
      <c r="AV46" s="35">
        <f t="shared" si="42"/>
        <v>0</v>
      </c>
    </row>
    <row r="47" spans="1:48" ht="153" x14ac:dyDescent="0.5">
      <c r="A47" s="53">
        <v>25</v>
      </c>
      <c r="B47" s="50" t="s">
        <v>125</v>
      </c>
      <c r="C47" s="51" t="s">
        <v>126</v>
      </c>
      <c r="D47" s="52">
        <v>2018</v>
      </c>
      <c r="E47" s="52">
        <v>2026</v>
      </c>
      <c r="F47" s="33">
        <v>15006.12</v>
      </c>
      <c r="G47" s="34">
        <f t="shared" ref="G47:G62" si="43">N47+U47+AB47+AI47+AP47</f>
        <v>0</v>
      </c>
      <c r="H47" s="34">
        <f t="shared" ref="H47:H62" si="44">O47+V47+AC47+AJ47+AQ47</f>
        <v>0</v>
      </c>
      <c r="I47" s="34">
        <f t="shared" ref="I47:I62" si="45">J47+K47+L47</f>
        <v>1152.69</v>
      </c>
      <c r="J47" s="34">
        <f t="shared" ref="J47:J62" si="46">Q47+X47+AE47+AL47+AS47</f>
        <v>1152.69</v>
      </c>
      <c r="K47" s="34">
        <f t="shared" ref="K47:K62" si="47">R47+Y47+AF47+AM47+AT47</f>
        <v>0</v>
      </c>
      <c r="L47" s="34">
        <f t="shared" ref="L47:L62" si="48">S47+Z47+AG47+AN47+AU47</f>
        <v>0</v>
      </c>
      <c r="M47" s="34">
        <f t="shared" ref="M47:M62" si="49">T47+AA47+AH47+AO47+AV47</f>
        <v>0</v>
      </c>
      <c r="N47" s="34">
        <v>0</v>
      </c>
      <c r="O47" s="34">
        <v>0</v>
      </c>
      <c r="P47" s="34">
        <f t="shared" ref="P47:P62" si="50">Q47+R47+S47</f>
        <v>0</v>
      </c>
      <c r="Q47" s="34">
        <v>0</v>
      </c>
      <c r="R47" s="34">
        <v>0</v>
      </c>
      <c r="S47" s="34">
        <v>0</v>
      </c>
      <c r="T47" s="34">
        <v>0</v>
      </c>
      <c r="U47" s="34">
        <v>0</v>
      </c>
      <c r="V47" s="34">
        <v>0</v>
      </c>
      <c r="W47" s="34">
        <f t="shared" ref="W47:W62" si="51">X47+Y47+Z47</f>
        <v>0</v>
      </c>
      <c r="X47" s="34">
        <v>0</v>
      </c>
      <c r="Y47" s="34">
        <v>0</v>
      </c>
      <c r="Z47" s="34">
        <v>0</v>
      </c>
      <c r="AA47" s="34">
        <v>0</v>
      </c>
      <c r="AB47" s="34">
        <v>0</v>
      </c>
      <c r="AC47" s="34">
        <v>0</v>
      </c>
      <c r="AD47" s="34">
        <f t="shared" ref="AD47:AD62" si="52">AE47+AF47+AG47</f>
        <v>0</v>
      </c>
      <c r="AE47" s="34">
        <v>0</v>
      </c>
      <c r="AF47" s="34">
        <v>0</v>
      </c>
      <c r="AG47" s="34">
        <v>0</v>
      </c>
      <c r="AH47" s="34">
        <v>0</v>
      </c>
      <c r="AI47" s="34">
        <v>0</v>
      </c>
      <c r="AJ47" s="34">
        <v>0</v>
      </c>
      <c r="AK47" s="34">
        <f t="shared" ref="AK47:AK62" si="53">AL47+AM47+AN47</f>
        <v>0</v>
      </c>
      <c r="AL47" s="34">
        <v>0</v>
      </c>
      <c r="AM47" s="34">
        <v>0</v>
      </c>
      <c r="AN47" s="34">
        <v>0</v>
      </c>
      <c r="AO47" s="34">
        <v>0</v>
      </c>
      <c r="AP47" s="34">
        <v>0</v>
      </c>
      <c r="AQ47" s="34">
        <v>0</v>
      </c>
      <c r="AR47" s="34">
        <f t="shared" ref="AR47:AR62" si="54">AS47+AT47+AU47</f>
        <v>1152.69</v>
      </c>
      <c r="AS47" s="34">
        <v>1152.69</v>
      </c>
      <c r="AT47" s="34">
        <v>0</v>
      </c>
      <c r="AU47" s="34">
        <v>0</v>
      </c>
      <c r="AV47" s="34">
        <v>0</v>
      </c>
    </row>
    <row r="48" spans="1:48" ht="153" x14ac:dyDescent="0.5">
      <c r="A48" s="53">
        <v>26</v>
      </c>
      <c r="B48" s="50" t="s">
        <v>127</v>
      </c>
      <c r="C48" s="51" t="s">
        <v>128</v>
      </c>
      <c r="D48" s="52">
        <v>2017</v>
      </c>
      <c r="E48" s="52">
        <v>2026</v>
      </c>
      <c r="F48" s="33">
        <v>5143.2299999999996</v>
      </c>
      <c r="G48" s="34">
        <f t="shared" si="43"/>
        <v>0</v>
      </c>
      <c r="H48" s="34">
        <f t="shared" si="44"/>
        <v>0</v>
      </c>
      <c r="I48" s="34">
        <f t="shared" si="45"/>
        <v>10</v>
      </c>
      <c r="J48" s="34">
        <f t="shared" si="46"/>
        <v>10</v>
      </c>
      <c r="K48" s="34">
        <f t="shared" si="47"/>
        <v>0</v>
      </c>
      <c r="L48" s="34">
        <f t="shared" si="48"/>
        <v>0</v>
      </c>
      <c r="M48" s="34">
        <f t="shared" si="49"/>
        <v>0</v>
      </c>
      <c r="N48" s="34">
        <v>0</v>
      </c>
      <c r="O48" s="34">
        <v>0</v>
      </c>
      <c r="P48" s="34">
        <f t="shared" si="50"/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f t="shared" si="51"/>
        <v>0</v>
      </c>
      <c r="X48" s="34">
        <v>0</v>
      </c>
      <c r="Y48" s="34">
        <v>0</v>
      </c>
      <c r="Z48" s="34">
        <v>0</v>
      </c>
      <c r="AA48" s="34">
        <v>0</v>
      </c>
      <c r="AB48" s="34">
        <v>0</v>
      </c>
      <c r="AC48" s="34">
        <v>0</v>
      </c>
      <c r="AD48" s="34">
        <f t="shared" si="52"/>
        <v>0</v>
      </c>
      <c r="AE48" s="34">
        <v>0</v>
      </c>
      <c r="AF48" s="34">
        <v>0</v>
      </c>
      <c r="AG48" s="34">
        <v>0</v>
      </c>
      <c r="AH48" s="34">
        <v>0</v>
      </c>
      <c r="AI48" s="34">
        <v>0</v>
      </c>
      <c r="AJ48" s="34">
        <v>0</v>
      </c>
      <c r="AK48" s="34">
        <f t="shared" si="53"/>
        <v>0</v>
      </c>
      <c r="AL48" s="34">
        <v>0</v>
      </c>
      <c r="AM48" s="34">
        <v>0</v>
      </c>
      <c r="AN48" s="34">
        <v>0</v>
      </c>
      <c r="AO48" s="34">
        <v>0</v>
      </c>
      <c r="AP48" s="34">
        <v>0</v>
      </c>
      <c r="AQ48" s="34">
        <v>0</v>
      </c>
      <c r="AR48" s="34">
        <f t="shared" si="54"/>
        <v>10</v>
      </c>
      <c r="AS48" s="34">
        <v>10</v>
      </c>
      <c r="AT48" s="34">
        <v>0</v>
      </c>
      <c r="AU48" s="34">
        <v>0</v>
      </c>
      <c r="AV48" s="34">
        <v>0</v>
      </c>
    </row>
    <row r="49" spans="1:48" ht="153" x14ac:dyDescent="0.5">
      <c r="A49" s="53">
        <v>27</v>
      </c>
      <c r="B49" s="50" t="s">
        <v>129</v>
      </c>
      <c r="C49" s="51" t="s">
        <v>130</v>
      </c>
      <c r="D49" s="52">
        <v>2017</v>
      </c>
      <c r="E49" s="52">
        <v>2026</v>
      </c>
      <c r="F49" s="33">
        <v>6627.28</v>
      </c>
      <c r="G49" s="34">
        <f t="shared" si="43"/>
        <v>0</v>
      </c>
      <c r="H49" s="34">
        <f t="shared" si="44"/>
        <v>0</v>
      </c>
      <c r="I49" s="34">
        <f t="shared" si="45"/>
        <v>10</v>
      </c>
      <c r="J49" s="34">
        <f t="shared" si="46"/>
        <v>10</v>
      </c>
      <c r="K49" s="34">
        <f t="shared" si="47"/>
        <v>0</v>
      </c>
      <c r="L49" s="34">
        <f t="shared" si="48"/>
        <v>0</v>
      </c>
      <c r="M49" s="34">
        <f t="shared" si="49"/>
        <v>0</v>
      </c>
      <c r="N49" s="34">
        <v>0</v>
      </c>
      <c r="O49" s="34">
        <v>0</v>
      </c>
      <c r="P49" s="34">
        <f t="shared" si="50"/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f t="shared" si="51"/>
        <v>0</v>
      </c>
      <c r="X49" s="34">
        <v>0</v>
      </c>
      <c r="Y49" s="34">
        <v>0</v>
      </c>
      <c r="Z49" s="34">
        <v>0</v>
      </c>
      <c r="AA49" s="34">
        <v>0</v>
      </c>
      <c r="AB49" s="34">
        <v>0</v>
      </c>
      <c r="AC49" s="34">
        <v>0</v>
      </c>
      <c r="AD49" s="34">
        <f t="shared" si="52"/>
        <v>0</v>
      </c>
      <c r="AE49" s="34">
        <v>0</v>
      </c>
      <c r="AF49" s="34">
        <v>0</v>
      </c>
      <c r="AG49" s="34">
        <v>0</v>
      </c>
      <c r="AH49" s="34">
        <v>0</v>
      </c>
      <c r="AI49" s="34">
        <v>0</v>
      </c>
      <c r="AJ49" s="34">
        <v>0</v>
      </c>
      <c r="AK49" s="34">
        <f t="shared" si="53"/>
        <v>0</v>
      </c>
      <c r="AL49" s="34">
        <v>0</v>
      </c>
      <c r="AM49" s="34">
        <v>0</v>
      </c>
      <c r="AN49" s="34">
        <v>0</v>
      </c>
      <c r="AO49" s="34">
        <v>0</v>
      </c>
      <c r="AP49" s="34">
        <v>0</v>
      </c>
      <c r="AQ49" s="34">
        <v>0</v>
      </c>
      <c r="AR49" s="34">
        <f t="shared" si="54"/>
        <v>10</v>
      </c>
      <c r="AS49" s="34">
        <v>10</v>
      </c>
      <c r="AT49" s="34">
        <v>0</v>
      </c>
      <c r="AU49" s="34">
        <v>0</v>
      </c>
      <c r="AV49" s="34">
        <v>0</v>
      </c>
    </row>
    <row r="50" spans="1:48" ht="153" x14ac:dyDescent="0.5">
      <c r="A50" s="53">
        <v>28</v>
      </c>
      <c r="B50" s="50" t="s">
        <v>131</v>
      </c>
      <c r="C50" s="51" t="s">
        <v>132</v>
      </c>
      <c r="D50" s="52">
        <v>2018</v>
      </c>
      <c r="E50" s="52">
        <v>2023</v>
      </c>
      <c r="F50" s="33">
        <v>4691.99</v>
      </c>
      <c r="G50" s="34">
        <f t="shared" si="43"/>
        <v>1.88</v>
      </c>
      <c r="H50" s="34">
        <f t="shared" si="44"/>
        <v>0</v>
      </c>
      <c r="I50" s="34">
        <f t="shared" si="45"/>
        <v>4691.99</v>
      </c>
      <c r="J50" s="34">
        <f t="shared" si="46"/>
        <v>4691.99</v>
      </c>
      <c r="K50" s="34">
        <f t="shared" si="47"/>
        <v>0</v>
      </c>
      <c r="L50" s="34">
        <f t="shared" si="48"/>
        <v>0</v>
      </c>
      <c r="M50" s="34">
        <f t="shared" si="49"/>
        <v>0</v>
      </c>
      <c r="N50" s="34">
        <v>0</v>
      </c>
      <c r="O50" s="34">
        <v>0</v>
      </c>
      <c r="P50" s="34">
        <f t="shared" si="50"/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f t="shared" si="51"/>
        <v>0</v>
      </c>
      <c r="X50" s="34">
        <v>0</v>
      </c>
      <c r="Y50" s="34">
        <v>0</v>
      </c>
      <c r="Z50" s="34">
        <v>0</v>
      </c>
      <c r="AA50" s="34">
        <v>0</v>
      </c>
      <c r="AB50" s="34">
        <v>0</v>
      </c>
      <c r="AC50" s="34">
        <v>0</v>
      </c>
      <c r="AD50" s="34">
        <f t="shared" si="52"/>
        <v>0</v>
      </c>
      <c r="AE50" s="34">
        <v>0</v>
      </c>
      <c r="AF50" s="34">
        <v>0</v>
      </c>
      <c r="AG50" s="34">
        <v>0</v>
      </c>
      <c r="AH50" s="34">
        <v>0</v>
      </c>
      <c r="AI50" s="34">
        <v>1.88</v>
      </c>
      <c r="AJ50" s="34">
        <v>0</v>
      </c>
      <c r="AK50" s="34">
        <f t="shared" si="53"/>
        <v>691.99</v>
      </c>
      <c r="AL50" s="34">
        <v>691.99</v>
      </c>
      <c r="AM50" s="34">
        <v>0</v>
      </c>
      <c r="AN50" s="34">
        <v>0</v>
      </c>
      <c r="AO50" s="34">
        <v>0</v>
      </c>
      <c r="AP50" s="34">
        <v>0</v>
      </c>
      <c r="AQ50" s="34">
        <v>0</v>
      </c>
      <c r="AR50" s="34">
        <f t="shared" si="54"/>
        <v>4000</v>
      </c>
      <c r="AS50" s="34">
        <v>4000</v>
      </c>
      <c r="AT50" s="34">
        <v>0</v>
      </c>
      <c r="AU50" s="34">
        <v>0</v>
      </c>
      <c r="AV50" s="34">
        <v>0</v>
      </c>
    </row>
    <row r="51" spans="1:48" ht="191.25" x14ac:dyDescent="0.5">
      <c r="A51" s="53">
        <v>29</v>
      </c>
      <c r="B51" s="50" t="s">
        <v>133</v>
      </c>
      <c r="C51" s="51" t="s">
        <v>134</v>
      </c>
      <c r="D51" s="52">
        <v>2018</v>
      </c>
      <c r="E51" s="52">
        <v>2024</v>
      </c>
      <c r="F51" s="33">
        <v>9392.23</v>
      </c>
      <c r="G51" s="34">
        <f t="shared" si="43"/>
        <v>4.2</v>
      </c>
      <c r="H51" s="34">
        <f t="shared" si="44"/>
        <v>0</v>
      </c>
      <c r="I51" s="34">
        <f t="shared" si="45"/>
        <v>1392.23</v>
      </c>
      <c r="J51" s="34">
        <f t="shared" si="46"/>
        <v>1392.23</v>
      </c>
      <c r="K51" s="34">
        <f t="shared" si="47"/>
        <v>0</v>
      </c>
      <c r="L51" s="34">
        <f t="shared" si="48"/>
        <v>0</v>
      </c>
      <c r="M51" s="34">
        <f t="shared" si="49"/>
        <v>0</v>
      </c>
      <c r="N51" s="34">
        <v>0</v>
      </c>
      <c r="O51" s="34">
        <v>0</v>
      </c>
      <c r="P51" s="34">
        <f t="shared" si="50"/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f t="shared" si="51"/>
        <v>0</v>
      </c>
      <c r="X51" s="34">
        <v>0</v>
      </c>
      <c r="Y51" s="34">
        <v>0</v>
      </c>
      <c r="Z51" s="34">
        <v>0</v>
      </c>
      <c r="AA51" s="34">
        <v>0</v>
      </c>
      <c r="AB51" s="34">
        <v>0</v>
      </c>
      <c r="AC51" s="34">
        <v>0</v>
      </c>
      <c r="AD51" s="34">
        <f t="shared" si="52"/>
        <v>0</v>
      </c>
      <c r="AE51" s="34">
        <v>0</v>
      </c>
      <c r="AF51" s="34">
        <v>0</v>
      </c>
      <c r="AG51" s="34">
        <v>0</v>
      </c>
      <c r="AH51" s="34">
        <v>0</v>
      </c>
      <c r="AI51" s="34">
        <v>0</v>
      </c>
      <c r="AJ51" s="34">
        <v>0</v>
      </c>
      <c r="AK51" s="34">
        <f t="shared" si="53"/>
        <v>0</v>
      </c>
      <c r="AL51" s="34">
        <v>0</v>
      </c>
      <c r="AM51" s="34">
        <v>0</v>
      </c>
      <c r="AN51" s="34">
        <v>0</v>
      </c>
      <c r="AO51" s="34">
        <v>0</v>
      </c>
      <c r="AP51" s="34">
        <v>4.2</v>
      </c>
      <c r="AQ51" s="34">
        <v>0</v>
      </c>
      <c r="AR51" s="34">
        <f t="shared" si="54"/>
        <v>1392.23</v>
      </c>
      <c r="AS51" s="34">
        <v>1392.23</v>
      </c>
      <c r="AT51" s="34">
        <v>0</v>
      </c>
      <c r="AU51" s="34">
        <v>0</v>
      </c>
      <c r="AV51" s="34">
        <v>0</v>
      </c>
    </row>
    <row r="52" spans="1:48" ht="191.25" x14ac:dyDescent="0.5">
      <c r="A52" s="53">
        <v>30</v>
      </c>
      <c r="B52" s="50" t="s">
        <v>135</v>
      </c>
      <c r="C52" s="51" t="s">
        <v>136</v>
      </c>
      <c r="D52" s="52">
        <v>2019</v>
      </c>
      <c r="E52" s="52">
        <v>2024</v>
      </c>
      <c r="F52" s="33">
        <v>4527.3100000000004</v>
      </c>
      <c r="G52" s="34">
        <f t="shared" si="43"/>
        <v>1.8</v>
      </c>
      <c r="H52" s="34">
        <f t="shared" si="44"/>
        <v>0</v>
      </c>
      <c r="I52" s="34">
        <f t="shared" si="45"/>
        <v>1027.31</v>
      </c>
      <c r="J52" s="34">
        <f t="shared" si="46"/>
        <v>1027.31</v>
      </c>
      <c r="K52" s="34">
        <f t="shared" si="47"/>
        <v>0</v>
      </c>
      <c r="L52" s="34">
        <f t="shared" si="48"/>
        <v>0</v>
      </c>
      <c r="M52" s="34">
        <f t="shared" si="49"/>
        <v>0</v>
      </c>
      <c r="N52" s="34">
        <v>0</v>
      </c>
      <c r="O52" s="34">
        <v>0</v>
      </c>
      <c r="P52" s="34">
        <f t="shared" si="50"/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f t="shared" si="51"/>
        <v>0</v>
      </c>
      <c r="X52" s="34">
        <v>0</v>
      </c>
      <c r="Y52" s="34">
        <v>0</v>
      </c>
      <c r="Z52" s="34">
        <v>0</v>
      </c>
      <c r="AA52" s="34">
        <v>0</v>
      </c>
      <c r="AB52" s="34">
        <v>0</v>
      </c>
      <c r="AC52" s="34">
        <v>0</v>
      </c>
      <c r="AD52" s="34">
        <f t="shared" si="52"/>
        <v>0</v>
      </c>
      <c r="AE52" s="34">
        <v>0</v>
      </c>
      <c r="AF52" s="34">
        <v>0</v>
      </c>
      <c r="AG52" s="34">
        <v>0</v>
      </c>
      <c r="AH52" s="34">
        <v>0</v>
      </c>
      <c r="AI52" s="34">
        <v>0</v>
      </c>
      <c r="AJ52" s="34">
        <v>0</v>
      </c>
      <c r="AK52" s="34">
        <f t="shared" si="53"/>
        <v>527.30999999999995</v>
      </c>
      <c r="AL52" s="34">
        <v>527.30999999999995</v>
      </c>
      <c r="AM52" s="34">
        <v>0</v>
      </c>
      <c r="AN52" s="34">
        <v>0</v>
      </c>
      <c r="AO52" s="34">
        <v>0</v>
      </c>
      <c r="AP52" s="34">
        <v>1.8</v>
      </c>
      <c r="AQ52" s="34">
        <v>0</v>
      </c>
      <c r="AR52" s="34">
        <f t="shared" si="54"/>
        <v>500</v>
      </c>
      <c r="AS52" s="34">
        <v>500</v>
      </c>
      <c r="AT52" s="34">
        <v>0</v>
      </c>
      <c r="AU52" s="34">
        <v>0</v>
      </c>
      <c r="AV52" s="34">
        <v>0</v>
      </c>
    </row>
    <row r="53" spans="1:48" ht="153" x14ac:dyDescent="0.5">
      <c r="A53" s="53">
        <v>31</v>
      </c>
      <c r="B53" s="50" t="s">
        <v>137</v>
      </c>
      <c r="C53" s="51" t="s">
        <v>138</v>
      </c>
      <c r="D53" s="52">
        <v>2018</v>
      </c>
      <c r="E53" s="52">
        <v>2023</v>
      </c>
      <c r="F53" s="33">
        <v>6861.88</v>
      </c>
      <c r="G53" s="34">
        <f t="shared" si="43"/>
        <v>1.23</v>
      </c>
      <c r="H53" s="34">
        <f t="shared" si="44"/>
        <v>0</v>
      </c>
      <c r="I53" s="34">
        <f t="shared" si="45"/>
        <v>6861.88</v>
      </c>
      <c r="J53" s="34">
        <f t="shared" si="46"/>
        <v>6861.88</v>
      </c>
      <c r="K53" s="34">
        <f t="shared" si="47"/>
        <v>0</v>
      </c>
      <c r="L53" s="34">
        <f t="shared" si="48"/>
        <v>0</v>
      </c>
      <c r="M53" s="34">
        <f t="shared" si="49"/>
        <v>0</v>
      </c>
      <c r="N53" s="34">
        <v>0</v>
      </c>
      <c r="O53" s="34">
        <v>0</v>
      </c>
      <c r="P53" s="34">
        <f t="shared" si="50"/>
        <v>0</v>
      </c>
      <c r="Q53" s="34">
        <v>0</v>
      </c>
      <c r="R53" s="34">
        <v>0</v>
      </c>
      <c r="S53" s="34">
        <v>0</v>
      </c>
      <c r="T53" s="34">
        <v>0</v>
      </c>
      <c r="U53" s="34">
        <v>0</v>
      </c>
      <c r="V53" s="34">
        <v>0</v>
      </c>
      <c r="W53" s="34">
        <f t="shared" si="51"/>
        <v>0</v>
      </c>
      <c r="X53" s="34">
        <v>0</v>
      </c>
      <c r="Y53" s="34">
        <v>0</v>
      </c>
      <c r="Z53" s="34">
        <v>0</v>
      </c>
      <c r="AA53" s="34">
        <v>0</v>
      </c>
      <c r="AB53" s="34">
        <v>0</v>
      </c>
      <c r="AC53" s="34">
        <v>0</v>
      </c>
      <c r="AD53" s="34">
        <f t="shared" si="52"/>
        <v>0</v>
      </c>
      <c r="AE53" s="34">
        <v>0</v>
      </c>
      <c r="AF53" s="34">
        <v>0</v>
      </c>
      <c r="AG53" s="34">
        <v>0</v>
      </c>
      <c r="AH53" s="34">
        <v>0</v>
      </c>
      <c r="AI53" s="34">
        <v>1.23</v>
      </c>
      <c r="AJ53" s="34">
        <v>0</v>
      </c>
      <c r="AK53" s="34">
        <f t="shared" si="53"/>
        <v>861.88</v>
      </c>
      <c r="AL53" s="34">
        <v>861.88</v>
      </c>
      <c r="AM53" s="34">
        <v>0</v>
      </c>
      <c r="AN53" s="34">
        <v>0</v>
      </c>
      <c r="AO53" s="34">
        <v>0</v>
      </c>
      <c r="AP53" s="34">
        <v>0</v>
      </c>
      <c r="AQ53" s="34">
        <v>0</v>
      </c>
      <c r="AR53" s="34">
        <f t="shared" si="54"/>
        <v>6000</v>
      </c>
      <c r="AS53" s="34">
        <v>6000</v>
      </c>
      <c r="AT53" s="34">
        <v>0</v>
      </c>
      <c r="AU53" s="34">
        <v>0</v>
      </c>
      <c r="AV53" s="34">
        <v>0</v>
      </c>
    </row>
    <row r="54" spans="1:48" ht="153" x14ac:dyDescent="0.5">
      <c r="A54" s="53">
        <v>32</v>
      </c>
      <c r="B54" s="50" t="s">
        <v>139</v>
      </c>
      <c r="C54" s="51" t="s">
        <v>140</v>
      </c>
      <c r="D54" s="52">
        <v>2019</v>
      </c>
      <c r="E54" s="52">
        <v>2023</v>
      </c>
      <c r="F54" s="33">
        <v>17461.71</v>
      </c>
      <c r="G54" s="34">
        <f t="shared" si="43"/>
        <v>3.3</v>
      </c>
      <c r="H54" s="34">
        <f t="shared" si="44"/>
        <v>0</v>
      </c>
      <c r="I54" s="34">
        <f t="shared" si="45"/>
        <v>17461.71</v>
      </c>
      <c r="J54" s="34">
        <f t="shared" si="46"/>
        <v>461.71</v>
      </c>
      <c r="K54" s="34">
        <f t="shared" si="47"/>
        <v>17000</v>
      </c>
      <c r="L54" s="34">
        <f t="shared" si="48"/>
        <v>0</v>
      </c>
      <c r="M54" s="34">
        <f t="shared" si="49"/>
        <v>0</v>
      </c>
      <c r="N54" s="34">
        <v>0</v>
      </c>
      <c r="O54" s="34">
        <v>0</v>
      </c>
      <c r="P54" s="34">
        <f t="shared" si="50"/>
        <v>0</v>
      </c>
      <c r="Q54" s="34">
        <v>0</v>
      </c>
      <c r="R54" s="34">
        <v>0</v>
      </c>
      <c r="S54" s="34">
        <v>0</v>
      </c>
      <c r="T54" s="34">
        <v>0</v>
      </c>
      <c r="U54" s="34">
        <v>0</v>
      </c>
      <c r="V54" s="34">
        <v>0</v>
      </c>
      <c r="W54" s="34">
        <f t="shared" si="51"/>
        <v>0</v>
      </c>
      <c r="X54" s="34">
        <v>0</v>
      </c>
      <c r="Y54" s="34">
        <v>0</v>
      </c>
      <c r="Z54" s="34">
        <v>0</v>
      </c>
      <c r="AA54" s="34">
        <v>0</v>
      </c>
      <c r="AB54" s="34">
        <v>0</v>
      </c>
      <c r="AC54" s="34">
        <v>0</v>
      </c>
      <c r="AD54" s="34">
        <f t="shared" si="52"/>
        <v>0</v>
      </c>
      <c r="AE54" s="34">
        <v>0</v>
      </c>
      <c r="AF54" s="34">
        <v>0</v>
      </c>
      <c r="AG54" s="34">
        <v>0</v>
      </c>
      <c r="AH54" s="34">
        <v>0</v>
      </c>
      <c r="AI54" s="34">
        <v>3.3</v>
      </c>
      <c r="AJ54" s="34">
        <v>0</v>
      </c>
      <c r="AK54" s="34">
        <f t="shared" si="53"/>
        <v>461.71</v>
      </c>
      <c r="AL54" s="34">
        <v>461.71</v>
      </c>
      <c r="AM54" s="34">
        <v>0</v>
      </c>
      <c r="AN54" s="34">
        <v>0</v>
      </c>
      <c r="AO54" s="34">
        <v>0</v>
      </c>
      <c r="AP54" s="34">
        <v>0</v>
      </c>
      <c r="AQ54" s="34">
        <v>0</v>
      </c>
      <c r="AR54" s="34">
        <f t="shared" si="54"/>
        <v>17000</v>
      </c>
      <c r="AS54" s="34">
        <v>0</v>
      </c>
      <c r="AT54" s="34">
        <v>17000</v>
      </c>
      <c r="AU54" s="34">
        <v>0</v>
      </c>
      <c r="AV54" s="34">
        <v>0</v>
      </c>
    </row>
    <row r="55" spans="1:48" ht="114.75" x14ac:dyDescent="0.5">
      <c r="A55" s="53">
        <v>33</v>
      </c>
      <c r="B55" s="50" t="s">
        <v>141</v>
      </c>
      <c r="C55" s="51" t="s">
        <v>142</v>
      </c>
      <c r="D55" s="52">
        <v>2018</v>
      </c>
      <c r="E55" s="52">
        <v>2020</v>
      </c>
      <c r="F55" s="33">
        <v>2322.59</v>
      </c>
      <c r="G55" s="34">
        <f t="shared" si="43"/>
        <v>0</v>
      </c>
      <c r="H55" s="34">
        <f t="shared" si="44"/>
        <v>1.26</v>
      </c>
      <c r="I55" s="34">
        <f t="shared" si="45"/>
        <v>2272.59</v>
      </c>
      <c r="J55" s="34">
        <f t="shared" si="46"/>
        <v>2272.59</v>
      </c>
      <c r="K55" s="34">
        <f t="shared" si="47"/>
        <v>0</v>
      </c>
      <c r="L55" s="34">
        <f t="shared" si="48"/>
        <v>0</v>
      </c>
      <c r="M55" s="34">
        <f t="shared" si="49"/>
        <v>0</v>
      </c>
      <c r="N55" s="34">
        <v>0</v>
      </c>
      <c r="O55" s="34">
        <v>1.26</v>
      </c>
      <c r="P55" s="34">
        <f t="shared" si="50"/>
        <v>2272.59</v>
      </c>
      <c r="Q55" s="34">
        <v>2272.59</v>
      </c>
      <c r="R55" s="34">
        <v>0</v>
      </c>
      <c r="S55" s="34">
        <v>0</v>
      </c>
      <c r="T55" s="34">
        <v>0</v>
      </c>
      <c r="U55" s="34">
        <v>0</v>
      </c>
      <c r="V55" s="34">
        <v>0</v>
      </c>
      <c r="W55" s="34">
        <f t="shared" si="51"/>
        <v>0</v>
      </c>
      <c r="X55" s="34">
        <v>0</v>
      </c>
      <c r="Y55" s="34">
        <v>0</v>
      </c>
      <c r="Z55" s="34">
        <v>0</v>
      </c>
      <c r="AA55" s="34">
        <v>0</v>
      </c>
      <c r="AB55" s="34">
        <v>0</v>
      </c>
      <c r="AC55" s="34">
        <v>0</v>
      </c>
      <c r="AD55" s="34">
        <f t="shared" si="52"/>
        <v>0</v>
      </c>
      <c r="AE55" s="34">
        <v>0</v>
      </c>
      <c r="AF55" s="34">
        <v>0</v>
      </c>
      <c r="AG55" s="34">
        <v>0</v>
      </c>
      <c r="AH55" s="34">
        <v>0</v>
      </c>
      <c r="AI55" s="34">
        <v>0</v>
      </c>
      <c r="AJ55" s="34">
        <v>0</v>
      </c>
      <c r="AK55" s="34">
        <f t="shared" si="53"/>
        <v>0</v>
      </c>
      <c r="AL55" s="34">
        <v>0</v>
      </c>
      <c r="AM55" s="34">
        <v>0</v>
      </c>
      <c r="AN55" s="34">
        <v>0</v>
      </c>
      <c r="AO55" s="34">
        <v>0</v>
      </c>
      <c r="AP55" s="34">
        <v>0</v>
      </c>
      <c r="AQ55" s="34">
        <v>0</v>
      </c>
      <c r="AR55" s="34">
        <f t="shared" si="54"/>
        <v>0</v>
      </c>
      <c r="AS55" s="34">
        <v>0</v>
      </c>
      <c r="AT55" s="34">
        <v>0</v>
      </c>
      <c r="AU55" s="34">
        <v>0</v>
      </c>
      <c r="AV55" s="34">
        <v>0</v>
      </c>
    </row>
    <row r="56" spans="1:48" ht="114.75" x14ac:dyDescent="0.5">
      <c r="A56" s="53">
        <v>34</v>
      </c>
      <c r="B56" s="50" t="s">
        <v>143</v>
      </c>
      <c r="C56" s="51" t="s">
        <v>144</v>
      </c>
      <c r="D56" s="52">
        <v>2019</v>
      </c>
      <c r="E56" s="52">
        <v>2022</v>
      </c>
      <c r="F56" s="33">
        <v>53468.72</v>
      </c>
      <c r="G56" s="34">
        <f t="shared" si="43"/>
        <v>0</v>
      </c>
      <c r="H56" s="34">
        <f t="shared" si="44"/>
        <v>0</v>
      </c>
      <c r="I56" s="34">
        <f t="shared" si="45"/>
        <v>7327.8099999999995</v>
      </c>
      <c r="J56" s="34">
        <f t="shared" si="46"/>
        <v>7327.8099999999995</v>
      </c>
      <c r="K56" s="34">
        <f t="shared" si="47"/>
        <v>0</v>
      </c>
      <c r="L56" s="34">
        <f t="shared" si="48"/>
        <v>0</v>
      </c>
      <c r="M56" s="34">
        <f t="shared" si="49"/>
        <v>0</v>
      </c>
      <c r="N56" s="34">
        <v>0</v>
      </c>
      <c r="O56" s="34">
        <v>0</v>
      </c>
      <c r="P56" s="34">
        <f t="shared" si="50"/>
        <v>1499.09</v>
      </c>
      <c r="Q56" s="34">
        <v>1499.09</v>
      </c>
      <c r="R56" s="34">
        <v>0</v>
      </c>
      <c r="S56" s="34">
        <v>0</v>
      </c>
      <c r="T56" s="34">
        <v>0</v>
      </c>
      <c r="U56" s="34">
        <v>0</v>
      </c>
      <c r="V56" s="34">
        <v>0</v>
      </c>
      <c r="W56" s="34">
        <f t="shared" si="51"/>
        <v>503.35</v>
      </c>
      <c r="X56" s="34">
        <v>503.35</v>
      </c>
      <c r="Y56" s="34">
        <v>0</v>
      </c>
      <c r="Z56" s="34">
        <v>0</v>
      </c>
      <c r="AA56" s="34">
        <v>0</v>
      </c>
      <c r="AB56" s="34">
        <v>0</v>
      </c>
      <c r="AC56" s="34">
        <v>0</v>
      </c>
      <c r="AD56" s="34">
        <f t="shared" si="52"/>
        <v>1325.37</v>
      </c>
      <c r="AE56" s="34">
        <v>1325.37</v>
      </c>
      <c r="AF56" s="34">
        <v>0</v>
      </c>
      <c r="AG56" s="34">
        <v>0</v>
      </c>
      <c r="AH56" s="34">
        <v>0</v>
      </c>
      <c r="AI56" s="34">
        <v>0</v>
      </c>
      <c r="AJ56" s="34">
        <v>0</v>
      </c>
      <c r="AK56" s="34">
        <f t="shared" si="53"/>
        <v>2000</v>
      </c>
      <c r="AL56" s="34">
        <v>2000</v>
      </c>
      <c r="AM56" s="34">
        <v>0</v>
      </c>
      <c r="AN56" s="34">
        <v>0</v>
      </c>
      <c r="AO56" s="34">
        <v>0</v>
      </c>
      <c r="AP56" s="34">
        <v>0</v>
      </c>
      <c r="AQ56" s="34">
        <v>0</v>
      </c>
      <c r="AR56" s="34">
        <f t="shared" si="54"/>
        <v>2000</v>
      </c>
      <c r="AS56" s="34">
        <v>2000</v>
      </c>
      <c r="AT56" s="34">
        <v>0</v>
      </c>
      <c r="AU56" s="34">
        <v>0</v>
      </c>
      <c r="AV56" s="34">
        <v>0</v>
      </c>
    </row>
    <row r="57" spans="1:48" ht="153" x14ac:dyDescent="0.5">
      <c r="A57" s="53">
        <v>35</v>
      </c>
      <c r="B57" s="50" t="s">
        <v>145</v>
      </c>
      <c r="C57" s="51" t="s">
        <v>146</v>
      </c>
      <c r="D57" s="52">
        <v>2020</v>
      </c>
      <c r="E57" s="52">
        <v>2024</v>
      </c>
      <c r="F57" s="33">
        <v>33790.39</v>
      </c>
      <c r="G57" s="34">
        <f t="shared" si="43"/>
        <v>1.76</v>
      </c>
      <c r="H57" s="34">
        <f t="shared" si="44"/>
        <v>0</v>
      </c>
      <c r="I57" s="34">
        <f t="shared" si="45"/>
        <v>700.39</v>
      </c>
      <c r="J57" s="34">
        <f t="shared" si="46"/>
        <v>700.39</v>
      </c>
      <c r="K57" s="34">
        <f t="shared" si="47"/>
        <v>0</v>
      </c>
      <c r="L57" s="34">
        <f t="shared" si="48"/>
        <v>0</v>
      </c>
      <c r="M57" s="34">
        <f t="shared" si="49"/>
        <v>0</v>
      </c>
      <c r="N57" s="34">
        <v>0</v>
      </c>
      <c r="O57" s="34">
        <v>0</v>
      </c>
      <c r="P57" s="34">
        <f t="shared" si="50"/>
        <v>10</v>
      </c>
      <c r="Q57" s="34">
        <v>10</v>
      </c>
      <c r="R57" s="34">
        <v>0</v>
      </c>
      <c r="S57" s="34">
        <v>0</v>
      </c>
      <c r="T57" s="34">
        <v>0</v>
      </c>
      <c r="U57" s="34">
        <v>0</v>
      </c>
      <c r="V57" s="34">
        <v>0</v>
      </c>
      <c r="W57" s="34">
        <f t="shared" si="51"/>
        <v>0</v>
      </c>
      <c r="X57" s="34">
        <v>0</v>
      </c>
      <c r="Y57" s="34">
        <v>0</v>
      </c>
      <c r="Z57" s="34">
        <v>0</v>
      </c>
      <c r="AA57" s="34">
        <v>0</v>
      </c>
      <c r="AB57" s="34">
        <v>0</v>
      </c>
      <c r="AC57" s="34">
        <v>0</v>
      </c>
      <c r="AD57" s="34">
        <f t="shared" si="52"/>
        <v>0</v>
      </c>
      <c r="AE57" s="34">
        <v>0</v>
      </c>
      <c r="AF57" s="34">
        <v>0</v>
      </c>
      <c r="AG57" s="34">
        <v>0</v>
      </c>
      <c r="AH57" s="34">
        <v>0</v>
      </c>
      <c r="AI57" s="34">
        <v>0</v>
      </c>
      <c r="AJ57" s="34">
        <v>0</v>
      </c>
      <c r="AK57" s="34">
        <f t="shared" si="53"/>
        <v>0</v>
      </c>
      <c r="AL57" s="34">
        <v>0</v>
      </c>
      <c r="AM57" s="34">
        <v>0</v>
      </c>
      <c r="AN57" s="34">
        <v>0</v>
      </c>
      <c r="AO57" s="34">
        <v>0</v>
      </c>
      <c r="AP57" s="34">
        <v>1.76</v>
      </c>
      <c r="AQ57" s="34">
        <v>0</v>
      </c>
      <c r="AR57" s="34">
        <f t="shared" si="54"/>
        <v>690.39</v>
      </c>
      <c r="AS57" s="34">
        <v>690.39</v>
      </c>
      <c r="AT57" s="34">
        <v>0</v>
      </c>
      <c r="AU57" s="34">
        <v>0</v>
      </c>
      <c r="AV57" s="34">
        <v>0</v>
      </c>
    </row>
    <row r="58" spans="1:48" ht="76.5" x14ac:dyDescent="0.5">
      <c r="A58" s="53">
        <v>36</v>
      </c>
      <c r="B58" s="50" t="s">
        <v>147</v>
      </c>
      <c r="C58" s="51" t="s">
        <v>148</v>
      </c>
      <c r="D58" s="52">
        <v>2020</v>
      </c>
      <c r="E58" s="52">
        <v>2021</v>
      </c>
      <c r="F58" s="33">
        <v>5960.67</v>
      </c>
      <c r="G58" s="34">
        <f t="shared" si="43"/>
        <v>0.30000000000000004</v>
      </c>
      <c r="H58" s="34">
        <f t="shared" si="44"/>
        <v>0</v>
      </c>
      <c r="I58" s="34">
        <f t="shared" si="45"/>
        <v>5052.13</v>
      </c>
      <c r="J58" s="34">
        <f t="shared" si="46"/>
        <v>5052.13</v>
      </c>
      <c r="K58" s="34">
        <f t="shared" si="47"/>
        <v>0</v>
      </c>
      <c r="L58" s="34">
        <f t="shared" si="48"/>
        <v>0</v>
      </c>
      <c r="M58" s="34">
        <f t="shared" si="49"/>
        <v>0</v>
      </c>
      <c r="N58" s="34">
        <v>0</v>
      </c>
      <c r="O58" s="34">
        <v>0</v>
      </c>
      <c r="P58" s="34">
        <f t="shared" si="50"/>
        <v>52.13</v>
      </c>
      <c r="Q58" s="34">
        <v>52.13</v>
      </c>
      <c r="R58" s="34">
        <v>0</v>
      </c>
      <c r="S58" s="34">
        <v>0</v>
      </c>
      <c r="T58" s="34">
        <v>0</v>
      </c>
      <c r="U58" s="34">
        <v>0.30000000000000004</v>
      </c>
      <c r="V58" s="34">
        <v>0</v>
      </c>
      <c r="W58" s="34">
        <f t="shared" si="51"/>
        <v>300</v>
      </c>
      <c r="X58" s="34">
        <v>300</v>
      </c>
      <c r="Y58" s="34">
        <v>0</v>
      </c>
      <c r="Z58" s="34">
        <v>0</v>
      </c>
      <c r="AA58" s="34">
        <v>0</v>
      </c>
      <c r="AB58" s="34">
        <v>0</v>
      </c>
      <c r="AC58" s="34">
        <v>0</v>
      </c>
      <c r="AD58" s="34">
        <f t="shared" si="52"/>
        <v>4700</v>
      </c>
      <c r="AE58" s="34">
        <v>4700</v>
      </c>
      <c r="AF58" s="34">
        <v>0</v>
      </c>
      <c r="AG58" s="34">
        <v>0</v>
      </c>
      <c r="AH58" s="34">
        <v>0</v>
      </c>
      <c r="AI58" s="34">
        <v>0</v>
      </c>
      <c r="AJ58" s="34">
        <v>0</v>
      </c>
      <c r="AK58" s="34">
        <f t="shared" si="53"/>
        <v>0</v>
      </c>
      <c r="AL58" s="34">
        <v>0</v>
      </c>
      <c r="AM58" s="34">
        <v>0</v>
      </c>
      <c r="AN58" s="34">
        <v>0</v>
      </c>
      <c r="AO58" s="34">
        <v>0</v>
      </c>
      <c r="AP58" s="34">
        <v>0</v>
      </c>
      <c r="AQ58" s="34">
        <v>0</v>
      </c>
      <c r="AR58" s="34">
        <f t="shared" si="54"/>
        <v>0</v>
      </c>
      <c r="AS58" s="34">
        <v>0</v>
      </c>
      <c r="AT58" s="34">
        <v>0</v>
      </c>
      <c r="AU58" s="34">
        <v>0</v>
      </c>
      <c r="AV58" s="34">
        <v>0</v>
      </c>
    </row>
    <row r="59" spans="1:48" ht="153" x14ac:dyDescent="0.5">
      <c r="A59" s="53">
        <v>37</v>
      </c>
      <c r="B59" s="50" t="s">
        <v>149</v>
      </c>
      <c r="C59" s="51" t="s">
        <v>150</v>
      </c>
      <c r="D59" s="52">
        <v>2020</v>
      </c>
      <c r="E59" s="52">
        <v>2020</v>
      </c>
      <c r="F59" s="33">
        <v>39.427980000000005</v>
      </c>
      <c r="G59" s="34">
        <f t="shared" si="43"/>
        <v>0.14000000000000001</v>
      </c>
      <c r="H59" s="34">
        <f t="shared" si="44"/>
        <v>0</v>
      </c>
      <c r="I59" s="34">
        <f t="shared" si="45"/>
        <v>5</v>
      </c>
      <c r="J59" s="34">
        <f t="shared" si="46"/>
        <v>5</v>
      </c>
      <c r="K59" s="34">
        <f t="shared" si="47"/>
        <v>0</v>
      </c>
      <c r="L59" s="34">
        <f t="shared" si="48"/>
        <v>0</v>
      </c>
      <c r="M59" s="34">
        <f t="shared" si="49"/>
        <v>0</v>
      </c>
      <c r="N59" s="34">
        <v>0.14000000000000001</v>
      </c>
      <c r="O59" s="34">
        <v>0</v>
      </c>
      <c r="P59" s="34">
        <f t="shared" si="50"/>
        <v>5</v>
      </c>
      <c r="Q59" s="33">
        <v>5</v>
      </c>
      <c r="R59" s="34">
        <v>0</v>
      </c>
      <c r="S59" s="34">
        <v>0</v>
      </c>
      <c r="T59" s="34">
        <v>0</v>
      </c>
      <c r="U59" s="34">
        <v>0</v>
      </c>
      <c r="V59" s="34">
        <v>0</v>
      </c>
      <c r="W59" s="34">
        <f t="shared" si="51"/>
        <v>0</v>
      </c>
      <c r="X59" s="34">
        <v>0</v>
      </c>
      <c r="Y59" s="34">
        <v>0</v>
      </c>
      <c r="Z59" s="34">
        <v>0</v>
      </c>
      <c r="AA59" s="34">
        <v>0</v>
      </c>
      <c r="AB59" s="34">
        <v>0</v>
      </c>
      <c r="AC59" s="34">
        <v>0</v>
      </c>
      <c r="AD59" s="34">
        <f t="shared" si="52"/>
        <v>0</v>
      </c>
      <c r="AE59" s="34">
        <v>0</v>
      </c>
      <c r="AF59" s="34">
        <v>0</v>
      </c>
      <c r="AG59" s="34">
        <v>0</v>
      </c>
      <c r="AH59" s="34">
        <v>0</v>
      </c>
      <c r="AI59" s="34">
        <v>0</v>
      </c>
      <c r="AJ59" s="34">
        <v>0</v>
      </c>
      <c r="AK59" s="34">
        <f t="shared" si="53"/>
        <v>0</v>
      </c>
      <c r="AL59" s="34">
        <v>0</v>
      </c>
      <c r="AM59" s="34">
        <v>0</v>
      </c>
      <c r="AN59" s="34">
        <v>0</v>
      </c>
      <c r="AO59" s="34">
        <v>0</v>
      </c>
      <c r="AP59" s="34">
        <v>0</v>
      </c>
      <c r="AQ59" s="34">
        <v>0</v>
      </c>
      <c r="AR59" s="34">
        <f t="shared" si="54"/>
        <v>0</v>
      </c>
      <c r="AS59" s="34">
        <v>0</v>
      </c>
      <c r="AT59" s="34">
        <v>0</v>
      </c>
      <c r="AU59" s="34">
        <v>0</v>
      </c>
      <c r="AV59" s="34">
        <v>0</v>
      </c>
    </row>
    <row r="60" spans="1:48" ht="153" x14ac:dyDescent="0.5">
      <c r="A60" s="53">
        <v>38</v>
      </c>
      <c r="B60" s="50" t="s">
        <v>151</v>
      </c>
      <c r="C60" s="51" t="s">
        <v>152</v>
      </c>
      <c r="D60" s="52">
        <v>2020</v>
      </c>
      <c r="E60" s="52">
        <v>2020</v>
      </c>
      <c r="F60" s="33">
        <v>10.99405</v>
      </c>
      <c r="G60" s="34">
        <f t="shared" si="43"/>
        <v>7.0000000000000007E-2</v>
      </c>
      <c r="H60" s="34">
        <f t="shared" si="44"/>
        <v>0</v>
      </c>
      <c r="I60" s="34">
        <f t="shared" si="45"/>
        <v>3</v>
      </c>
      <c r="J60" s="34">
        <f t="shared" si="46"/>
        <v>3</v>
      </c>
      <c r="K60" s="34">
        <f t="shared" si="47"/>
        <v>0</v>
      </c>
      <c r="L60" s="34">
        <f t="shared" si="48"/>
        <v>0</v>
      </c>
      <c r="M60" s="34">
        <f t="shared" si="49"/>
        <v>0</v>
      </c>
      <c r="N60" s="34">
        <v>7.0000000000000007E-2</v>
      </c>
      <c r="O60" s="34">
        <v>0</v>
      </c>
      <c r="P60" s="34">
        <f t="shared" si="50"/>
        <v>3</v>
      </c>
      <c r="Q60" s="33">
        <v>3</v>
      </c>
      <c r="R60" s="34">
        <v>0</v>
      </c>
      <c r="S60" s="34">
        <v>0</v>
      </c>
      <c r="T60" s="34">
        <v>0</v>
      </c>
      <c r="U60" s="34">
        <v>0</v>
      </c>
      <c r="V60" s="34">
        <v>0</v>
      </c>
      <c r="W60" s="34">
        <f t="shared" si="51"/>
        <v>0</v>
      </c>
      <c r="X60" s="34">
        <v>0</v>
      </c>
      <c r="Y60" s="34">
        <v>0</v>
      </c>
      <c r="Z60" s="34">
        <v>0</v>
      </c>
      <c r="AA60" s="34">
        <v>0</v>
      </c>
      <c r="AB60" s="34">
        <v>0</v>
      </c>
      <c r="AC60" s="34">
        <v>0</v>
      </c>
      <c r="AD60" s="34">
        <f t="shared" si="52"/>
        <v>0</v>
      </c>
      <c r="AE60" s="34">
        <v>0</v>
      </c>
      <c r="AF60" s="34">
        <v>0</v>
      </c>
      <c r="AG60" s="34">
        <v>0</v>
      </c>
      <c r="AH60" s="34">
        <v>0</v>
      </c>
      <c r="AI60" s="34">
        <v>0</v>
      </c>
      <c r="AJ60" s="34">
        <v>0</v>
      </c>
      <c r="AK60" s="34">
        <f t="shared" si="53"/>
        <v>0</v>
      </c>
      <c r="AL60" s="34">
        <v>0</v>
      </c>
      <c r="AM60" s="34">
        <v>0</v>
      </c>
      <c r="AN60" s="34">
        <v>0</v>
      </c>
      <c r="AO60" s="34">
        <v>0</v>
      </c>
      <c r="AP60" s="34">
        <v>0</v>
      </c>
      <c r="AQ60" s="34">
        <v>0</v>
      </c>
      <c r="AR60" s="34">
        <f t="shared" si="54"/>
        <v>0</v>
      </c>
      <c r="AS60" s="34">
        <v>0</v>
      </c>
      <c r="AT60" s="34">
        <v>0</v>
      </c>
      <c r="AU60" s="34">
        <v>0</v>
      </c>
      <c r="AV60" s="34">
        <v>0</v>
      </c>
    </row>
    <row r="61" spans="1:48" ht="229.5" x14ac:dyDescent="0.5">
      <c r="A61" s="53">
        <v>39</v>
      </c>
      <c r="B61" s="50" t="s">
        <v>153</v>
      </c>
      <c r="C61" s="51" t="s">
        <v>154</v>
      </c>
      <c r="D61" s="52">
        <v>2020</v>
      </c>
      <c r="E61" s="52">
        <v>2020</v>
      </c>
      <c r="F61" s="33">
        <v>17.735790000000001</v>
      </c>
      <c r="G61" s="34">
        <f t="shared" si="43"/>
        <v>0.05</v>
      </c>
      <c r="H61" s="34">
        <f t="shared" si="44"/>
        <v>0</v>
      </c>
      <c r="I61" s="34">
        <f t="shared" si="45"/>
        <v>4</v>
      </c>
      <c r="J61" s="34">
        <f t="shared" si="46"/>
        <v>4</v>
      </c>
      <c r="K61" s="34">
        <f t="shared" si="47"/>
        <v>0</v>
      </c>
      <c r="L61" s="34">
        <f t="shared" si="48"/>
        <v>0</v>
      </c>
      <c r="M61" s="34">
        <f t="shared" si="49"/>
        <v>0</v>
      </c>
      <c r="N61" s="34">
        <v>0.05</v>
      </c>
      <c r="O61" s="34">
        <v>0</v>
      </c>
      <c r="P61" s="34">
        <f t="shared" si="50"/>
        <v>4</v>
      </c>
      <c r="Q61" s="33">
        <v>4</v>
      </c>
      <c r="R61" s="34">
        <v>0</v>
      </c>
      <c r="S61" s="34">
        <v>0</v>
      </c>
      <c r="T61" s="34">
        <v>0</v>
      </c>
      <c r="U61" s="34">
        <v>0</v>
      </c>
      <c r="V61" s="34">
        <v>0</v>
      </c>
      <c r="W61" s="34">
        <f t="shared" si="51"/>
        <v>0</v>
      </c>
      <c r="X61" s="34">
        <v>0</v>
      </c>
      <c r="Y61" s="34">
        <v>0</v>
      </c>
      <c r="Z61" s="34">
        <v>0</v>
      </c>
      <c r="AA61" s="34">
        <v>0</v>
      </c>
      <c r="AB61" s="34">
        <v>0</v>
      </c>
      <c r="AC61" s="34">
        <v>0</v>
      </c>
      <c r="AD61" s="34">
        <f t="shared" si="52"/>
        <v>0</v>
      </c>
      <c r="AE61" s="34">
        <v>0</v>
      </c>
      <c r="AF61" s="34">
        <v>0</v>
      </c>
      <c r="AG61" s="34">
        <v>0</v>
      </c>
      <c r="AH61" s="34">
        <v>0</v>
      </c>
      <c r="AI61" s="34">
        <v>0</v>
      </c>
      <c r="AJ61" s="34">
        <v>0</v>
      </c>
      <c r="AK61" s="34">
        <f t="shared" si="53"/>
        <v>0</v>
      </c>
      <c r="AL61" s="34">
        <v>0</v>
      </c>
      <c r="AM61" s="34">
        <v>0</v>
      </c>
      <c r="AN61" s="34">
        <v>0</v>
      </c>
      <c r="AO61" s="34">
        <v>0</v>
      </c>
      <c r="AP61" s="34">
        <v>0</v>
      </c>
      <c r="AQ61" s="34">
        <v>0</v>
      </c>
      <c r="AR61" s="34">
        <f t="shared" si="54"/>
        <v>0</v>
      </c>
      <c r="AS61" s="34">
        <v>0</v>
      </c>
      <c r="AT61" s="34">
        <v>0</v>
      </c>
      <c r="AU61" s="34">
        <v>0</v>
      </c>
      <c r="AV61" s="34">
        <v>0</v>
      </c>
    </row>
    <row r="62" spans="1:48" ht="191.25" x14ac:dyDescent="0.5">
      <c r="A62" s="53">
        <v>40</v>
      </c>
      <c r="B62" s="50" t="s">
        <v>2844</v>
      </c>
      <c r="C62" s="51" t="s">
        <v>2845</v>
      </c>
      <c r="D62" s="52">
        <v>2020</v>
      </c>
      <c r="E62" s="52">
        <v>2021</v>
      </c>
      <c r="F62" s="33">
        <v>396.82</v>
      </c>
      <c r="G62" s="34">
        <f t="shared" si="43"/>
        <v>0</v>
      </c>
      <c r="H62" s="34">
        <f t="shared" si="44"/>
        <v>0</v>
      </c>
      <c r="I62" s="34">
        <f t="shared" si="45"/>
        <v>396.02</v>
      </c>
      <c r="J62" s="34">
        <f t="shared" si="46"/>
        <v>396.02</v>
      </c>
      <c r="K62" s="34">
        <f t="shared" si="47"/>
        <v>0</v>
      </c>
      <c r="L62" s="34">
        <f t="shared" si="48"/>
        <v>0</v>
      </c>
      <c r="M62" s="34">
        <f t="shared" si="49"/>
        <v>0</v>
      </c>
      <c r="N62" s="34">
        <v>0</v>
      </c>
      <c r="O62" s="34">
        <v>0</v>
      </c>
      <c r="P62" s="34">
        <f t="shared" si="50"/>
        <v>10</v>
      </c>
      <c r="Q62" s="33">
        <v>10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f t="shared" si="51"/>
        <v>386.02</v>
      </c>
      <c r="X62" s="34">
        <v>386.02</v>
      </c>
      <c r="Y62" s="34">
        <v>0</v>
      </c>
      <c r="Z62" s="34">
        <v>0</v>
      </c>
      <c r="AA62" s="34">
        <v>0</v>
      </c>
      <c r="AB62" s="34">
        <v>0</v>
      </c>
      <c r="AC62" s="34">
        <v>0</v>
      </c>
      <c r="AD62" s="34">
        <f t="shared" si="52"/>
        <v>0</v>
      </c>
      <c r="AE62" s="34">
        <v>0</v>
      </c>
      <c r="AF62" s="34">
        <v>0</v>
      </c>
      <c r="AG62" s="34">
        <v>0</v>
      </c>
      <c r="AH62" s="34">
        <v>0</v>
      </c>
      <c r="AI62" s="34">
        <v>0</v>
      </c>
      <c r="AJ62" s="34">
        <v>0</v>
      </c>
      <c r="AK62" s="34">
        <f t="shared" si="53"/>
        <v>0</v>
      </c>
      <c r="AL62" s="34">
        <v>0</v>
      </c>
      <c r="AM62" s="34">
        <v>0</v>
      </c>
      <c r="AN62" s="34">
        <v>0</v>
      </c>
      <c r="AO62" s="34">
        <v>0</v>
      </c>
      <c r="AP62" s="34">
        <v>0</v>
      </c>
      <c r="AQ62" s="34">
        <v>0</v>
      </c>
      <c r="AR62" s="34">
        <f t="shared" si="54"/>
        <v>0</v>
      </c>
      <c r="AS62" s="34">
        <v>0</v>
      </c>
      <c r="AT62" s="34">
        <v>0</v>
      </c>
      <c r="AU62" s="34">
        <v>0</v>
      </c>
      <c r="AV62" s="34">
        <v>0</v>
      </c>
    </row>
    <row r="63" spans="1:48" ht="38.25" x14ac:dyDescent="0.5">
      <c r="A63" s="53"/>
      <c r="B63" s="43" t="s">
        <v>155</v>
      </c>
      <c r="C63" s="48"/>
      <c r="D63" s="52"/>
      <c r="E63" s="45"/>
      <c r="F63" s="35">
        <f>SUM(F64:F70)</f>
        <v>4371.1697199999999</v>
      </c>
      <c r="G63" s="35">
        <f t="shared" ref="G63:AV63" si="55">SUM(G64:G70)</f>
        <v>0.31</v>
      </c>
      <c r="H63" s="35">
        <f t="shared" si="55"/>
        <v>2.7199999999999998</v>
      </c>
      <c r="I63" s="35">
        <f t="shared" si="55"/>
        <v>2695.2446999999997</v>
      </c>
      <c r="J63" s="35">
        <f t="shared" si="55"/>
        <v>2695.2446999999997</v>
      </c>
      <c r="K63" s="35">
        <f t="shared" si="55"/>
        <v>0</v>
      </c>
      <c r="L63" s="35">
        <f t="shared" si="55"/>
        <v>0</v>
      </c>
      <c r="M63" s="35">
        <f t="shared" si="55"/>
        <v>0</v>
      </c>
      <c r="N63" s="35">
        <f t="shared" si="55"/>
        <v>0.31</v>
      </c>
      <c r="O63" s="35">
        <f t="shared" si="55"/>
        <v>2.7199999999999998</v>
      </c>
      <c r="P63" s="35">
        <f t="shared" si="55"/>
        <v>2695.2446999999997</v>
      </c>
      <c r="Q63" s="35">
        <f t="shared" si="55"/>
        <v>2695.2446999999997</v>
      </c>
      <c r="R63" s="35">
        <f t="shared" si="55"/>
        <v>0</v>
      </c>
      <c r="S63" s="35">
        <f t="shared" si="55"/>
        <v>0</v>
      </c>
      <c r="T63" s="35">
        <f t="shared" si="55"/>
        <v>0</v>
      </c>
      <c r="U63" s="35">
        <f t="shared" si="55"/>
        <v>0</v>
      </c>
      <c r="V63" s="35">
        <f t="shared" si="55"/>
        <v>0</v>
      </c>
      <c r="W63" s="35">
        <f t="shared" si="55"/>
        <v>0</v>
      </c>
      <c r="X63" s="35">
        <f t="shared" si="55"/>
        <v>0</v>
      </c>
      <c r="Y63" s="35">
        <f t="shared" si="55"/>
        <v>0</v>
      </c>
      <c r="Z63" s="35">
        <f t="shared" si="55"/>
        <v>0</v>
      </c>
      <c r="AA63" s="35">
        <f t="shared" si="55"/>
        <v>0</v>
      </c>
      <c r="AB63" s="35">
        <f t="shared" si="55"/>
        <v>0</v>
      </c>
      <c r="AC63" s="35">
        <f t="shared" si="55"/>
        <v>0</v>
      </c>
      <c r="AD63" s="35">
        <f t="shared" si="55"/>
        <v>0</v>
      </c>
      <c r="AE63" s="35">
        <f t="shared" si="55"/>
        <v>0</v>
      </c>
      <c r="AF63" s="35">
        <f t="shared" si="55"/>
        <v>0</v>
      </c>
      <c r="AG63" s="35">
        <f t="shared" si="55"/>
        <v>0</v>
      </c>
      <c r="AH63" s="35">
        <f t="shared" si="55"/>
        <v>0</v>
      </c>
      <c r="AI63" s="35">
        <f t="shared" si="55"/>
        <v>0</v>
      </c>
      <c r="AJ63" s="35">
        <f t="shared" si="55"/>
        <v>0</v>
      </c>
      <c r="AK63" s="35">
        <f t="shared" si="55"/>
        <v>0</v>
      </c>
      <c r="AL63" s="35">
        <f t="shared" si="55"/>
        <v>0</v>
      </c>
      <c r="AM63" s="35">
        <f t="shared" si="55"/>
        <v>0</v>
      </c>
      <c r="AN63" s="35">
        <f t="shared" si="55"/>
        <v>0</v>
      </c>
      <c r="AO63" s="35">
        <f t="shared" si="55"/>
        <v>0</v>
      </c>
      <c r="AP63" s="35">
        <f t="shared" si="55"/>
        <v>0</v>
      </c>
      <c r="AQ63" s="35">
        <f t="shared" si="55"/>
        <v>0</v>
      </c>
      <c r="AR63" s="35">
        <f t="shared" si="55"/>
        <v>0</v>
      </c>
      <c r="AS63" s="35">
        <f t="shared" si="55"/>
        <v>0</v>
      </c>
      <c r="AT63" s="35">
        <f t="shared" si="55"/>
        <v>0</v>
      </c>
      <c r="AU63" s="35">
        <f t="shared" si="55"/>
        <v>0</v>
      </c>
      <c r="AV63" s="35">
        <f t="shared" si="55"/>
        <v>0</v>
      </c>
    </row>
    <row r="64" spans="1:48" ht="153" x14ac:dyDescent="0.5">
      <c r="A64" s="53">
        <v>41</v>
      </c>
      <c r="B64" s="50" t="s">
        <v>156</v>
      </c>
      <c r="C64" s="51" t="s">
        <v>157</v>
      </c>
      <c r="D64" s="52">
        <v>2019</v>
      </c>
      <c r="E64" s="52">
        <v>2020</v>
      </c>
      <c r="F64" s="33">
        <v>442.29364000000004</v>
      </c>
      <c r="G64" s="34">
        <f t="shared" ref="G64:H70" si="56">N64+U64+AB64+AI64+AP64</f>
        <v>0</v>
      </c>
      <c r="H64" s="34">
        <f t="shared" si="56"/>
        <v>0.16</v>
      </c>
      <c r="I64" s="34">
        <f t="shared" ref="I64:I70" si="57">J64+K64+L64</f>
        <v>380.42079999999999</v>
      </c>
      <c r="J64" s="34">
        <f t="shared" ref="J64:M70" si="58">Q64+X64+AE64+AL64+AS64</f>
        <v>380.42079999999999</v>
      </c>
      <c r="K64" s="34">
        <f t="shared" si="58"/>
        <v>0</v>
      </c>
      <c r="L64" s="34">
        <f t="shared" si="58"/>
        <v>0</v>
      </c>
      <c r="M64" s="34">
        <f t="shared" si="58"/>
        <v>0</v>
      </c>
      <c r="N64" s="34">
        <v>0</v>
      </c>
      <c r="O64" s="34">
        <v>0.16</v>
      </c>
      <c r="P64" s="34">
        <f t="shared" ref="P64:P70" si="59">Q64+R64+S64</f>
        <v>380.42079999999999</v>
      </c>
      <c r="Q64" s="34">
        <v>380.42079999999999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f t="shared" ref="W64:W70" si="60">X64+Y64+Z64</f>
        <v>0</v>
      </c>
      <c r="X64" s="34">
        <v>0</v>
      </c>
      <c r="Y64" s="34">
        <v>0</v>
      </c>
      <c r="Z64" s="34">
        <v>0</v>
      </c>
      <c r="AA64" s="34">
        <v>0</v>
      </c>
      <c r="AB64" s="34">
        <v>0</v>
      </c>
      <c r="AC64" s="34">
        <v>0</v>
      </c>
      <c r="AD64" s="34">
        <f t="shared" ref="AD64:AD70" si="61">AE64+AF64+AG64</f>
        <v>0</v>
      </c>
      <c r="AE64" s="34">
        <v>0</v>
      </c>
      <c r="AF64" s="34">
        <v>0</v>
      </c>
      <c r="AG64" s="34">
        <v>0</v>
      </c>
      <c r="AH64" s="34">
        <v>0</v>
      </c>
      <c r="AI64" s="34">
        <v>0</v>
      </c>
      <c r="AJ64" s="34">
        <v>0</v>
      </c>
      <c r="AK64" s="34">
        <f t="shared" ref="AK64:AK70" si="62">AL64+AM64+AN64</f>
        <v>0</v>
      </c>
      <c r="AL64" s="34">
        <v>0</v>
      </c>
      <c r="AM64" s="34">
        <v>0</v>
      </c>
      <c r="AN64" s="34">
        <v>0</v>
      </c>
      <c r="AO64" s="34">
        <v>0</v>
      </c>
      <c r="AP64" s="34">
        <v>0</v>
      </c>
      <c r="AQ64" s="34">
        <v>0</v>
      </c>
      <c r="AR64" s="34">
        <f t="shared" ref="AR64:AR70" si="63">AS64+AT64+AU64</f>
        <v>0</v>
      </c>
      <c r="AS64" s="34">
        <v>0</v>
      </c>
      <c r="AT64" s="34">
        <v>0</v>
      </c>
      <c r="AU64" s="34">
        <v>0</v>
      </c>
      <c r="AV64" s="34">
        <v>0</v>
      </c>
    </row>
    <row r="65" spans="1:48" ht="153" x14ac:dyDescent="0.5">
      <c r="A65" s="53">
        <v>42</v>
      </c>
      <c r="B65" s="50" t="s">
        <v>158</v>
      </c>
      <c r="C65" s="51" t="s">
        <v>159</v>
      </c>
      <c r="D65" s="52">
        <v>2018</v>
      </c>
      <c r="E65" s="52">
        <v>2020</v>
      </c>
      <c r="F65" s="33">
        <v>734.62068000000011</v>
      </c>
      <c r="G65" s="34">
        <f t="shared" si="56"/>
        <v>0</v>
      </c>
      <c r="H65" s="34">
        <f t="shared" si="56"/>
        <v>0.25</v>
      </c>
      <c r="I65" s="34">
        <f t="shared" si="57"/>
        <v>79.343899999999991</v>
      </c>
      <c r="J65" s="34">
        <f t="shared" si="58"/>
        <v>79.343899999999991</v>
      </c>
      <c r="K65" s="34">
        <f t="shared" si="58"/>
        <v>0</v>
      </c>
      <c r="L65" s="34">
        <f t="shared" si="58"/>
        <v>0</v>
      </c>
      <c r="M65" s="34">
        <f t="shared" si="58"/>
        <v>0</v>
      </c>
      <c r="N65" s="34">
        <v>0</v>
      </c>
      <c r="O65" s="34">
        <v>0.25</v>
      </c>
      <c r="P65" s="34">
        <f t="shared" si="59"/>
        <v>79.343899999999991</v>
      </c>
      <c r="Q65" s="34">
        <v>79.343899999999991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f t="shared" si="60"/>
        <v>0</v>
      </c>
      <c r="X65" s="34">
        <v>0</v>
      </c>
      <c r="Y65" s="34">
        <v>0</v>
      </c>
      <c r="Z65" s="34">
        <v>0</v>
      </c>
      <c r="AA65" s="34">
        <v>0</v>
      </c>
      <c r="AB65" s="34">
        <v>0</v>
      </c>
      <c r="AC65" s="34">
        <v>0</v>
      </c>
      <c r="AD65" s="34">
        <f t="shared" si="61"/>
        <v>0</v>
      </c>
      <c r="AE65" s="34">
        <v>0</v>
      </c>
      <c r="AF65" s="34">
        <v>0</v>
      </c>
      <c r="AG65" s="34">
        <v>0</v>
      </c>
      <c r="AH65" s="34">
        <v>0</v>
      </c>
      <c r="AI65" s="34">
        <v>0</v>
      </c>
      <c r="AJ65" s="34">
        <v>0</v>
      </c>
      <c r="AK65" s="34">
        <f t="shared" si="62"/>
        <v>0</v>
      </c>
      <c r="AL65" s="34">
        <v>0</v>
      </c>
      <c r="AM65" s="34">
        <v>0</v>
      </c>
      <c r="AN65" s="34">
        <v>0</v>
      </c>
      <c r="AO65" s="34">
        <v>0</v>
      </c>
      <c r="AP65" s="34">
        <v>0</v>
      </c>
      <c r="AQ65" s="34">
        <v>0</v>
      </c>
      <c r="AR65" s="34">
        <f t="shared" si="63"/>
        <v>0</v>
      </c>
      <c r="AS65" s="34">
        <v>0</v>
      </c>
      <c r="AT65" s="34">
        <v>0</v>
      </c>
      <c r="AU65" s="34">
        <v>0</v>
      </c>
      <c r="AV65" s="34">
        <v>0</v>
      </c>
    </row>
    <row r="66" spans="1:48" ht="114.75" x14ac:dyDescent="0.5">
      <c r="A66" s="53">
        <v>43</v>
      </c>
      <c r="B66" s="50" t="s">
        <v>160</v>
      </c>
      <c r="C66" s="51" t="s">
        <v>161</v>
      </c>
      <c r="D66" s="52">
        <v>2018</v>
      </c>
      <c r="E66" s="52">
        <v>2020</v>
      </c>
      <c r="F66" s="33">
        <v>948.37815000000001</v>
      </c>
      <c r="G66" s="34">
        <f t="shared" si="56"/>
        <v>0</v>
      </c>
      <c r="H66" s="34">
        <f t="shared" si="56"/>
        <v>0.4</v>
      </c>
      <c r="I66" s="34">
        <f t="shared" si="57"/>
        <v>757.37</v>
      </c>
      <c r="J66" s="34">
        <f t="shared" si="58"/>
        <v>757.37</v>
      </c>
      <c r="K66" s="34">
        <f t="shared" si="58"/>
        <v>0</v>
      </c>
      <c r="L66" s="34">
        <f t="shared" si="58"/>
        <v>0</v>
      </c>
      <c r="M66" s="34">
        <f t="shared" si="58"/>
        <v>0</v>
      </c>
      <c r="N66" s="34">
        <v>0</v>
      </c>
      <c r="O66" s="34">
        <v>0.4</v>
      </c>
      <c r="P66" s="34">
        <f t="shared" si="59"/>
        <v>757.37</v>
      </c>
      <c r="Q66" s="34">
        <v>757.37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f t="shared" si="60"/>
        <v>0</v>
      </c>
      <c r="X66" s="34">
        <v>0</v>
      </c>
      <c r="Y66" s="34">
        <v>0</v>
      </c>
      <c r="Z66" s="34">
        <v>0</v>
      </c>
      <c r="AA66" s="34">
        <v>0</v>
      </c>
      <c r="AB66" s="34">
        <v>0</v>
      </c>
      <c r="AC66" s="34">
        <v>0</v>
      </c>
      <c r="AD66" s="34">
        <f t="shared" si="61"/>
        <v>0</v>
      </c>
      <c r="AE66" s="34">
        <v>0</v>
      </c>
      <c r="AF66" s="34">
        <v>0</v>
      </c>
      <c r="AG66" s="34">
        <v>0</v>
      </c>
      <c r="AH66" s="34">
        <v>0</v>
      </c>
      <c r="AI66" s="34">
        <v>0</v>
      </c>
      <c r="AJ66" s="34">
        <v>0</v>
      </c>
      <c r="AK66" s="34">
        <f t="shared" si="62"/>
        <v>0</v>
      </c>
      <c r="AL66" s="34">
        <v>0</v>
      </c>
      <c r="AM66" s="34">
        <v>0</v>
      </c>
      <c r="AN66" s="34">
        <v>0</v>
      </c>
      <c r="AO66" s="34">
        <v>0</v>
      </c>
      <c r="AP66" s="34">
        <v>0</v>
      </c>
      <c r="AQ66" s="34">
        <v>0</v>
      </c>
      <c r="AR66" s="34">
        <f t="shared" si="63"/>
        <v>0</v>
      </c>
      <c r="AS66" s="34">
        <v>0</v>
      </c>
      <c r="AT66" s="34">
        <v>0</v>
      </c>
      <c r="AU66" s="34">
        <v>0</v>
      </c>
      <c r="AV66" s="34">
        <v>0</v>
      </c>
    </row>
    <row r="67" spans="1:48" ht="153" x14ac:dyDescent="0.5">
      <c r="A67" s="53">
        <v>44</v>
      </c>
      <c r="B67" s="50" t="s">
        <v>162</v>
      </c>
      <c r="C67" s="51" t="s">
        <v>163</v>
      </c>
      <c r="D67" s="52">
        <v>2020</v>
      </c>
      <c r="E67" s="52">
        <v>2020</v>
      </c>
      <c r="F67" s="33">
        <v>399.89702</v>
      </c>
      <c r="G67" s="34">
        <f t="shared" si="56"/>
        <v>0.2</v>
      </c>
      <c r="H67" s="34">
        <f t="shared" si="56"/>
        <v>0.4</v>
      </c>
      <c r="I67" s="34">
        <f t="shared" si="57"/>
        <v>306.60000000000002</v>
      </c>
      <c r="J67" s="34">
        <f t="shared" si="58"/>
        <v>306.60000000000002</v>
      </c>
      <c r="K67" s="34">
        <f t="shared" si="58"/>
        <v>0</v>
      </c>
      <c r="L67" s="34">
        <f t="shared" si="58"/>
        <v>0</v>
      </c>
      <c r="M67" s="34">
        <f t="shared" si="58"/>
        <v>0</v>
      </c>
      <c r="N67" s="34">
        <v>0.2</v>
      </c>
      <c r="O67" s="34">
        <v>0.4</v>
      </c>
      <c r="P67" s="34">
        <f t="shared" si="59"/>
        <v>306.60000000000002</v>
      </c>
      <c r="Q67" s="34">
        <v>306.60000000000002</v>
      </c>
      <c r="R67" s="34">
        <v>0</v>
      </c>
      <c r="S67" s="34">
        <v>0</v>
      </c>
      <c r="T67" s="34">
        <v>0</v>
      </c>
      <c r="U67" s="34">
        <v>0</v>
      </c>
      <c r="V67" s="34">
        <v>0</v>
      </c>
      <c r="W67" s="34">
        <f t="shared" si="60"/>
        <v>0</v>
      </c>
      <c r="X67" s="34">
        <v>0</v>
      </c>
      <c r="Y67" s="34">
        <v>0</v>
      </c>
      <c r="Z67" s="34">
        <v>0</v>
      </c>
      <c r="AA67" s="34">
        <v>0</v>
      </c>
      <c r="AB67" s="34">
        <v>0</v>
      </c>
      <c r="AC67" s="34">
        <v>0</v>
      </c>
      <c r="AD67" s="34">
        <f t="shared" si="61"/>
        <v>0</v>
      </c>
      <c r="AE67" s="34">
        <v>0</v>
      </c>
      <c r="AF67" s="34">
        <v>0</v>
      </c>
      <c r="AG67" s="34">
        <v>0</v>
      </c>
      <c r="AH67" s="34">
        <v>0</v>
      </c>
      <c r="AI67" s="34">
        <v>0</v>
      </c>
      <c r="AJ67" s="34">
        <v>0</v>
      </c>
      <c r="AK67" s="34">
        <f t="shared" si="62"/>
        <v>0</v>
      </c>
      <c r="AL67" s="34">
        <v>0</v>
      </c>
      <c r="AM67" s="34">
        <v>0</v>
      </c>
      <c r="AN67" s="34">
        <v>0</v>
      </c>
      <c r="AO67" s="34">
        <v>0</v>
      </c>
      <c r="AP67" s="34">
        <v>0</v>
      </c>
      <c r="AQ67" s="34">
        <v>0</v>
      </c>
      <c r="AR67" s="34">
        <f t="shared" si="63"/>
        <v>0</v>
      </c>
      <c r="AS67" s="34">
        <v>0</v>
      </c>
      <c r="AT67" s="34">
        <v>0</v>
      </c>
      <c r="AU67" s="34">
        <v>0</v>
      </c>
      <c r="AV67" s="34">
        <v>0</v>
      </c>
    </row>
    <row r="68" spans="1:48" ht="191.25" x14ac:dyDescent="0.5">
      <c r="A68" s="53">
        <v>45</v>
      </c>
      <c r="B68" s="50" t="s">
        <v>164</v>
      </c>
      <c r="C68" s="51" t="s">
        <v>165</v>
      </c>
      <c r="D68" s="52">
        <v>2020</v>
      </c>
      <c r="E68" s="52">
        <v>2020</v>
      </c>
      <c r="F68" s="33">
        <v>263.89361000000002</v>
      </c>
      <c r="G68" s="34">
        <f t="shared" si="56"/>
        <v>0</v>
      </c>
      <c r="H68" s="34">
        <f t="shared" si="56"/>
        <v>0.25</v>
      </c>
      <c r="I68" s="34">
        <f t="shared" si="57"/>
        <v>252.27</v>
      </c>
      <c r="J68" s="34">
        <f t="shared" si="58"/>
        <v>252.27</v>
      </c>
      <c r="K68" s="34">
        <f t="shared" si="58"/>
        <v>0</v>
      </c>
      <c r="L68" s="34">
        <f t="shared" si="58"/>
        <v>0</v>
      </c>
      <c r="M68" s="34">
        <f t="shared" si="58"/>
        <v>0</v>
      </c>
      <c r="N68" s="34">
        <v>0</v>
      </c>
      <c r="O68" s="34">
        <v>0.25</v>
      </c>
      <c r="P68" s="34">
        <f t="shared" si="59"/>
        <v>252.27</v>
      </c>
      <c r="Q68" s="34">
        <v>252.27</v>
      </c>
      <c r="R68" s="34">
        <v>0</v>
      </c>
      <c r="S68" s="34">
        <v>0</v>
      </c>
      <c r="T68" s="34">
        <v>0</v>
      </c>
      <c r="U68" s="34">
        <v>0</v>
      </c>
      <c r="V68" s="34">
        <v>0</v>
      </c>
      <c r="W68" s="34">
        <f t="shared" si="60"/>
        <v>0</v>
      </c>
      <c r="X68" s="34">
        <v>0</v>
      </c>
      <c r="Y68" s="34">
        <v>0</v>
      </c>
      <c r="Z68" s="34">
        <v>0</v>
      </c>
      <c r="AA68" s="34">
        <v>0</v>
      </c>
      <c r="AB68" s="34">
        <v>0</v>
      </c>
      <c r="AC68" s="34">
        <v>0</v>
      </c>
      <c r="AD68" s="34">
        <f t="shared" si="61"/>
        <v>0</v>
      </c>
      <c r="AE68" s="34">
        <v>0</v>
      </c>
      <c r="AF68" s="34">
        <v>0</v>
      </c>
      <c r="AG68" s="34">
        <v>0</v>
      </c>
      <c r="AH68" s="34">
        <v>0</v>
      </c>
      <c r="AI68" s="34">
        <v>0</v>
      </c>
      <c r="AJ68" s="34">
        <v>0</v>
      </c>
      <c r="AK68" s="34">
        <f t="shared" si="62"/>
        <v>0</v>
      </c>
      <c r="AL68" s="34">
        <v>0</v>
      </c>
      <c r="AM68" s="34">
        <v>0</v>
      </c>
      <c r="AN68" s="34">
        <v>0</v>
      </c>
      <c r="AO68" s="34">
        <v>0</v>
      </c>
      <c r="AP68" s="34">
        <v>0</v>
      </c>
      <c r="AQ68" s="34">
        <v>0</v>
      </c>
      <c r="AR68" s="34">
        <f t="shared" si="63"/>
        <v>0</v>
      </c>
      <c r="AS68" s="34">
        <v>0</v>
      </c>
      <c r="AT68" s="34">
        <v>0</v>
      </c>
      <c r="AU68" s="34">
        <v>0</v>
      </c>
      <c r="AV68" s="34">
        <v>0</v>
      </c>
    </row>
    <row r="69" spans="1:48" ht="76.5" x14ac:dyDescent="0.5">
      <c r="A69" s="53">
        <v>46</v>
      </c>
      <c r="B69" s="50" t="s">
        <v>166</v>
      </c>
      <c r="C69" s="51" t="s">
        <v>167</v>
      </c>
      <c r="D69" s="52">
        <v>2020</v>
      </c>
      <c r="E69" s="52">
        <v>2020</v>
      </c>
      <c r="F69" s="33">
        <v>1516.1</v>
      </c>
      <c r="G69" s="34">
        <f t="shared" si="56"/>
        <v>0</v>
      </c>
      <c r="H69" s="34">
        <f t="shared" si="56"/>
        <v>1.26</v>
      </c>
      <c r="I69" s="34">
        <f t="shared" si="57"/>
        <v>853.25</v>
      </c>
      <c r="J69" s="34">
        <f t="shared" si="58"/>
        <v>853.25</v>
      </c>
      <c r="K69" s="34">
        <f t="shared" si="58"/>
        <v>0</v>
      </c>
      <c r="L69" s="34">
        <f t="shared" si="58"/>
        <v>0</v>
      </c>
      <c r="M69" s="34">
        <f t="shared" si="58"/>
        <v>0</v>
      </c>
      <c r="N69" s="34">
        <v>0</v>
      </c>
      <c r="O69" s="34">
        <v>1.26</v>
      </c>
      <c r="P69" s="34">
        <f t="shared" si="59"/>
        <v>853.25</v>
      </c>
      <c r="Q69" s="34">
        <v>853.25</v>
      </c>
      <c r="R69" s="34">
        <v>0</v>
      </c>
      <c r="S69" s="34">
        <v>0</v>
      </c>
      <c r="T69" s="34">
        <v>0</v>
      </c>
      <c r="U69" s="34">
        <v>0</v>
      </c>
      <c r="V69" s="34">
        <v>0</v>
      </c>
      <c r="W69" s="34">
        <f t="shared" si="60"/>
        <v>0</v>
      </c>
      <c r="X69" s="34">
        <v>0</v>
      </c>
      <c r="Y69" s="34">
        <v>0</v>
      </c>
      <c r="Z69" s="34">
        <v>0</v>
      </c>
      <c r="AA69" s="34">
        <v>0</v>
      </c>
      <c r="AB69" s="34">
        <v>0</v>
      </c>
      <c r="AC69" s="34">
        <v>0</v>
      </c>
      <c r="AD69" s="34">
        <f t="shared" si="61"/>
        <v>0</v>
      </c>
      <c r="AE69" s="34">
        <v>0</v>
      </c>
      <c r="AF69" s="34">
        <v>0</v>
      </c>
      <c r="AG69" s="34">
        <v>0</v>
      </c>
      <c r="AH69" s="34">
        <v>0</v>
      </c>
      <c r="AI69" s="34">
        <v>0</v>
      </c>
      <c r="AJ69" s="34">
        <v>0</v>
      </c>
      <c r="AK69" s="34">
        <f t="shared" si="62"/>
        <v>0</v>
      </c>
      <c r="AL69" s="34">
        <v>0</v>
      </c>
      <c r="AM69" s="34">
        <v>0</v>
      </c>
      <c r="AN69" s="34">
        <v>0</v>
      </c>
      <c r="AO69" s="34">
        <v>0</v>
      </c>
      <c r="AP69" s="34">
        <v>0</v>
      </c>
      <c r="AQ69" s="34">
        <v>0</v>
      </c>
      <c r="AR69" s="34">
        <f t="shared" si="63"/>
        <v>0</v>
      </c>
      <c r="AS69" s="34">
        <v>0</v>
      </c>
      <c r="AT69" s="34">
        <v>0</v>
      </c>
      <c r="AU69" s="34">
        <v>0</v>
      </c>
      <c r="AV69" s="34">
        <v>0</v>
      </c>
    </row>
    <row r="70" spans="1:48" ht="191.25" x14ac:dyDescent="0.5">
      <c r="A70" s="53">
        <v>47</v>
      </c>
      <c r="B70" s="50" t="s">
        <v>168</v>
      </c>
      <c r="C70" s="51" t="s">
        <v>169</v>
      </c>
      <c r="D70" s="52">
        <v>2020</v>
      </c>
      <c r="E70" s="52">
        <v>2020</v>
      </c>
      <c r="F70" s="33">
        <v>65.986620000000002</v>
      </c>
      <c r="G70" s="34">
        <f t="shared" si="56"/>
        <v>0.11</v>
      </c>
      <c r="H70" s="34">
        <f t="shared" si="56"/>
        <v>0</v>
      </c>
      <c r="I70" s="34">
        <f t="shared" si="57"/>
        <v>65.989999999999995</v>
      </c>
      <c r="J70" s="34">
        <f t="shared" si="58"/>
        <v>65.989999999999995</v>
      </c>
      <c r="K70" s="34">
        <f t="shared" si="58"/>
        <v>0</v>
      </c>
      <c r="L70" s="34">
        <f t="shared" si="58"/>
        <v>0</v>
      </c>
      <c r="M70" s="34">
        <f t="shared" si="58"/>
        <v>0</v>
      </c>
      <c r="N70" s="34">
        <v>0.11</v>
      </c>
      <c r="O70" s="34">
        <v>0</v>
      </c>
      <c r="P70" s="34">
        <f t="shared" si="59"/>
        <v>65.989999999999995</v>
      </c>
      <c r="Q70" s="34">
        <v>65.989999999999995</v>
      </c>
      <c r="R70" s="34">
        <v>0</v>
      </c>
      <c r="S70" s="34">
        <v>0</v>
      </c>
      <c r="T70" s="34">
        <v>0</v>
      </c>
      <c r="U70" s="34">
        <v>0</v>
      </c>
      <c r="V70" s="34">
        <v>0</v>
      </c>
      <c r="W70" s="34">
        <f t="shared" si="60"/>
        <v>0</v>
      </c>
      <c r="X70" s="34">
        <v>0</v>
      </c>
      <c r="Y70" s="34">
        <v>0</v>
      </c>
      <c r="Z70" s="34">
        <v>0</v>
      </c>
      <c r="AA70" s="34">
        <v>0</v>
      </c>
      <c r="AB70" s="34">
        <v>0</v>
      </c>
      <c r="AC70" s="34">
        <v>0</v>
      </c>
      <c r="AD70" s="34">
        <f t="shared" si="61"/>
        <v>0</v>
      </c>
      <c r="AE70" s="34">
        <v>0</v>
      </c>
      <c r="AF70" s="34">
        <v>0</v>
      </c>
      <c r="AG70" s="34">
        <v>0</v>
      </c>
      <c r="AH70" s="34">
        <v>0</v>
      </c>
      <c r="AI70" s="34">
        <v>0</v>
      </c>
      <c r="AJ70" s="34">
        <v>0</v>
      </c>
      <c r="AK70" s="34">
        <f t="shared" si="62"/>
        <v>0</v>
      </c>
      <c r="AL70" s="34">
        <v>0</v>
      </c>
      <c r="AM70" s="34">
        <v>0</v>
      </c>
      <c r="AN70" s="34">
        <v>0</v>
      </c>
      <c r="AO70" s="34">
        <v>0</v>
      </c>
      <c r="AP70" s="34">
        <v>0</v>
      </c>
      <c r="AQ70" s="34">
        <v>0</v>
      </c>
      <c r="AR70" s="34">
        <f t="shared" si="63"/>
        <v>0</v>
      </c>
      <c r="AS70" s="34">
        <v>0</v>
      </c>
      <c r="AT70" s="34">
        <v>0</v>
      </c>
      <c r="AU70" s="34">
        <v>0</v>
      </c>
      <c r="AV70" s="34">
        <v>0</v>
      </c>
    </row>
    <row r="71" spans="1:48" ht="38.25" x14ac:dyDescent="0.5">
      <c r="A71" s="53"/>
      <c r="B71" s="43" t="s">
        <v>170</v>
      </c>
      <c r="C71" s="48"/>
      <c r="D71" s="52"/>
      <c r="E71" s="45"/>
      <c r="F71" s="35">
        <f>SUM(F72:F77)</f>
        <v>50084.346610000001</v>
      </c>
      <c r="G71" s="35">
        <f t="shared" ref="G71:AV71" si="64">SUM(G72:G77)</f>
        <v>7.4780000000000006</v>
      </c>
      <c r="H71" s="35">
        <f t="shared" si="64"/>
        <v>2.16</v>
      </c>
      <c r="I71" s="35">
        <f t="shared" si="64"/>
        <v>31259.460000000003</v>
      </c>
      <c r="J71" s="35">
        <f t="shared" si="64"/>
        <v>13259.460000000003</v>
      </c>
      <c r="K71" s="35">
        <f t="shared" si="64"/>
        <v>18000</v>
      </c>
      <c r="L71" s="35">
        <f t="shared" si="64"/>
        <v>0</v>
      </c>
      <c r="M71" s="35">
        <f t="shared" si="64"/>
        <v>0</v>
      </c>
      <c r="N71" s="35">
        <f t="shared" si="64"/>
        <v>7.4780000000000006</v>
      </c>
      <c r="O71" s="35">
        <f t="shared" si="64"/>
        <v>2.16</v>
      </c>
      <c r="P71" s="35">
        <f t="shared" si="64"/>
        <v>13259.460000000003</v>
      </c>
      <c r="Q71" s="35">
        <f t="shared" si="64"/>
        <v>13259.460000000003</v>
      </c>
      <c r="R71" s="35">
        <f t="shared" si="64"/>
        <v>0</v>
      </c>
      <c r="S71" s="35">
        <f t="shared" si="64"/>
        <v>0</v>
      </c>
      <c r="T71" s="35">
        <f t="shared" si="64"/>
        <v>0</v>
      </c>
      <c r="U71" s="35">
        <f t="shared" si="64"/>
        <v>0</v>
      </c>
      <c r="V71" s="35">
        <f t="shared" si="64"/>
        <v>0</v>
      </c>
      <c r="W71" s="35">
        <f t="shared" si="64"/>
        <v>18000</v>
      </c>
      <c r="X71" s="35">
        <f t="shared" si="64"/>
        <v>0</v>
      </c>
      <c r="Y71" s="35">
        <f t="shared" si="64"/>
        <v>18000</v>
      </c>
      <c r="Z71" s="35">
        <f t="shared" si="64"/>
        <v>0</v>
      </c>
      <c r="AA71" s="35">
        <f t="shared" si="64"/>
        <v>0</v>
      </c>
      <c r="AB71" s="35">
        <f t="shared" si="64"/>
        <v>0</v>
      </c>
      <c r="AC71" s="35">
        <f t="shared" si="64"/>
        <v>0</v>
      </c>
      <c r="AD71" s="35">
        <f t="shared" si="64"/>
        <v>0</v>
      </c>
      <c r="AE71" s="35">
        <f t="shared" si="64"/>
        <v>0</v>
      </c>
      <c r="AF71" s="35">
        <f t="shared" si="64"/>
        <v>0</v>
      </c>
      <c r="AG71" s="35">
        <f t="shared" si="64"/>
        <v>0</v>
      </c>
      <c r="AH71" s="35">
        <f t="shared" si="64"/>
        <v>0</v>
      </c>
      <c r="AI71" s="35">
        <f t="shared" si="64"/>
        <v>0</v>
      </c>
      <c r="AJ71" s="35">
        <f t="shared" si="64"/>
        <v>0</v>
      </c>
      <c r="AK71" s="35">
        <f t="shared" si="64"/>
        <v>0</v>
      </c>
      <c r="AL71" s="35">
        <f t="shared" si="64"/>
        <v>0</v>
      </c>
      <c r="AM71" s="35">
        <f t="shared" si="64"/>
        <v>0</v>
      </c>
      <c r="AN71" s="35">
        <f t="shared" si="64"/>
        <v>0</v>
      </c>
      <c r="AO71" s="35">
        <f t="shared" si="64"/>
        <v>0</v>
      </c>
      <c r="AP71" s="35">
        <f t="shared" si="64"/>
        <v>0</v>
      </c>
      <c r="AQ71" s="35">
        <f t="shared" si="64"/>
        <v>0</v>
      </c>
      <c r="AR71" s="35">
        <f t="shared" si="64"/>
        <v>0</v>
      </c>
      <c r="AS71" s="35">
        <f t="shared" si="64"/>
        <v>0</v>
      </c>
      <c r="AT71" s="35">
        <f t="shared" si="64"/>
        <v>0</v>
      </c>
      <c r="AU71" s="35">
        <f t="shared" si="64"/>
        <v>0</v>
      </c>
      <c r="AV71" s="35">
        <f t="shared" si="64"/>
        <v>0</v>
      </c>
    </row>
    <row r="72" spans="1:48" ht="38.25" x14ac:dyDescent="0.5">
      <c r="A72" s="53">
        <v>48</v>
      </c>
      <c r="B72" s="50" t="s">
        <v>171</v>
      </c>
      <c r="C72" s="51" t="s">
        <v>172</v>
      </c>
      <c r="D72" s="52">
        <v>2014</v>
      </c>
      <c r="E72" s="52">
        <v>2020</v>
      </c>
      <c r="F72" s="33">
        <v>23090.89</v>
      </c>
      <c r="G72" s="34">
        <f t="shared" ref="G72:H77" si="65">N72+U72+AB72+AI72+AP72</f>
        <v>0</v>
      </c>
      <c r="H72" s="34">
        <f t="shared" si="65"/>
        <v>0.4</v>
      </c>
      <c r="I72" s="34">
        <f t="shared" ref="I72:I77" si="66">J72+K72+L72</f>
        <v>19399.59</v>
      </c>
      <c r="J72" s="34">
        <f t="shared" ref="J72:M77" si="67">Q72+X72+AE72+AL72+AS72</f>
        <v>1399.59</v>
      </c>
      <c r="K72" s="34">
        <f t="shared" si="67"/>
        <v>18000</v>
      </c>
      <c r="L72" s="34">
        <f t="shared" si="67"/>
        <v>0</v>
      </c>
      <c r="M72" s="34">
        <f t="shared" si="67"/>
        <v>0</v>
      </c>
      <c r="N72" s="34">
        <v>0</v>
      </c>
      <c r="O72" s="34">
        <v>0.4</v>
      </c>
      <c r="P72" s="34">
        <f t="shared" ref="P72:P77" si="68">Q72+R72+S72</f>
        <v>1399.59</v>
      </c>
      <c r="Q72" s="34">
        <v>1399.59</v>
      </c>
      <c r="R72" s="34">
        <v>0</v>
      </c>
      <c r="S72" s="34">
        <v>0</v>
      </c>
      <c r="T72" s="34">
        <v>0</v>
      </c>
      <c r="U72" s="34">
        <v>0</v>
      </c>
      <c r="V72" s="34">
        <v>0</v>
      </c>
      <c r="W72" s="34">
        <f t="shared" ref="W72:W77" si="69">X72+Y72+Z72</f>
        <v>18000</v>
      </c>
      <c r="X72" s="34">
        <v>0</v>
      </c>
      <c r="Y72" s="34">
        <v>18000</v>
      </c>
      <c r="Z72" s="34">
        <v>0</v>
      </c>
      <c r="AA72" s="34">
        <v>0</v>
      </c>
      <c r="AB72" s="34">
        <v>0</v>
      </c>
      <c r="AC72" s="34">
        <v>0</v>
      </c>
      <c r="AD72" s="34">
        <f t="shared" ref="AD72:AD77" si="70">AE72+AF72+AG72</f>
        <v>0</v>
      </c>
      <c r="AE72" s="34">
        <v>0</v>
      </c>
      <c r="AF72" s="34">
        <v>0</v>
      </c>
      <c r="AG72" s="34">
        <v>0</v>
      </c>
      <c r="AH72" s="34">
        <v>0</v>
      </c>
      <c r="AI72" s="34">
        <v>0</v>
      </c>
      <c r="AJ72" s="34">
        <v>0</v>
      </c>
      <c r="AK72" s="34">
        <f t="shared" ref="AK72:AK77" si="71">AL72+AM72+AN72</f>
        <v>0</v>
      </c>
      <c r="AL72" s="34">
        <v>0</v>
      </c>
      <c r="AM72" s="34">
        <v>0</v>
      </c>
      <c r="AN72" s="34">
        <v>0</v>
      </c>
      <c r="AO72" s="34">
        <v>0</v>
      </c>
      <c r="AP72" s="34">
        <v>0</v>
      </c>
      <c r="AQ72" s="34">
        <v>0</v>
      </c>
      <c r="AR72" s="34">
        <f t="shared" ref="AR72:AR77" si="72">AS72+AT72+AU72</f>
        <v>0</v>
      </c>
      <c r="AS72" s="34">
        <v>0</v>
      </c>
      <c r="AT72" s="34">
        <v>0</v>
      </c>
      <c r="AU72" s="34">
        <v>0</v>
      </c>
      <c r="AV72" s="34">
        <v>0</v>
      </c>
    </row>
    <row r="73" spans="1:48" ht="114.75" x14ac:dyDescent="0.5">
      <c r="A73" s="53">
        <v>49</v>
      </c>
      <c r="B73" s="50" t="s">
        <v>173</v>
      </c>
      <c r="C73" s="51" t="s">
        <v>174</v>
      </c>
      <c r="D73" s="52">
        <v>2018</v>
      </c>
      <c r="E73" s="52">
        <v>2020</v>
      </c>
      <c r="F73" s="33">
        <v>1447.94804</v>
      </c>
      <c r="G73" s="34">
        <f t="shared" si="65"/>
        <v>0</v>
      </c>
      <c r="H73" s="34">
        <f t="shared" si="65"/>
        <v>1.26</v>
      </c>
      <c r="I73" s="34">
        <f t="shared" si="66"/>
        <v>1441.84</v>
      </c>
      <c r="J73" s="34">
        <f t="shared" si="67"/>
        <v>1441.84</v>
      </c>
      <c r="K73" s="34">
        <f t="shared" si="67"/>
        <v>0</v>
      </c>
      <c r="L73" s="34">
        <f t="shared" si="67"/>
        <v>0</v>
      </c>
      <c r="M73" s="34">
        <f t="shared" si="67"/>
        <v>0</v>
      </c>
      <c r="N73" s="34">
        <v>0</v>
      </c>
      <c r="O73" s="34">
        <v>1.26</v>
      </c>
      <c r="P73" s="34">
        <f t="shared" si="68"/>
        <v>1441.84</v>
      </c>
      <c r="Q73" s="34">
        <v>1441.84</v>
      </c>
      <c r="R73" s="34">
        <v>0</v>
      </c>
      <c r="S73" s="34">
        <v>0</v>
      </c>
      <c r="T73" s="34">
        <v>0</v>
      </c>
      <c r="U73" s="34">
        <v>0</v>
      </c>
      <c r="V73" s="34">
        <v>0</v>
      </c>
      <c r="W73" s="34">
        <f t="shared" si="69"/>
        <v>0</v>
      </c>
      <c r="X73" s="34">
        <v>0</v>
      </c>
      <c r="Y73" s="34">
        <v>0</v>
      </c>
      <c r="Z73" s="34">
        <v>0</v>
      </c>
      <c r="AA73" s="34">
        <v>0</v>
      </c>
      <c r="AB73" s="34">
        <v>0</v>
      </c>
      <c r="AC73" s="34">
        <v>0</v>
      </c>
      <c r="AD73" s="34">
        <f t="shared" si="70"/>
        <v>0</v>
      </c>
      <c r="AE73" s="34">
        <v>0</v>
      </c>
      <c r="AF73" s="34">
        <v>0</v>
      </c>
      <c r="AG73" s="34">
        <v>0</v>
      </c>
      <c r="AH73" s="34">
        <v>0</v>
      </c>
      <c r="AI73" s="34">
        <v>0</v>
      </c>
      <c r="AJ73" s="34">
        <v>0</v>
      </c>
      <c r="AK73" s="34">
        <f t="shared" si="71"/>
        <v>0</v>
      </c>
      <c r="AL73" s="34">
        <v>0</v>
      </c>
      <c r="AM73" s="34">
        <v>0</v>
      </c>
      <c r="AN73" s="34">
        <v>0</v>
      </c>
      <c r="AO73" s="34">
        <v>0</v>
      </c>
      <c r="AP73" s="34">
        <v>0</v>
      </c>
      <c r="AQ73" s="34">
        <v>0</v>
      </c>
      <c r="AR73" s="34">
        <f t="shared" si="72"/>
        <v>0</v>
      </c>
      <c r="AS73" s="34">
        <v>0</v>
      </c>
      <c r="AT73" s="34">
        <v>0</v>
      </c>
      <c r="AU73" s="34">
        <v>0</v>
      </c>
      <c r="AV73" s="34">
        <v>0</v>
      </c>
    </row>
    <row r="74" spans="1:48" ht="114.75" x14ac:dyDescent="0.5">
      <c r="A74" s="53">
        <v>50</v>
      </c>
      <c r="B74" s="50" t="s">
        <v>175</v>
      </c>
      <c r="C74" s="51" t="s">
        <v>176</v>
      </c>
      <c r="D74" s="52">
        <v>2011</v>
      </c>
      <c r="E74" s="52">
        <v>2020</v>
      </c>
      <c r="F74" s="33">
        <v>23086.080000000002</v>
      </c>
      <c r="G74" s="34">
        <f t="shared" si="65"/>
        <v>6.8580000000000005</v>
      </c>
      <c r="H74" s="34">
        <f t="shared" si="65"/>
        <v>0</v>
      </c>
      <c r="I74" s="34">
        <f t="shared" si="66"/>
        <v>8651.3700000000008</v>
      </c>
      <c r="J74" s="34">
        <f t="shared" si="67"/>
        <v>8651.3700000000008</v>
      </c>
      <c r="K74" s="34">
        <f t="shared" si="67"/>
        <v>0</v>
      </c>
      <c r="L74" s="34">
        <f t="shared" si="67"/>
        <v>0</v>
      </c>
      <c r="M74" s="34">
        <f t="shared" si="67"/>
        <v>0</v>
      </c>
      <c r="N74" s="34">
        <v>6.8580000000000005</v>
      </c>
      <c r="O74" s="34">
        <v>0</v>
      </c>
      <c r="P74" s="34">
        <f t="shared" si="68"/>
        <v>8651.3700000000008</v>
      </c>
      <c r="Q74" s="34">
        <v>8651.3700000000008</v>
      </c>
      <c r="R74" s="34">
        <v>0</v>
      </c>
      <c r="S74" s="34">
        <v>0</v>
      </c>
      <c r="T74" s="34">
        <v>0</v>
      </c>
      <c r="U74" s="34">
        <v>0</v>
      </c>
      <c r="V74" s="34">
        <v>0</v>
      </c>
      <c r="W74" s="34">
        <f t="shared" si="69"/>
        <v>0</v>
      </c>
      <c r="X74" s="34">
        <v>0</v>
      </c>
      <c r="Y74" s="34">
        <v>0</v>
      </c>
      <c r="Z74" s="34">
        <v>0</v>
      </c>
      <c r="AA74" s="34">
        <v>0</v>
      </c>
      <c r="AB74" s="34">
        <v>0</v>
      </c>
      <c r="AC74" s="34">
        <v>0</v>
      </c>
      <c r="AD74" s="34">
        <f t="shared" si="70"/>
        <v>0</v>
      </c>
      <c r="AE74" s="34">
        <v>0</v>
      </c>
      <c r="AF74" s="34">
        <v>0</v>
      </c>
      <c r="AG74" s="34">
        <v>0</v>
      </c>
      <c r="AH74" s="34">
        <v>0</v>
      </c>
      <c r="AI74" s="34">
        <v>0</v>
      </c>
      <c r="AJ74" s="34">
        <v>0</v>
      </c>
      <c r="AK74" s="34">
        <f t="shared" si="71"/>
        <v>0</v>
      </c>
      <c r="AL74" s="34">
        <v>0</v>
      </c>
      <c r="AM74" s="34">
        <v>0</v>
      </c>
      <c r="AN74" s="34">
        <v>0</v>
      </c>
      <c r="AO74" s="34">
        <v>0</v>
      </c>
      <c r="AP74" s="34">
        <v>0</v>
      </c>
      <c r="AQ74" s="34">
        <v>0</v>
      </c>
      <c r="AR74" s="34">
        <f t="shared" si="72"/>
        <v>0</v>
      </c>
      <c r="AS74" s="34">
        <v>0</v>
      </c>
      <c r="AT74" s="34">
        <v>0</v>
      </c>
      <c r="AU74" s="34">
        <v>0</v>
      </c>
      <c r="AV74" s="34">
        <v>0</v>
      </c>
    </row>
    <row r="75" spans="1:48" ht="153" x14ac:dyDescent="0.5">
      <c r="A75" s="53">
        <v>51</v>
      </c>
      <c r="B75" s="50" t="s">
        <v>177</v>
      </c>
      <c r="C75" s="51" t="s">
        <v>178</v>
      </c>
      <c r="D75" s="52">
        <v>2019</v>
      </c>
      <c r="E75" s="52">
        <v>2020</v>
      </c>
      <c r="F75" s="33">
        <v>548.13490000000002</v>
      </c>
      <c r="G75" s="34">
        <f t="shared" si="65"/>
        <v>0.62</v>
      </c>
      <c r="H75" s="34">
        <f t="shared" si="65"/>
        <v>0</v>
      </c>
      <c r="I75" s="34">
        <f t="shared" si="66"/>
        <v>186.54</v>
      </c>
      <c r="J75" s="34">
        <f t="shared" si="67"/>
        <v>186.54</v>
      </c>
      <c r="K75" s="34">
        <f t="shared" si="67"/>
        <v>0</v>
      </c>
      <c r="L75" s="34">
        <f t="shared" si="67"/>
        <v>0</v>
      </c>
      <c r="M75" s="34">
        <f t="shared" si="67"/>
        <v>0</v>
      </c>
      <c r="N75" s="34">
        <v>0.62</v>
      </c>
      <c r="O75" s="34">
        <v>0</v>
      </c>
      <c r="P75" s="34">
        <f t="shared" si="68"/>
        <v>186.54</v>
      </c>
      <c r="Q75" s="34">
        <v>186.54</v>
      </c>
      <c r="R75" s="34">
        <v>0</v>
      </c>
      <c r="S75" s="34">
        <v>0</v>
      </c>
      <c r="T75" s="34">
        <v>0</v>
      </c>
      <c r="U75" s="34">
        <v>0</v>
      </c>
      <c r="V75" s="34">
        <v>0</v>
      </c>
      <c r="W75" s="34">
        <f t="shared" si="69"/>
        <v>0</v>
      </c>
      <c r="X75" s="34">
        <v>0</v>
      </c>
      <c r="Y75" s="34">
        <v>0</v>
      </c>
      <c r="Z75" s="34">
        <v>0</v>
      </c>
      <c r="AA75" s="34">
        <v>0</v>
      </c>
      <c r="AB75" s="34">
        <v>0</v>
      </c>
      <c r="AC75" s="34">
        <v>0</v>
      </c>
      <c r="AD75" s="34">
        <f t="shared" si="70"/>
        <v>0</v>
      </c>
      <c r="AE75" s="34">
        <v>0</v>
      </c>
      <c r="AF75" s="34">
        <v>0</v>
      </c>
      <c r="AG75" s="34">
        <v>0</v>
      </c>
      <c r="AH75" s="34">
        <v>0</v>
      </c>
      <c r="AI75" s="34">
        <v>0</v>
      </c>
      <c r="AJ75" s="34">
        <v>0</v>
      </c>
      <c r="AK75" s="34">
        <f t="shared" si="71"/>
        <v>0</v>
      </c>
      <c r="AL75" s="34">
        <v>0</v>
      </c>
      <c r="AM75" s="34">
        <v>0</v>
      </c>
      <c r="AN75" s="34">
        <v>0</v>
      </c>
      <c r="AO75" s="34">
        <v>0</v>
      </c>
      <c r="AP75" s="34">
        <v>0</v>
      </c>
      <c r="AQ75" s="34">
        <v>0</v>
      </c>
      <c r="AR75" s="34">
        <f t="shared" si="72"/>
        <v>0</v>
      </c>
      <c r="AS75" s="34">
        <v>0</v>
      </c>
      <c r="AT75" s="34">
        <v>0</v>
      </c>
      <c r="AU75" s="34">
        <v>0</v>
      </c>
      <c r="AV75" s="34">
        <v>0</v>
      </c>
    </row>
    <row r="76" spans="1:48" ht="76.5" x14ac:dyDescent="0.5">
      <c r="A76" s="53">
        <v>52</v>
      </c>
      <c r="B76" s="50" t="s">
        <v>179</v>
      </c>
      <c r="C76" s="51" t="s">
        <v>180</v>
      </c>
      <c r="D76" s="52">
        <v>2019</v>
      </c>
      <c r="E76" s="52">
        <v>2020</v>
      </c>
      <c r="F76" s="33">
        <v>334.17366999999996</v>
      </c>
      <c r="G76" s="34">
        <f t="shared" si="65"/>
        <v>0</v>
      </c>
      <c r="H76" s="34">
        <f t="shared" si="65"/>
        <v>0.5</v>
      </c>
      <c r="I76" s="34">
        <f t="shared" si="66"/>
        <v>3</v>
      </c>
      <c r="J76" s="34">
        <f t="shared" si="67"/>
        <v>3</v>
      </c>
      <c r="K76" s="34">
        <f t="shared" si="67"/>
        <v>0</v>
      </c>
      <c r="L76" s="34">
        <f t="shared" si="67"/>
        <v>0</v>
      </c>
      <c r="M76" s="34">
        <f t="shared" si="67"/>
        <v>0</v>
      </c>
      <c r="N76" s="34">
        <v>0</v>
      </c>
      <c r="O76" s="34">
        <v>0.5</v>
      </c>
      <c r="P76" s="34">
        <f t="shared" si="68"/>
        <v>3</v>
      </c>
      <c r="Q76" s="34">
        <v>3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f t="shared" si="69"/>
        <v>0</v>
      </c>
      <c r="X76" s="34">
        <v>0</v>
      </c>
      <c r="Y76" s="34">
        <v>0</v>
      </c>
      <c r="Z76" s="34">
        <v>0</v>
      </c>
      <c r="AA76" s="34">
        <v>0</v>
      </c>
      <c r="AB76" s="34">
        <v>0</v>
      </c>
      <c r="AC76" s="34">
        <v>0</v>
      </c>
      <c r="AD76" s="34">
        <f t="shared" si="70"/>
        <v>0</v>
      </c>
      <c r="AE76" s="34">
        <v>0</v>
      </c>
      <c r="AF76" s="34">
        <v>0</v>
      </c>
      <c r="AG76" s="34">
        <v>0</v>
      </c>
      <c r="AH76" s="34">
        <v>0</v>
      </c>
      <c r="AI76" s="34">
        <v>0</v>
      </c>
      <c r="AJ76" s="34">
        <v>0</v>
      </c>
      <c r="AK76" s="34">
        <f t="shared" si="71"/>
        <v>0</v>
      </c>
      <c r="AL76" s="34">
        <v>0</v>
      </c>
      <c r="AM76" s="34">
        <v>0</v>
      </c>
      <c r="AN76" s="34">
        <v>0</v>
      </c>
      <c r="AO76" s="34">
        <v>0</v>
      </c>
      <c r="AP76" s="34">
        <v>0</v>
      </c>
      <c r="AQ76" s="34">
        <v>0</v>
      </c>
      <c r="AR76" s="34">
        <f t="shared" si="72"/>
        <v>0</v>
      </c>
      <c r="AS76" s="34">
        <v>0</v>
      </c>
      <c r="AT76" s="34">
        <v>0</v>
      </c>
      <c r="AU76" s="34">
        <v>0</v>
      </c>
      <c r="AV76" s="34">
        <v>0</v>
      </c>
    </row>
    <row r="77" spans="1:48" ht="153" x14ac:dyDescent="0.5">
      <c r="A77" s="53">
        <v>53</v>
      </c>
      <c r="B77" s="50" t="s">
        <v>181</v>
      </c>
      <c r="C77" s="51" t="s">
        <v>182</v>
      </c>
      <c r="D77" s="52">
        <v>2020</v>
      </c>
      <c r="E77" s="52">
        <v>2020</v>
      </c>
      <c r="F77" s="33">
        <v>1577.12</v>
      </c>
      <c r="G77" s="34">
        <f t="shared" si="65"/>
        <v>0</v>
      </c>
      <c r="H77" s="34">
        <f t="shared" si="65"/>
        <v>0</v>
      </c>
      <c r="I77" s="34">
        <f t="shared" si="66"/>
        <v>1577.12</v>
      </c>
      <c r="J77" s="34">
        <f t="shared" si="67"/>
        <v>1577.12</v>
      </c>
      <c r="K77" s="34">
        <f t="shared" si="67"/>
        <v>0</v>
      </c>
      <c r="L77" s="34">
        <f t="shared" si="67"/>
        <v>0</v>
      </c>
      <c r="M77" s="34">
        <f t="shared" si="67"/>
        <v>0</v>
      </c>
      <c r="N77" s="34">
        <v>0</v>
      </c>
      <c r="O77" s="34">
        <v>0</v>
      </c>
      <c r="P77" s="34">
        <f t="shared" si="68"/>
        <v>1577.12</v>
      </c>
      <c r="Q77" s="34">
        <v>1577.12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f t="shared" si="69"/>
        <v>0</v>
      </c>
      <c r="X77" s="34">
        <v>0</v>
      </c>
      <c r="Y77" s="34">
        <v>0</v>
      </c>
      <c r="Z77" s="34">
        <v>0</v>
      </c>
      <c r="AA77" s="34">
        <v>0</v>
      </c>
      <c r="AB77" s="34">
        <v>0</v>
      </c>
      <c r="AC77" s="34">
        <v>0</v>
      </c>
      <c r="AD77" s="34">
        <f t="shared" si="70"/>
        <v>0</v>
      </c>
      <c r="AE77" s="34">
        <v>0</v>
      </c>
      <c r="AF77" s="34">
        <v>0</v>
      </c>
      <c r="AG77" s="34">
        <v>0</v>
      </c>
      <c r="AH77" s="34">
        <v>0</v>
      </c>
      <c r="AI77" s="34">
        <v>0</v>
      </c>
      <c r="AJ77" s="34">
        <v>0</v>
      </c>
      <c r="AK77" s="34">
        <f t="shared" si="71"/>
        <v>0</v>
      </c>
      <c r="AL77" s="34">
        <v>0</v>
      </c>
      <c r="AM77" s="34">
        <v>0</v>
      </c>
      <c r="AN77" s="34">
        <v>0</v>
      </c>
      <c r="AO77" s="34">
        <v>0</v>
      </c>
      <c r="AP77" s="34">
        <v>0</v>
      </c>
      <c r="AQ77" s="34">
        <v>0</v>
      </c>
      <c r="AR77" s="34">
        <f t="shared" si="72"/>
        <v>0</v>
      </c>
      <c r="AS77" s="34">
        <v>0</v>
      </c>
      <c r="AT77" s="34">
        <v>0</v>
      </c>
      <c r="AU77" s="34">
        <v>0</v>
      </c>
      <c r="AV77" s="34">
        <v>0</v>
      </c>
    </row>
    <row r="78" spans="1:48" ht="38.25" x14ac:dyDescent="0.5">
      <c r="A78" s="53"/>
      <c r="B78" s="43" t="s">
        <v>183</v>
      </c>
      <c r="C78" s="48"/>
      <c r="D78" s="52"/>
      <c r="E78" s="45"/>
      <c r="F78" s="35">
        <f>SUM(F79:F87)</f>
        <v>97914.523219999988</v>
      </c>
      <c r="G78" s="35">
        <f t="shared" ref="G78:AV78" si="73">SUM(G79:G87)</f>
        <v>8.92</v>
      </c>
      <c r="H78" s="35">
        <f t="shared" si="73"/>
        <v>2</v>
      </c>
      <c r="I78" s="35">
        <f t="shared" si="73"/>
        <v>26332.400000000001</v>
      </c>
      <c r="J78" s="35">
        <f t="shared" si="73"/>
        <v>26332.400000000001</v>
      </c>
      <c r="K78" s="35">
        <f t="shared" si="73"/>
        <v>0</v>
      </c>
      <c r="L78" s="35">
        <f t="shared" si="73"/>
        <v>0</v>
      </c>
      <c r="M78" s="35">
        <f t="shared" si="73"/>
        <v>0</v>
      </c>
      <c r="N78" s="35">
        <f t="shared" si="73"/>
        <v>0</v>
      </c>
      <c r="O78" s="35">
        <f t="shared" si="73"/>
        <v>0</v>
      </c>
      <c r="P78" s="35">
        <f t="shared" si="73"/>
        <v>4</v>
      </c>
      <c r="Q78" s="35">
        <f t="shared" si="73"/>
        <v>4</v>
      </c>
      <c r="R78" s="35">
        <f t="shared" si="73"/>
        <v>0</v>
      </c>
      <c r="S78" s="35">
        <f t="shared" si="73"/>
        <v>0</v>
      </c>
      <c r="T78" s="35">
        <f t="shared" si="73"/>
        <v>0</v>
      </c>
      <c r="U78" s="35">
        <f t="shared" si="73"/>
        <v>0</v>
      </c>
      <c r="V78" s="35">
        <f t="shared" si="73"/>
        <v>0</v>
      </c>
      <c r="W78" s="35">
        <f t="shared" si="73"/>
        <v>0</v>
      </c>
      <c r="X78" s="35">
        <f t="shared" si="73"/>
        <v>0</v>
      </c>
      <c r="Y78" s="35">
        <f t="shared" si="73"/>
        <v>0</v>
      </c>
      <c r="Z78" s="35">
        <f t="shared" si="73"/>
        <v>0</v>
      </c>
      <c r="AA78" s="35">
        <f t="shared" si="73"/>
        <v>0</v>
      </c>
      <c r="AB78" s="35">
        <f t="shared" si="73"/>
        <v>0</v>
      </c>
      <c r="AC78" s="35">
        <f t="shared" si="73"/>
        <v>2</v>
      </c>
      <c r="AD78" s="35">
        <f t="shared" si="73"/>
        <v>1164.26</v>
      </c>
      <c r="AE78" s="35">
        <f t="shared" si="73"/>
        <v>1164.26</v>
      </c>
      <c r="AF78" s="35">
        <f t="shared" si="73"/>
        <v>0</v>
      </c>
      <c r="AG78" s="35">
        <f t="shared" si="73"/>
        <v>0</v>
      </c>
      <c r="AH78" s="35">
        <f t="shared" si="73"/>
        <v>0</v>
      </c>
      <c r="AI78" s="35">
        <f t="shared" si="73"/>
        <v>0</v>
      </c>
      <c r="AJ78" s="35">
        <f t="shared" si="73"/>
        <v>0</v>
      </c>
      <c r="AK78" s="35">
        <f t="shared" si="73"/>
        <v>15279.52</v>
      </c>
      <c r="AL78" s="35">
        <f t="shared" si="73"/>
        <v>15279.52</v>
      </c>
      <c r="AM78" s="35">
        <f t="shared" si="73"/>
        <v>0</v>
      </c>
      <c r="AN78" s="35">
        <f t="shared" si="73"/>
        <v>0</v>
      </c>
      <c r="AO78" s="35">
        <f t="shared" si="73"/>
        <v>0</v>
      </c>
      <c r="AP78" s="35">
        <f t="shared" si="73"/>
        <v>8.92</v>
      </c>
      <c r="AQ78" s="35">
        <f t="shared" si="73"/>
        <v>0</v>
      </c>
      <c r="AR78" s="35">
        <f t="shared" si="73"/>
        <v>9884.619999999999</v>
      </c>
      <c r="AS78" s="35">
        <f t="shared" si="73"/>
        <v>9884.619999999999</v>
      </c>
      <c r="AT78" s="35">
        <f t="shared" si="73"/>
        <v>0</v>
      </c>
      <c r="AU78" s="35">
        <f t="shared" si="73"/>
        <v>0</v>
      </c>
      <c r="AV78" s="35">
        <f t="shared" si="73"/>
        <v>0</v>
      </c>
    </row>
    <row r="79" spans="1:48" ht="191.25" x14ac:dyDescent="0.5">
      <c r="A79" s="53">
        <v>54</v>
      </c>
      <c r="B79" s="50" t="s">
        <v>184</v>
      </c>
      <c r="C79" s="34" t="s">
        <v>185</v>
      </c>
      <c r="D79" s="52">
        <v>2018</v>
      </c>
      <c r="E79" s="52">
        <v>2020</v>
      </c>
      <c r="F79" s="33">
        <v>66.113219999999998</v>
      </c>
      <c r="G79" s="34">
        <f t="shared" ref="G79:G87" si="74">N79+U79+AB79+AI79+AP79</f>
        <v>0</v>
      </c>
      <c r="H79" s="34">
        <f t="shared" ref="H79:H87" si="75">O79+V79+AC79+AJ79+AQ79</f>
        <v>0</v>
      </c>
      <c r="I79" s="34">
        <f t="shared" ref="I79:I87" si="76">J79+K79+L79</f>
        <v>4</v>
      </c>
      <c r="J79" s="34">
        <f t="shared" ref="J79:J87" si="77">Q79+X79+AE79+AL79+AS79</f>
        <v>4</v>
      </c>
      <c r="K79" s="34">
        <f t="shared" ref="K79:K87" si="78">R79+Y79+AF79+AM79+AT79</f>
        <v>0</v>
      </c>
      <c r="L79" s="34">
        <f t="shared" ref="L79:L87" si="79">S79+Z79+AG79+AN79+AU79</f>
        <v>0</v>
      </c>
      <c r="M79" s="34">
        <f t="shared" ref="M79:M87" si="80">T79+AA79+AH79+AO79+AV79</f>
        <v>0</v>
      </c>
      <c r="N79" s="33">
        <v>0</v>
      </c>
      <c r="O79" s="33">
        <v>0</v>
      </c>
      <c r="P79" s="34">
        <f t="shared" ref="P79:P87" si="81">Q79+R79+S79</f>
        <v>4</v>
      </c>
      <c r="Q79" s="33">
        <v>4</v>
      </c>
      <c r="R79" s="33">
        <v>0</v>
      </c>
      <c r="S79" s="34">
        <v>0</v>
      </c>
      <c r="T79" s="34">
        <v>0</v>
      </c>
      <c r="U79" s="33">
        <v>0</v>
      </c>
      <c r="V79" s="33">
        <v>0</v>
      </c>
      <c r="W79" s="34">
        <f t="shared" ref="W79:W87" si="82">X79+Y79+Z79</f>
        <v>0</v>
      </c>
      <c r="X79" s="33">
        <v>0</v>
      </c>
      <c r="Y79" s="34">
        <v>0</v>
      </c>
      <c r="Z79" s="34">
        <v>0</v>
      </c>
      <c r="AA79" s="34">
        <v>0</v>
      </c>
      <c r="AB79" s="33">
        <v>0</v>
      </c>
      <c r="AC79" s="33">
        <v>0</v>
      </c>
      <c r="AD79" s="34">
        <f t="shared" ref="AD79:AD87" si="83">AE79+AF79+AG79</f>
        <v>0</v>
      </c>
      <c r="AE79" s="33">
        <v>0</v>
      </c>
      <c r="AF79" s="34">
        <v>0</v>
      </c>
      <c r="AG79" s="34">
        <v>0</v>
      </c>
      <c r="AH79" s="34">
        <v>0</v>
      </c>
      <c r="AI79" s="33">
        <v>0</v>
      </c>
      <c r="AJ79" s="33">
        <v>0</v>
      </c>
      <c r="AK79" s="34">
        <f t="shared" ref="AK79:AK87" si="84">AL79+AM79+AN79</f>
        <v>0</v>
      </c>
      <c r="AL79" s="33">
        <v>0</v>
      </c>
      <c r="AM79" s="34">
        <v>0</v>
      </c>
      <c r="AN79" s="34">
        <v>0</v>
      </c>
      <c r="AO79" s="34">
        <v>0</v>
      </c>
      <c r="AP79" s="33">
        <v>0</v>
      </c>
      <c r="AQ79" s="33">
        <v>0</v>
      </c>
      <c r="AR79" s="34">
        <f t="shared" ref="AR79:AR87" si="85">AS79+AT79+AU79</f>
        <v>0</v>
      </c>
      <c r="AS79" s="33">
        <v>0</v>
      </c>
      <c r="AT79" s="34">
        <v>0</v>
      </c>
      <c r="AU79" s="34">
        <v>0</v>
      </c>
      <c r="AV79" s="34">
        <v>0</v>
      </c>
    </row>
    <row r="80" spans="1:48" ht="76.5" x14ac:dyDescent="0.5">
      <c r="A80" s="53">
        <v>55</v>
      </c>
      <c r="B80" s="50" t="s">
        <v>186</v>
      </c>
      <c r="C80" s="51" t="s">
        <v>187</v>
      </c>
      <c r="D80" s="52">
        <v>2012</v>
      </c>
      <c r="E80" s="52">
        <v>2022</v>
      </c>
      <c r="F80" s="33">
        <v>13184.27</v>
      </c>
      <c r="G80" s="34">
        <f t="shared" si="74"/>
        <v>0</v>
      </c>
      <c r="H80" s="34">
        <f t="shared" si="75"/>
        <v>2</v>
      </c>
      <c r="I80" s="34">
        <f t="shared" si="76"/>
        <v>13164.26</v>
      </c>
      <c r="J80" s="34">
        <f t="shared" si="77"/>
        <v>13164.26</v>
      </c>
      <c r="K80" s="34">
        <f t="shared" si="78"/>
        <v>0</v>
      </c>
      <c r="L80" s="34">
        <f t="shared" si="79"/>
        <v>0</v>
      </c>
      <c r="M80" s="34">
        <f t="shared" si="80"/>
        <v>0</v>
      </c>
      <c r="N80" s="34">
        <v>0</v>
      </c>
      <c r="O80" s="34">
        <v>0</v>
      </c>
      <c r="P80" s="34">
        <f t="shared" si="81"/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f t="shared" si="82"/>
        <v>0</v>
      </c>
      <c r="X80" s="34">
        <v>0</v>
      </c>
      <c r="Y80" s="34">
        <v>0</v>
      </c>
      <c r="Z80" s="34">
        <v>0</v>
      </c>
      <c r="AA80" s="34">
        <v>0</v>
      </c>
      <c r="AB80" s="34">
        <v>0</v>
      </c>
      <c r="AC80" s="34">
        <v>2</v>
      </c>
      <c r="AD80" s="34">
        <f t="shared" si="83"/>
        <v>1164.26</v>
      </c>
      <c r="AE80" s="34">
        <v>1164.26</v>
      </c>
      <c r="AF80" s="34">
        <v>0</v>
      </c>
      <c r="AG80" s="34">
        <v>0</v>
      </c>
      <c r="AH80" s="34">
        <v>0</v>
      </c>
      <c r="AI80" s="34">
        <v>0</v>
      </c>
      <c r="AJ80" s="34">
        <v>0</v>
      </c>
      <c r="AK80" s="34">
        <f t="shared" si="84"/>
        <v>12000</v>
      </c>
      <c r="AL80" s="34">
        <v>12000</v>
      </c>
      <c r="AM80" s="34">
        <v>0</v>
      </c>
      <c r="AN80" s="34">
        <v>0</v>
      </c>
      <c r="AO80" s="34">
        <v>0</v>
      </c>
      <c r="AP80" s="34">
        <v>0</v>
      </c>
      <c r="AQ80" s="34">
        <v>0</v>
      </c>
      <c r="AR80" s="34">
        <f t="shared" si="85"/>
        <v>0</v>
      </c>
      <c r="AS80" s="34">
        <v>0</v>
      </c>
      <c r="AT80" s="34">
        <v>0</v>
      </c>
      <c r="AU80" s="34">
        <v>0</v>
      </c>
      <c r="AV80" s="34">
        <v>0</v>
      </c>
    </row>
    <row r="81" spans="1:48" ht="114.75" x14ac:dyDescent="0.5">
      <c r="A81" s="53">
        <v>56</v>
      </c>
      <c r="B81" s="50" t="s">
        <v>188</v>
      </c>
      <c r="C81" s="51" t="s">
        <v>189</v>
      </c>
      <c r="D81" s="52">
        <v>2022</v>
      </c>
      <c r="E81" s="52">
        <v>2024</v>
      </c>
      <c r="F81" s="33">
        <v>7729.15</v>
      </c>
      <c r="G81" s="34">
        <f t="shared" si="74"/>
        <v>2.77</v>
      </c>
      <c r="H81" s="34">
        <f t="shared" si="75"/>
        <v>0</v>
      </c>
      <c r="I81" s="34">
        <f t="shared" si="76"/>
        <v>729.15</v>
      </c>
      <c r="J81" s="34">
        <f t="shared" si="77"/>
        <v>729.15</v>
      </c>
      <c r="K81" s="34">
        <f t="shared" si="78"/>
        <v>0</v>
      </c>
      <c r="L81" s="34">
        <f t="shared" si="79"/>
        <v>0</v>
      </c>
      <c r="M81" s="34">
        <f t="shared" si="80"/>
        <v>0</v>
      </c>
      <c r="N81" s="34">
        <v>0</v>
      </c>
      <c r="O81" s="34">
        <v>0</v>
      </c>
      <c r="P81" s="34">
        <f t="shared" si="81"/>
        <v>0</v>
      </c>
      <c r="Q81" s="34">
        <v>0</v>
      </c>
      <c r="R81" s="34">
        <v>0</v>
      </c>
      <c r="S81" s="34">
        <v>0</v>
      </c>
      <c r="T81" s="34">
        <v>0</v>
      </c>
      <c r="U81" s="34">
        <v>0</v>
      </c>
      <c r="V81" s="34">
        <v>0</v>
      </c>
      <c r="W81" s="34">
        <f t="shared" si="82"/>
        <v>0</v>
      </c>
      <c r="X81" s="34">
        <v>0</v>
      </c>
      <c r="Y81" s="34">
        <v>0</v>
      </c>
      <c r="Z81" s="34">
        <v>0</v>
      </c>
      <c r="AA81" s="34">
        <v>0</v>
      </c>
      <c r="AB81" s="34">
        <v>0</v>
      </c>
      <c r="AC81" s="34">
        <v>0</v>
      </c>
      <c r="AD81" s="34">
        <f t="shared" si="83"/>
        <v>0</v>
      </c>
      <c r="AE81" s="34">
        <v>0</v>
      </c>
      <c r="AF81" s="34">
        <v>0</v>
      </c>
      <c r="AG81" s="34">
        <v>0</v>
      </c>
      <c r="AH81" s="34">
        <v>0</v>
      </c>
      <c r="AI81" s="34">
        <v>0</v>
      </c>
      <c r="AJ81" s="34">
        <v>0</v>
      </c>
      <c r="AK81" s="34">
        <f t="shared" si="84"/>
        <v>344.53</v>
      </c>
      <c r="AL81" s="34">
        <v>344.53</v>
      </c>
      <c r="AM81" s="34">
        <v>0</v>
      </c>
      <c r="AN81" s="34">
        <v>0</v>
      </c>
      <c r="AO81" s="34">
        <v>0</v>
      </c>
      <c r="AP81" s="34">
        <v>2.77</v>
      </c>
      <c r="AQ81" s="34">
        <v>0</v>
      </c>
      <c r="AR81" s="34">
        <f t="shared" si="85"/>
        <v>384.62</v>
      </c>
      <c r="AS81" s="34">
        <v>384.62</v>
      </c>
      <c r="AT81" s="34">
        <v>0</v>
      </c>
      <c r="AU81" s="34">
        <v>0</v>
      </c>
      <c r="AV81" s="34">
        <v>0</v>
      </c>
    </row>
    <row r="82" spans="1:48" ht="76.5" x14ac:dyDescent="0.5">
      <c r="A82" s="53">
        <v>57</v>
      </c>
      <c r="B82" s="50" t="s">
        <v>190</v>
      </c>
      <c r="C82" s="51" t="s">
        <v>191</v>
      </c>
      <c r="D82" s="52">
        <v>2016</v>
      </c>
      <c r="E82" s="52">
        <v>2024</v>
      </c>
      <c r="F82" s="33">
        <v>4340.01</v>
      </c>
      <c r="G82" s="34">
        <f t="shared" si="74"/>
        <v>0.97</v>
      </c>
      <c r="H82" s="34">
        <f t="shared" si="75"/>
        <v>0</v>
      </c>
      <c r="I82" s="34">
        <f t="shared" si="76"/>
        <v>840.01</v>
      </c>
      <c r="J82" s="34">
        <f t="shared" si="77"/>
        <v>840.01</v>
      </c>
      <c r="K82" s="34">
        <f t="shared" si="78"/>
        <v>0</v>
      </c>
      <c r="L82" s="34">
        <f t="shared" si="79"/>
        <v>0</v>
      </c>
      <c r="M82" s="34">
        <f t="shared" si="80"/>
        <v>0</v>
      </c>
      <c r="N82" s="34">
        <v>0</v>
      </c>
      <c r="O82" s="34">
        <v>0</v>
      </c>
      <c r="P82" s="34">
        <f t="shared" si="81"/>
        <v>0</v>
      </c>
      <c r="Q82" s="34">
        <v>0</v>
      </c>
      <c r="R82" s="34">
        <v>0</v>
      </c>
      <c r="S82" s="34">
        <v>0</v>
      </c>
      <c r="T82" s="34">
        <v>0</v>
      </c>
      <c r="U82" s="34">
        <v>0</v>
      </c>
      <c r="V82" s="34">
        <v>0</v>
      </c>
      <c r="W82" s="34">
        <f t="shared" si="82"/>
        <v>0</v>
      </c>
      <c r="X82" s="34">
        <v>0</v>
      </c>
      <c r="Y82" s="34">
        <v>0</v>
      </c>
      <c r="Z82" s="34">
        <v>0</v>
      </c>
      <c r="AA82" s="34">
        <v>0</v>
      </c>
      <c r="AB82" s="34">
        <v>0</v>
      </c>
      <c r="AC82" s="34">
        <v>0</v>
      </c>
      <c r="AD82" s="34">
        <f t="shared" si="83"/>
        <v>0</v>
      </c>
      <c r="AE82" s="34">
        <v>0</v>
      </c>
      <c r="AF82" s="34">
        <v>0</v>
      </c>
      <c r="AG82" s="34">
        <v>0</v>
      </c>
      <c r="AH82" s="34">
        <v>0</v>
      </c>
      <c r="AI82" s="34">
        <v>0</v>
      </c>
      <c r="AJ82" s="34">
        <v>0</v>
      </c>
      <c r="AK82" s="34">
        <f t="shared" si="84"/>
        <v>340.01</v>
      </c>
      <c r="AL82" s="34">
        <v>340.01</v>
      </c>
      <c r="AM82" s="34">
        <v>0</v>
      </c>
      <c r="AN82" s="34">
        <v>0</v>
      </c>
      <c r="AO82" s="34">
        <v>0</v>
      </c>
      <c r="AP82" s="34">
        <v>0.97</v>
      </c>
      <c r="AQ82" s="34">
        <v>0</v>
      </c>
      <c r="AR82" s="34">
        <f t="shared" si="85"/>
        <v>500</v>
      </c>
      <c r="AS82" s="34">
        <v>500</v>
      </c>
      <c r="AT82" s="34">
        <v>0</v>
      </c>
      <c r="AU82" s="34">
        <v>0</v>
      </c>
      <c r="AV82" s="34">
        <v>0</v>
      </c>
    </row>
    <row r="83" spans="1:48" ht="114.75" x14ac:dyDescent="0.5">
      <c r="A83" s="53">
        <v>58</v>
      </c>
      <c r="B83" s="50" t="s">
        <v>192</v>
      </c>
      <c r="C83" s="51" t="s">
        <v>193</v>
      </c>
      <c r="D83" s="52">
        <v>2016</v>
      </c>
      <c r="E83" s="52">
        <v>2024</v>
      </c>
      <c r="F83" s="33">
        <v>11185.02</v>
      </c>
      <c r="G83" s="34">
        <f t="shared" si="74"/>
        <v>2.5</v>
      </c>
      <c r="H83" s="34">
        <f t="shared" si="75"/>
        <v>0</v>
      </c>
      <c r="I83" s="34">
        <f t="shared" si="76"/>
        <v>1185.02</v>
      </c>
      <c r="J83" s="34">
        <f t="shared" si="77"/>
        <v>1185.02</v>
      </c>
      <c r="K83" s="34">
        <f t="shared" si="78"/>
        <v>0</v>
      </c>
      <c r="L83" s="34">
        <f t="shared" si="79"/>
        <v>0</v>
      </c>
      <c r="M83" s="34">
        <f t="shared" si="80"/>
        <v>0</v>
      </c>
      <c r="N83" s="34">
        <v>0</v>
      </c>
      <c r="O83" s="34">
        <v>0</v>
      </c>
      <c r="P83" s="34">
        <f t="shared" si="81"/>
        <v>0</v>
      </c>
      <c r="Q83" s="34">
        <v>0</v>
      </c>
      <c r="R83" s="34">
        <v>0</v>
      </c>
      <c r="S83" s="34">
        <v>0</v>
      </c>
      <c r="T83" s="34">
        <v>0</v>
      </c>
      <c r="U83" s="34">
        <v>0</v>
      </c>
      <c r="V83" s="34">
        <v>0</v>
      </c>
      <c r="W83" s="34">
        <f t="shared" si="82"/>
        <v>0</v>
      </c>
      <c r="X83" s="34">
        <v>0</v>
      </c>
      <c r="Y83" s="34">
        <v>0</v>
      </c>
      <c r="Z83" s="34">
        <v>0</v>
      </c>
      <c r="AA83" s="34">
        <v>0</v>
      </c>
      <c r="AB83" s="34">
        <v>0</v>
      </c>
      <c r="AC83" s="34">
        <v>0</v>
      </c>
      <c r="AD83" s="34">
        <f t="shared" si="83"/>
        <v>0</v>
      </c>
      <c r="AE83" s="34">
        <v>0</v>
      </c>
      <c r="AF83" s="34">
        <v>0</v>
      </c>
      <c r="AG83" s="34">
        <v>0</v>
      </c>
      <c r="AH83" s="34">
        <v>0</v>
      </c>
      <c r="AI83" s="34">
        <v>0</v>
      </c>
      <c r="AJ83" s="34">
        <v>0</v>
      </c>
      <c r="AK83" s="34">
        <f t="shared" si="84"/>
        <v>185.02</v>
      </c>
      <c r="AL83" s="34">
        <v>185.02</v>
      </c>
      <c r="AM83" s="34">
        <v>0</v>
      </c>
      <c r="AN83" s="34">
        <v>0</v>
      </c>
      <c r="AO83" s="34">
        <v>0</v>
      </c>
      <c r="AP83" s="34">
        <v>2.5</v>
      </c>
      <c r="AQ83" s="34">
        <v>0</v>
      </c>
      <c r="AR83" s="34">
        <f t="shared" si="85"/>
        <v>1000</v>
      </c>
      <c r="AS83" s="34">
        <v>1000</v>
      </c>
      <c r="AT83" s="34">
        <v>0</v>
      </c>
      <c r="AU83" s="34">
        <v>0</v>
      </c>
      <c r="AV83" s="34">
        <v>0</v>
      </c>
    </row>
    <row r="84" spans="1:48" ht="114.75" x14ac:dyDescent="0.5">
      <c r="A84" s="53">
        <v>59</v>
      </c>
      <c r="B84" s="50" t="s">
        <v>194</v>
      </c>
      <c r="C84" s="51" t="s">
        <v>195</v>
      </c>
      <c r="D84" s="52">
        <v>2016</v>
      </c>
      <c r="E84" s="52">
        <v>2024</v>
      </c>
      <c r="F84" s="33">
        <v>10845.98</v>
      </c>
      <c r="G84" s="34">
        <f t="shared" si="74"/>
        <v>2.68</v>
      </c>
      <c r="H84" s="34">
        <f t="shared" si="75"/>
        <v>0</v>
      </c>
      <c r="I84" s="34">
        <f t="shared" si="76"/>
        <v>1845.98</v>
      </c>
      <c r="J84" s="34">
        <f t="shared" si="77"/>
        <v>1845.98</v>
      </c>
      <c r="K84" s="34">
        <f t="shared" si="78"/>
        <v>0</v>
      </c>
      <c r="L84" s="34">
        <f t="shared" si="79"/>
        <v>0</v>
      </c>
      <c r="M84" s="34">
        <f t="shared" si="80"/>
        <v>0</v>
      </c>
      <c r="N84" s="34">
        <v>0</v>
      </c>
      <c r="O84" s="34">
        <v>0</v>
      </c>
      <c r="P84" s="34">
        <f t="shared" si="81"/>
        <v>0</v>
      </c>
      <c r="Q84" s="34">
        <v>0</v>
      </c>
      <c r="R84" s="34">
        <v>0</v>
      </c>
      <c r="S84" s="34">
        <v>0</v>
      </c>
      <c r="T84" s="34">
        <v>0</v>
      </c>
      <c r="U84" s="34">
        <v>0</v>
      </c>
      <c r="V84" s="34">
        <v>0</v>
      </c>
      <c r="W84" s="34">
        <f t="shared" si="82"/>
        <v>0</v>
      </c>
      <c r="X84" s="34">
        <v>0</v>
      </c>
      <c r="Y84" s="34">
        <v>0</v>
      </c>
      <c r="Z84" s="34">
        <v>0</v>
      </c>
      <c r="AA84" s="34">
        <v>0</v>
      </c>
      <c r="AB84" s="34">
        <v>0</v>
      </c>
      <c r="AC84" s="34">
        <v>0</v>
      </c>
      <c r="AD84" s="34">
        <f t="shared" si="83"/>
        <v>0</v>
      </c>
      <c r="AE84" s="34">
        <v>0</v>
      </c>
      <c r="AF84" s="34">
        <v>0</v>
      </c>
      <c r="AG84" s="34">
        <v>0</v>
      </c>
      <c r="AH84" s="34">
        <v>0</v>
      </c>
      <c r="AI84" s="34">
        <v>0</v>
      </c>
      <c r="AJ84" s="34">
        <v>0</v>
      </c>
      <c r="AK84" s="34">
        <f t="shared" si="84"/>
        <v>845.98</v>
      </c>
      <c r="AL84" s="34">
        <v>845.98</v>
      </c>
      <c r="AM84" s="34">
        <v>0</v>
      </c>
      <c r="AN84" s="34">
        <v>0</v>
      </c>
      <c r="AO84" s="34">
        <v>0</v>
      </c>
      <c r="AP84" s="34">
        <v>2.68</v>
      </c>
      <c r="AQ84" s="34">
        <v>0</v>
      </c>
      <c r="AR84" s="34">
        <f t="shared" si="85"/>
        <v>1000</v>
      </c>
      <c r="AS84" s="34">
        <v>1000</v>
      </c>
      <c r="AT84" s="34">
        <v>0</v>
      </c>
      <c r="AU84" s="34">
        <v>0</v>
      </c>
      <c r="AV84" s="34">
        <v>0</v>
      </c>
    </row>
    <row r="85" spans="1:48" ht="76.5" x14ac:dyDescent="0.5">
      <c r="A85" s="53">
        <v>60</v>
      </c>
      <c r="B85" s="50" t="s">
        <v>196</v>
      </c>
      <c r="C85" s="51" t="s">
        <v>197</v>
      </c>
      <c r="D85" s="52">
        <v>2017</v>
      </c>
      <c r="E85" s="52">
        <v>2024</v>
      </c>
      <c r="F85" s="33">
        <v>29112.76</v>
      </c>
      <c r="G85" s="34">
        <f t="shared" si="74"/>
        <v>0</v>
      </c>
      <c r="H85" s="34">
        <f t="shared" si="75"/>
        <v>0</v>
      </c>
      <c r="I85" s="34">
        <f t="shared" si="76"/>
        <v>2112.7600000000002</v>
      </c>
      <c r="J85" s="34">
        <f t="shared" si="77"/>
        <v>2112.7600000000002</v>
      </c>
      <c r="K85" s="34">
        <f t="shared" si="78"/>
        <v>0</v>
      </c>
      <c r="L85" s="34">
        <f t="shared" si="79"/>
        <v>0</v>
      </c>
      <c r="M85" s="34">
        <f t="shared" si="80"/>
        <v>0</v>
      </c>
      <c r="N85" s="34">
        <v>0</v>
      </c>
      <c r="O85" s="34">
        <v>0</v>
      </c>
      <c r="P85" s="34">
        <f t="shared" si="81"/>
        <v>0</v>
      </c>
      <c r="Q85" s="34">
        <v>0</v>
      </c>
      <c r="R85" s="34">
        <v>0</v>
      </c>
      <c r="S85" s="34">
        <v>0</v>
      </c>
      <c r="T85" s="34">
        <v>0</v>
      </c>
      <c r="U85" s="34">
        <v>0</v>
      </c>
      <c r="V85" s="34">
        <v>0</v>
      </c>
      <c r="W85" s="34">
        <f t="shared" si="82"/>
        <v>0</v>
      </c>
      <c r="X85" s="34">
        <v>0</v>
      </c>
      <c r="Y85" s="34">
        <v>0</v>
      </c>
      <c r="Z85" s="34">
        <v>0</v>
      </c>
      <c r="AA85" s="34">
        <v>0</v>
      </c>
      <c r="AB85" s="34">
        <v>0</v>
      </c>
      <c r="AC85" s="34">
        <v>0</v>
      </c>
      <c r="AD85" s="34">
        <f t="shared" si="83"/>
        <v>0</v>
      </c>
      <c r="AE85" s="34">
        <v>0</v>
      </c>
      <c r="AF85" s="34">
        <v>0</v>
      </c>
      <c r="AG85" s="34">
        <v>0</v>
      </c>
      <c r="AH85" s="34">
        <v>0</v>
      </c>
      <c r="AI85" s="34">
        <v>0</v>
      </c>
      <c r="AJ85" s="34">
        <v>0</v>
      </c>
      <c r="AK85" s="34">
        <f t="shared" si="84"/>
        <v>112.76</v>
      </c>
      <c r="AL85" s="34">
        <v>112.76</v>
      </c>
      <c r="AM85" s="34">
        <v>0</v>
      </c>
      <c r="AN85" s="34">
        <v>0</v>
      </c>
      <c r="AO85" s="34">
        <v>0</v>
      </c>
      <c r="AP85" s="34">
        <v>0</v>
      </c>
      <c r="AQ85" s="34">
        <v>0</v>
      </c>
      <c r="AR85" s="34">
        <f t="shared" si="85"/>
        <v>2000</v>
      </c>
      <c r="AS85" s="34">
        <v>2000</v>
      </c>
      <c r="AT85" s="34">
        <v>0</v>
      </c>
      <c r="AU85" s="34">
        <v>0</v>
      </c>
      <c r="AV85" s="34">
        <v>0</v>
      </c>
    </row>
    <row r="86" spans="1:48" ht="76.5" x14ac:dyDescent="0.5">
      <c r="A86" s="53">
        <v>61</v>
      </c>
      <c r="B86" s="50" t="s">
        <v>198</v>
      </c>
      <c r="C86" s="51" t="s">
        <v>199</v>
      </c>
      <c r="D86" s="52">
        <v>2018</v>
      </c>
      <c r="E86" s="52">
        <v>2024</v>
      </c>
      <c r="F86" s="33">
        <v>16666.55</v>
      </c>
      <c r="G86" s="34">
        <f t="shared" si="74"/>
        <v>0</v>
      </c>
      <c r="H86" s="34">
        <f t="shared" si="75"/>
        <v>0</v>
      </c>
      <c r="I86" s="34">
        <f t="shared" si="76"/>
        <v>1666.55</v>
      </c>
      <c r="J86" s="34">
        <f t="shared" si="77"/>
        <v>1666.55</v>
      </c>
      <c r="K86" s="34">
        <f t="shared" si="78"/>
        <v>0</v>
      </c>
      <c r="L86" s="34">
        <f t="shared" si="79"/>
        <v>0</v>
      </c>
      <c r="M86" s="34">
        <f t="shared" si="80"/>
        <v>0</v>
      </c>
      <c r="N86" s="34">
        <v>0</v>
      </c>
      <c r="O86" s="34">
        <v>0</v>
      </c>
      <c r="P86" s="34">
        <f t="shared" si="81"/>
        <v>0</v>
      </c>
      <c r="Q86" s="34">
        <v>0</v>
      </c>
      <c r="R86" s="34">
        <v>0</v>
      </c>
      <c r="S86" s="34">
        <v>0</v>
      </c>
      <c r="T86" s="34">
        <v>0</v>
      </c>
      <c r="U86" s="34">
        <v>0</v>
      </c>
      <c r="V86" s="34">
        <v>0</v>
      </c>
      <c r="W86" s="34">
        <f t="shared" si="82"/>
        <v>0</v>
      </c>
      <c r="X86" s="34">
        <v>0</v>
      </c>
      <c r="Y86" s="34">
        <v>0</v>
      </c>
      <c r="Z86" s="34">
        <v>0</v>
      </c>
      <c r="AA86" s="34">
        <v>0</v>
      </c>
      <c r="AB86" s="34">
        <v>0</v>
      </c>
      <c r="AC86" s="34">
        <v>0</v>
      </c>
      <c r="AD86" s="34">
        <f t="shared" si="83"/>
        <v>0</v>
      </c>
      <c r="AE86" s="34">
        <v>0</v>
      </c>
      <c r="AF86" s="34">
        <v>0</v>
      </c>
      <c r="AG86" s="34">
        <v>0</v>
      </c>
      <c r="AH86" s="34">
        <v>0</v>
      </c>
      <c r="AI86" s="34">
        <v>0</v>
      </c>
      <c r="AJ86" s="34">
        <v>0</v>
      </c>
      <c r="AK86" s="34">
        <f t="shared" si="84"/>
        <v>666.55</v>
      </c>
      <c r="AL86" s="34">
        <v>666.55</v>
      </c>
      <c r="AM86" s="34">
        <v>0</v>
      </c>
      <c r="AN86" s="34">
        <v>0</v>
      </c>
      <c r="AO86" s="34">
        <v>0</v>
      </c>
      <c r="AP86" s="34">
        <v>0</v>
      </c>
      <c r="AQ86" s="34">
        <v>0</v>
      </c>
      <c r="AR86" s="34">
        <f t="shared" si="85"/>
        <v>1000</v>
      </c>
      <c r="AS86" s="34">
        <v>1000</v>
      </c>
      <c r="AT86" s="34">
        <v>0</v>
      </c>
      <c r="AU86" s="34">
        <v>0</v>
      </c>
      <c r="AV86" s="34">
        <v>0</v>
      </c>
    </row>
    <row r="87" spans="1:48" ht="76.5" x14ac:dyDescent="0.5">
      <c r="A87" s="53">
        <v>62</v>
      </c>
      <c r="B87" s="50" t="s">
        <v>200</v>
      </c>
      <c r="C87" s="51" t="s">
        <v>201</v>
      </c>
      <c r="D87" s="52">
        <v>2018</v>
      </c>
      <c r="E87" s="52">
        <v>2023</v>
      </c>
      <c r="F87" s="33">
        <v>4784.67</v>
      </c>
      <c r="G87" s="34">
        <f t="shared" si="74"/>
        <v>0</v>
      </c>
      <c r="H87" s="34">
        <f t="shared" si="75"/>
        <v>0</v>
      </c>
      <c r="I87" s="34">
        <f t="shared" si="76"/>
        <v>4784.67</v>
      </c>
      <c r="J87" s="34">
        <f t="shared" si="77"/>
        <v>4784.67</v>
      </c>
      <c r="K87" s="34">
        <f t="shared" si="78"/>
        <v>0</v>
      </c>
      <c r="L87" s="34">
        <f t="shared" si="79"/>
        <v>0</v>
      </c>
      <c r="M87" s="34">
        <f t="shared" si="80"/>
        <v>0</v>
      </c>
      <c r="N87" s="34">
        <v>0</v>
      </c>
      <c r="O87" s="34">
        <v>0</v>
      </c>
      <c r="P87" s="34">
        <f t="shared" si="81"/>
        <v>0</v>
      </c>
      <c r="Q87" s="34">
        <v>0</v>
      </c>
      <c r="R87" s="34">
        <v>0</v>
      </c>
      <c r="S87" s="34">
        <v>0</v>
      </c>
      <c r="T87" s="34">
        <v>0</v>
      </c>
      <c r="U87" s="34">
        <v>0</v>
      </c>
      <c r="V87" s="34">
        <v>0</v>
      </c>
      <c r="W87" s="34">
        <f t="shared" si="82"/>
        <v>0</v>
      </c>
      <c r="X87" s="34">
        <v>0</v>
      </c>
      <c r="Y87" s="34">
        <v>0</v>
      </c>
      <c r="Z87" s="34">
        <v>0</v>
      </c>
      <c r="AA87" s="34">
        <v>0</v>
      </c>
      <c r="AB87" s="34">
        <v>0</v>
      </c>
      <c r="AC87" s="34">
        <v>0</v>
      </c>
      <c r="AD87" s="34">
        <f t="shared" si="83"/>
        <v>0</v>
      </c>
      <c r="AE87" s="34">
        <v>0</v>
      </c>
      <c r="AF87" s="34">
        <v>0</v>
      </c>
      <c r="AG87" s="34">
        <v>0</v>
      </c>
      <c r="AH87" s="34">
        <v>0</v>
      </c>
      <c r="AI87" s="34">
        <v>0</v>
      </c>
      <c r="AJ87" s="34">
        <v>0</v>
      </c>
      <c r="AK87" s="34">
        <f t="shared" si="84"/>
        <v>784.67</v>
      </c>
      <c r="AL87" s="34">
        <v>784.67</v>
      </c>
      <c r="AM87" s="34">
        <v>0</v>
      </c>
      <c r="AN87" s="34">
        <v>0</v>
      </c>
      <c r="AO87" s="34">
        <v>0</v>
      </c>
      <c r="AP87" s="34">
        <v>0</v>
      </c>
      <c r="AQ87" s="34">
        <v>0</v>
      </c>
      <c r="AR87" s="34">
        <f t="shared" si="85"/>
        <v>4000</v>
      </c>
      <c r="AS87" s="34">
        <v>4000</v>
      </c>
      <c r="AT87" s="34">
        <v>0</v>
      </c>
      <c r="AU87" s="34">
        <v>0</v>
      </c>
      <c r="AV87" s="34">
        <v>0</v>
      </c>
    </row>
    <row r="88" spans="1:48" ht="38.25" x14ac:dyDescent="0.5">
      <c r="A88" s="53"/>
      <c r="B88" s="43" t="s">
        <v>202</v>
      </c>
      <c r="C88" s="48"/>
      <c r="D88" s="52"/>
      <c r="E88" s="45"/>
      <c r="F88" s="35">
        <f t="shared" ref="F88:O88" si="86">SUM(F89:F103)</f>
        <v>171218.65263</v>
      </c>
      <c r="G88" s="35">
        <f t="shared" si="86"/>
        <v>15.53</v>
      </c>
      <c r="H88" s="35">
        <f t="shared" si="86"/>
        <v>2.2000000000000002</v>
      </c>
      <c r="I88" s="35">
        <f t="shared" si="86"/>
        <v>47342.109209999995</v>
      </c>
      <c r="J88" s="35">
        <f t="shared" si="86"/>
        <v>47342.109209999995</v>
      </c>
      <c r="K88" s="35">
        <f t="shared" si="86"/>
        <v>0</v>
      </c>
      <c r="L88" s="35">
        <f t="shared" si="86"/>
        <v>0</v>
      </c>
      <c r="M88" s="35">
        <f t="shared" si="86"/>
        <v>0</v>
      </c>
      <c r="N88" s="35">
        <f t="shared" si="86"/>
        <v>5.3520000000000003</v>
      </c>
      <c r="O88" s="35">
        <f t="shared" si="86"/>
        <v>1.3</v>
      </c>
      <c r="P88" s="35">
        <f t="shared" ref="P88:V88" si="87">SUM(P89:P103)</f>
        <v>10661.999209999998</v>
      </c>
      <c r="Q88" s="35">
        <f t="shared" si="87"/>
        <v>10661.999209999998</v>
      </c>
      <c r="R88" s="35">
        <f t="shared" si="87"/>
        <v>0</v>
      </c>
      <c r="S88" s="35">
        <f t="shared" si="87"/>
        <v>0</v>
      </c>
      <c r="T88" s="35">
        <f t="shared" si="87"/>
        <v>0</v>
      </c>
      <c r="U88" s="35">
        <f t="shared" si="87"/>
        <v>3.5379999999999998</v>
      </c>
      <c r="V88" s="35">
        <f t="shared" si="87"/>
        <v>0.9</v>
      </c>
      <c r="W88" s="35">
        <f t="shared" ref="W88:AC88" si="88">SUM(W89:W103)</f>
        <v>1817.2</v>
      </c>
      <c r="X88" s="35">
        <f t="shared" si="88"/>
        <v>1817.2</v>
      </c>
      <c r="Y88" s="35">
        <f t="shared" si="88"/>
        <v>0</v>
      </c>
      <c r="Z88" s="35">
        <f t="shared" si="88"/>
        <v>0</v>
      </c>
      <c r="AA88" s="35">
        <f t="shared" si="88"/>
        <v>0</v>
      </c>
      <c r="AB88" s="35">
        <f t="shared" si="88"/>
        <v>0</v>
      </c>
      <c r="AC88" s="35">
        <f t="shared" si="88"/>
        <v>0</v>
      </c>
      <c r="AD88" s="35">
        <f t="shared" ref="AD88:AJ88" si="89">SUM(AD89:AD103)</f>
        <v>12000</v>
      </c>
      <c r="AE88" s="35">
        <f t="shared" si="89"/>
        <v>12000</v>
      </c>
      <c r="AF88" s="35">
        <f t="shared" si="89"/>
        <v>0</v>
      </c>
      <c r="AG88" s="35">
        <f t="shared" si="89"/>
        <v>0</v>
      </c>
      <c r="AH88" s="35">
        <f t="shared" si="89"/>
        <v>0</v>
      </c>
      <c r="AI88" s="35">
        <f t="shared" si="89"/>
        <v>1.8</v>
      </c>
      <c r="AJ88" s="35">
        <f t="shared" si="89"/>
        <v>0</v>
      </c>
      <c r="AK88" s="35">
        <f t="shared" ref="AK88:AQ88" si="90">SUM(AK89:AK103)</f>
        <v>1545.94</v>
      </c>
      <c r="AL88" s="35">
        <f t="shared" si="90"/>
        <v>1545.94</v>
      </c>
      <c r="AM88" s="35">
        <f t="shared" si="90"/>
        <v>0</v>
      </c>
      <c r="AN88" s="35">
        <f t="shared" si="90"/>
        <v>0</v>
      </c>
      <c r="AO88" s="35">
        <f t="shared" si="90"/>
        <v>0</v>
      </c>
      <c r="AP88" s="35">
        <f t="shared" si="90"/>
        <v>4.84</v>
      </c>
      <c r="AQ88" s="35">
        <f t="shared" si="90"/>
        <v>0</v>
      </c>
      <c r="AR88" s="35">
        <f t="shared" ref="AR88:AV88" si="91">SUM(AR89:AR103)</f>
        <v>21316.97</v>
      </c>
      <c r="AS88" s="35">
        <f t="shared" si="91"/>
        <v>21316.97</v>
      </c>
      <c r="AT88" s="35">
        <f t="shared" si="91"/>
        <v>0</v>
      </c>
      <c r="AU88" s="35">
        <f t="shared" si="91"/>
        <v>0</v>
      </c>
      <c r="AV88" s="35">
        <f t="shared" si="91"/>
        <v>0</v>
      </c>
    </row>
    <row r="89" spans="1:48" ht="76.5" x14ac:dyDescent="0.5">
      <c r="A89" s="53">
        <v>63</v>
      </c>
      <c r="B89" s="50" t="s">
        <v>203</v>
      </c>
      <c r="C89" s="51" t="s">
        <v>204</v>
      </c>
      <c r="D89" s="52">
        <v>2019</v>
      </c>
      <c r="E89" s="52">
        <v>2023</v>
      </c>
      <c r="F89" s="33">
        <v>4489.49</v>
      </c>
      <c r="G89" s="34">
        <f t="shared" ref="G89:G103" si="92">N89+U89+AB89+AI89+AP89</f>
        <v>0</v>
      </c>
      <c r="H89" s="34">
        <f t="shared" ref="H89:H103" si="93">O89+V89+AC89+AJ89+AQ89</f>
        <v>0</v>
      </c>
      <c r="I89" s="34">
        <f t="shared" ref="I89:I103" si="94">J89+K89+L89</f>
        <v>4489.49</v>
      </c>
      <c r="J89" s="34">
        <f t="shared" ref="J89:J103" si="95">Q89+X89+AE89+AL89+AS89</f>
        <v>4489.49</v>
      </c>
      <c r="K89" s="34">
        <f t="shared" ref="K89:K103" si="96">R89+Y89+AF89+AM89+AT89</f>
        <v>0</v>
      </c>
      <c r="L89" s="34">
        <f t="shared" ref="L89:L103" si="97">S89+Z89+AG89+AN89+AU89</f>
        <v>0</v>
      </c>
      <c r="M89" s="34">
        <f t="shared" ref="M89:M103" si="98">T89+AA89+AH89+AO89+AV89</f>
        <v>0</v>
      </c>
      <c r="N89" s="34">
        <v>0</v>
      </c>
      <c r="O89" s="34">
        <v>0</v>
      </c>
      <c r="P89" s="34">
        <f t="shared" ref="P89:P103" si="99">Q89+R89+S89</f>
        <v>0</v>
      </c>
      <c r="Q89" s="34">
        <v>0</v>
      </c>
      <c r="R89" s="34">
        <v>0</v>
      </c>
      <c r="S89" s="34">
        <v>0</v>
      </c>
      <c r="T89" s="34">
        <v>0</v>
      </c>
      <c r="U89" s="34">
        <v>0</v>
      </c>
      <c r="V89" s="34">
        <v>0</v>
      </c>
      <c r="W89" s="34">
        <f t="shared" ref="W89:W103" si="100">X89+Y89+Z89</f>
        <v>0</v>
      </c>
      <c r="X89" s="34">
        <v>0</v>
      </c>
      <c r="Y89" s="34">
        <v>0</v>
      </c>
      <c r="Z89" s="34">
        <v>0</v>
      </c>
      <c r="AA89" s="34">
        <v>0</v>
      </c>
      <c r="AB89" s="34">
        <v>0</v>
      </c>
      <c r="AC89" s="34">
        <v>0</v>
      </c>
      <c r="AD89" s="34">
        <f t="shared" ref="AD89:AD103" si="101">AE89+AF89+AG89</f>
        <v>0</v>
      </c>
      <c r="AE89" s="34">
        <v>0</v>
      </c>
      <c r="AF89" s="34">
        <v>0</v>
      </c>
      <c r="AG89" s="34">
        <v>0</v>
      </c>
      <c r="AH89" s="34">
        <v>0</v>
      </c>
      <c r="AI89" s="34">
        <v>0</v>
      </c>
      <c r="AJ89" s="34">
        <v>0</v>
      </c>
      <c r="AK89" s="34">
        <f t="shared" ref="AK89:AK103" si="102">AL89+AM89+AN89</f>
        <v>489.49</v>
      </c>
      <c r="AL89" s="34">
        <v>489.49</v>
      </c>
      <c r="AM89" s="34">
        <v>0</v>
      </c>
      <c r="AN89" s="34">
        <v>0</v>
      </c>
      <c r="AO89" s="34">
        <v>0</v>
      </c>
      <c r="AP89" s="34">
        <v>0</v>
      </c>
      <c r="AQ89" s="34">
        <v>0</v>
      </c>
      <c r="AR89" s="34">
        <f t="shared" ref="AR89:AR103" si="103">AS89+AT89+AU89</f>
        <v>4000</v>
      </c>
      <c r="AS89" s="34">
        <v>4000</v>
      </c>
      <c r="AT89" s="34">
        <v>0</v>
      </c>
      <c r="AU89" s="34">
        <v>0</v>
      </c>
      <c r="AV89" s="34">
        <v>0</v>
      </c>
    </row>
    <row r="90" spans="1:48" ht="76.5" x14ac:dyDescent="0.5">
      <c r="A90" s="53">
        <v>64</v>
      </c>
      <c r="B90" s="50" t="s">
        <v>205</v>
      </c>
      <c r="C90" s="51" t="s">
        <v>206</v>
      </c>
      <c r="D90" s="52">
        <v>2017</v>
      </c>
      <c r="E90" s="52">
        <v>2023</v>
      </c>
      <c r="F90" s="33">
        <v>10810.39</v>
      </c>
      <c r="G90" s="34">
        <f t="shared" si="92"/>
        <v>1.8</v>
      </c>
      <c r="H90" s="34">
        <f t="shared" si="93"/>
        <v>0</v>
      </c>
      <c r="I90" s="34">
        <f t="shared" si="94"/>
        <v>10050.39</v>
      </c>
      <c r="J90" s="34">
        <f t="shared" si="95"/>
        <v>10050.39</v>
      </c>
      <c r="K90" s="34">
        <f t="shared" si="96"/>
        <v>0</v>
      </c>
      <c r="L90" s="34">
        <f t="shared" si="97"/>
        <v>0</v>
      </c>
      <c r="M90" s="34">
        <f t="shared" si="98"/>
        <v>0</v>
      </c>
      <c r="N90" s="34">
        <v>0</v>
      </c>
      <c r="O90" s="34">
        <v>0</v>
      </c>
      <c r="P90" s="34">
        <f t="shared" si="99"/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f t="shared" si="100"/>
        <v>0</v>
      </c>
      <c r="X90" s="34">
        <v>0</v>
      </c>
      <c r="Y90" s="34">
        <v>0</v>
      </c>
      <c r="Z90" s="34">
        <v>0</v>
      </c>
      <c r="AA90" s="34">
        <v>0</v>
      </c>
      <c r="AB90" s="34">
        <v>0</v>
      </c>
      <c r="AC90" s="34">
        <v>0</v>
      </c>
      <c r="AD90" s="34">
        <f t="shared" si="101"/>
        <v>0</v>
      </c>
      <c r="AE90" s="34">
        <v>0</v>
      </c>
      <c r="AF90" s="34">
        <v>0</v>
      </c>
      <c r="AG90" s="34">
        <v>0</v>
      </c>
      <c r="AH90" s="34">
        <v>0</v>
      </c>
      <c r="AI90" s="34">
        <v>1.8</v>
      </c>
      <c r="AJ90" s="34">
        <v>0</v>
      </c>
      <c r="AK90" s="34">
        <f t="shared" si="102"/>
        <v>50.39</v>
      </c>
      <c r="AL90" s="34">
        <v>50.39</v>
      </c>
      <c r="AM90" s="34">
        <v>0</v>
      </c>
      <c r="AN90" s="34">
        <v>0</v>
      </c>
      <c r="AO90" s="34">
        <v>0</v>
      </c>
      <c r="AP90" s="34">
        <v>0</v>
      </c>
      <c r="AQ90" s="34">
        <v>0</v>
      </c>
      <c r="AR90" s="34">
        <f t="shared" si="103"/>
        <v>10000</v>
      </c>
      <c r="AS90" s="34">
        <v>10000</v>
      </c>
      <c r="AT90" s="34">
        <v>0</v>
      </c>
      <c r="AU90" s="34">
        <v>0</v>
      </c>
      <c r="AV90" s="34">
        <v>0</v>
      </c>
    </row>
    <row r="91" spans="1:48" ht="76.5" x14ac:dyDescent="0.5">
      <c r="A91" s="53">
        <v>65</v>
      </c>
      <c r="B91" s="50" t="s">
        <v>207</v>
      </c>
      <c r="C91" s="51" t="s">
        <v>208</v>
      </c>
      <c r="D91" s="52">
        <v>2017</v>
      </c>
      <c r="E91" s="52">
        <v>2024</v>
      </c>
      <c r="F91" s="33">
        <v>11788.48</v>
      </c>
      <c r="G91" s="34">
        <f t="shared" si="92"/>
        <v>2</v>
      </c>
      <c r="H91" s="34">
        <f t="shared" si="93"/>
        <v>0</v>
      </c>
      <c r="I91" s="34">
        <f t="shared" si="94"/>
        <v>1788.48</v>
      </c>
      <c r="J91" s="34">
        <f t="shared" si="95"/>
        <v>1788.48</v>
      </c>
      <c r="K91" s="34">
        <f t="shared" si="96"/>
        <v>0</v>
      </c>
      <c r="L91" s="34">
        <f t="shared" si="97"/>
        <v>0</v>
      </c>
      <c r="M91" s="34">
        <f t="shared" si="98"/>
        <v>0</v>
      </c>
      <c r="N91" s="34">
        <v>0</v>
      </c>
      <c r="O91" s="34">
        <v>0</v>
      </c>
      <c r="P91" s="34">
        <f t="shared" si="99"/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f t="shared" si="100"/>
        <v>0</v>
      </c>
      <c r="X91" s="34">
        <v>0</v>
      </c>
      <c r="Y91" s="34">
        <v>0</v>
      </c>
      <c r="Z91" s="34">
        <v>0</v>
      </c>
      <c r="AA91" s="34">
        <v>0</v>
      </c>
      <c r="AB91" s="34">
        <v>0</v>
      </c>
      <c r="AC91" s="34">
        <v>0</v>
      </c>
      <c r="AD91" s="34">
        <f t="shared" si="101"/>
        <v>0</v>
      </c>
      <c r="AE91" s="34">
        <v>0</v>
      </c>
      <c r="AF91" s="34">
        <v>0</v>
      </c>
      <c r="AG91" s="34">
        <v>0</v>
      </c>
      <c r="AH91" s="34">
        <v>0</v>
      </c>
      <c r="AI91" s="34">
        <v>0</v>
      </c>
      <c r="AJ91" s="34">
        <v>0</v>
      </c>
      <c r="AK91" s="34">
        <f t="shared" si="102"/>
        <v>357.7</v>
      </c>
      <c r="AL91" s="34">
        <v>357.7</v>
      </c>
      <c r="AM91" s="34">
        <v>0</v>
      </c>
      <c r="AN91" s="34">
        <v>0</v>
      </c>
      <c r="AO91" s="34">
        <v>0</v>
      </c>
      <c r="AP91" s="34">
        <v>2</v>
      </c>
      <c r="AQ91" s="34">
        <v>0</v>
      </c>
      <c r="AR91" s="34">
        <f t="shared" si="103"/>
        <v>1430.78</v>
      </c>
      <c r="AS91" s="34">
        <v>1430.78</v>
      </c>
      <c r="AT91" s="34">
        <v>0</v>
      </c>
      <c r="AU91" s="34">
        <v>0</v>
      </c>
      <c r="AV91" s="34">
        <v>0</v>
      </c>
    </row>
    <row r="92" spans="1:48" ht="114.75" x14ac:dyDescent="0.5">
      <c r="A92" s="53">
        <v>66</v>
      </c>
      <c r="B92" s="50" t="s">
        <v>209</v>
      </c>
      <c r="C92" s="51" t="s">
        <v>210</v>
      </c>
      <c r="D92" s="52">
        <v>2018</v>
      </c>
      <c r="E92" s="52">
        <v>2024</v>
      </c>
      <c r="F92" s="33">
        <v>26132.74</v>
      </c>
      <c r="G92" s="34">
        <f t="shared" si="92"/>
        <v>2.84</v>
      </c>
      <c r="H92" s="34">
        <f t="shared" si="93"/>
        <v>0</v>
      </c>
      <c r="I92" s="34">
        <f t="shared" si="94"/>
        <v>1212.74</v>
      </c>
      <c r="J92" s="34">
        <f t="shared" si="95"/>
        <v>1212.74</v>
      </c>
      <c r="K92" s="34">
        <f t="shared" si="96"/>
        <v>0</v>
      </c>
      <c r="L92" s="34">
        <f t="shared" si="97"/>
        <v>0</v>
      </c>
      <c r="M92" s="34">
        <f t="shared" si="98"/>
        <v>0</v>
      </c>
      <c r="N92" s="34">
        <v>0</v>
      </c>
      <c r="O92" s="34">
        <v>0</v>
      </c>
      <c r="P92" s="34">
        <f t="shared" si="99"/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f t="shared" si="100"/>
        <v>0</v>
      </c>
      <c r="X92" s="34">
        <v>0</v>
      </c>
      <c r="Y92" s="34">
        <v>0</v>
      </c>
      <c r="Z92" s="34">
        <v>0</v>
      </c>
      <c r="AA92" s="34">
        <v>0</v>
      </c>
      <c r="AB92" s="34">
        <v>0</v>
      </c>
      <c r="AC92" s="34">
        <v>0</v>
      </c>
      <c r="AD92" s="34">
        <f t="shared" si="101"/>
        <v>0</v>
      </c>
      <c r="AE92" s="34">
        <v>0</v>
      </c>
      <c r="AF92" s="34">
        <v>0</v>
      </c>
      <c r="AG92" s="34">
        <v>0</v>
      </c>
      <c r="AH92" s="34">
        <v>0</v>
      </c>
      <c r="AI92" s="34">
        <v>0</v>
      </c>
      <c r="AJ92" s="34">
        <v>0</v>
      </c>
      <c r="AK92" s="34">
        <f t="shared" si="102"/>
        <v>226.55</v>
      </c>
      <c r="AL92" s="34">
        <v>226.55</v>
      </c>
      <c r="AM92" s="34">
        <v>0</v>
      </c>
      <c r="AN92" s="34">
        <v>0</v>
      </c>
      <c r="AO92" s="34">
        <v>0</v>
      </c>
      <c r="AP92" s="34">
        <v>2.84</v>
      </c>
      <c r="AQ92" s="34">
        <v>0</v>
      </c>
      <c r="AR92" s="34">
        <f t="shared" si="103"/>
        <v>986.19</v>
      </c>
      <c r="AS92" s="34">
        <v>986.19</v>
      </c>
      <c r="AT92" s="34">
        <v>0</v>
      </c>
      <c r="AU92" s="34">
        <v>0</v>
      </c>
      <c r="AV92" s="34">
        <v>0</v>
      </c>
    </row>
    <row r="93" spans="1:48" ht="76.5" x14ac:dyDescent="0.5">
      <c r="A93" s="53">
        <v>67</v>
      </c>
      <c r="B93" s="50" t="s">
        <v>211</v>
      </c>
      <c r="C93" s="51" t="s">
        <v>212</v>
      </c>
      <c r="D93" s="52">
        <v>2008</v>
      </c>
      <c r="E93" s="52">
        <v>2021</v>
      </c>
      <c r="F93" s="33">
        <v>33774.11</v>
      </c>
      <c r="G93" s="34">
        <f t="shared" si="92"/>
        <v>3.5379999999999998</v>
      </c>
      <c r="H93" s="34">
        <f t="shared" si="93"/>
        <v>0</v>
      </c>
      <c r="I93" s="34">
        <f t="shared" si="94"/>
        <v>13649.4</v>
      </c>
      <c r="J93" s="34">
        <f t="shared" si="95"/>
        <v>13649.4</v>
      </c>
      <c r="K93" s="34">
        <f t="shared" si="96"/>
        <v>0</v>
      </c>
      <c r="L93" s="34">
        <f t="shared" si="97"/>
        <v>0</v>
      </c>
      <c r="M93" s="34">
        <f t="shared" si="98"/>
        <v>0</v>
      </c>
      <c r="N93" s="34">
        <v>0</v>
      </c>
      <c r="O93" s="34">
        <v>0</v>
      </c>
      <c r="P93" s="34">
        <f t="shared" si="99"/>
        <v>521.33000000000004</v>
      </c>
      <c r="Q93" s="34">
        <v>521.33000000000004</v>
      </c>
      <c r="R93" s="34">
        <v>0</v>
      </c>
      <c r="S93" s="34">
        <v>0</v>
      </c>
      <c r="T93" s="34">
        <v>0</v>
      </c>
      <c r="U93" s="34">
        <v>3.5379999999999998</v>
      </c>
      <c r="V93" s="34">
        <v>0</v>
      </c>
      <c r="W93" s="34">
        <f t="shared" si="100"/>
        <v>1128.07</v>
      </c>
      <c r="X93" s="34">
        <v>1128.07</v>
      </c>
      <c r="Y93" s="34">
        <v>0</v>
      </c>
      <c r="Z93" s="34">
        <v>0</v>
      </c>
      <c r="AA93" s="34">
        <v>0</v>
      </c>
      <c r="AB93" s="34">
        <v>0</v>
      </c>
      <c r="AC93" s="34">
        <v>0</v>
      </c>
      <c r="AD93" s="34">
        <f t="shared" si="101"/>
        <v>12000</v>
      </c>
      <c r="AE93" s="34">
        <v>12000</v>
      </c>
      <c r="AF93" s="34">
        <v>0</v>
      </c>
      <c r="AG93" s="34">
        <v>0</v>
      </c>
      <c r="AH93" s="34">
        <v>0</v>
      </c>
      <c r="AI93" s="34">
        <v>0</v>
      </c>
      <c r="AJ93" s="34">
        <v>0</v>
      </c>
      <c r="AK93" s="34">
        <f t="shared" si="102"/>
        <v>0</v>
      </c>
      <c r="AL93" s="34">
        <v>0</v>
      </c>
      <c r="AM93" s="34">
        <v>0</v>
      </c>
      <c r="AN93" s="34">
        <v>0</v>
      </c>
      <c r="AO93" s="34">
        <v>0</v>
      </c>
      <c r="AP93" s="34">
        <v>0</v>
      </c>
      <c r="AQ93" s="34">
        <v>0</v>
      </c>
      <c r="AR93" s="34">
        <f t="shared" si="103"/>
        <v>0</v>
      </c>
      <c r="AS93" s="34">
        <v>0</v>
      </c>
      <c r="AT93" s="34">
        <v>0</v>
      </c>
      <c r="AU93" s="34">
        <v>0</v>
      </c>
      <c r="AV93" s="34">
        <v>0</v>
      </c>
    </row>
    <row r="94" spans="1:48" ht="114.75" x14ac:dyDescent="0.5">
      <c r="A94" s="53">
        <v>68</v>
      </c>
      <c r="B94" s="50" t="s">
        <v>213</v>
      </c>
      <c r="C94" s="51" t="s">
        <v>214</v>
      </c>
      <c r="D94" s="52">
        <v>2010</v>
      </c>
      <c r="E94" s="52">
        <v>2020</v>
      </c>
      <c r="F94" s="33">
        <v>19020.505559999998</v>
      </c>
      <c r="G94" s="34">
        <f t="shared" si="92"/>
        <v>4.819</v>
      </c>
      <c r="H94" s="34">
        <f t="shared" si="93"/>
        <v>0</v>
      </c>
      <c r="I94" s="34">
        <f t="shared" si="94"/>
        <v>7886.73</v>
      </c>
      <c r="J94" s="34">
        <f t="shared" si="95"/>
        <v>7886.73</v>
      </c>
      <c r="K94" s="34">
        <f t="shared" si="96"/>
        <v>0</v>
      </c>
      <c r="L94" s="34">
        <f t="shared" si="97"/>
        <v>0</v>
      </c>
      <c r="M94" s="34">
        <f t="shared" si="98"/>
        <v>0</v>
      </c>
      <c r="N94" s="34">
        <v>4.819</v>
      </c>
      <c r="O94" s="34">
        <v>0</v>
      </c>
      <c r="P94" s="34">
        <f t="shared" si="99"/>
        <v>7886.73</v>
      </c>
      <c r="Q94" s="34">
        <v>7886.73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f t="shared" si="100"/>
        <v>0</v>
      </c>
      <c r="X94" s="34">
        <v>0</v>
      </c>
      <c r="Y94" s="34">
        <v>0</v>
      </c>
      <c r="Z94" s="34">
        <v>0</v>
      </c>
      <c r="AA94" s="34">
        <v>0</v>
      </c>
      <c r="AB94" s="34">
        <v>0</v>
      </c>
      <c r="AC94" s="34">
        <v>0</v>
      </c>
      <c r="AD94" s="34">
        <f t="shared" si="101"/>
        <v>0</v>
      </c>
      <c r="AE94" s="34">
        <v>0</v>
      </c>
      <c r="AF94" s="34">
        <v>0</v>
      </c>
      <c r="AG94" s="34">
        <v>0</v>
      </c>
      <c r="AH94" s="34">
        <v>0</v>
      </c>
      <c r="AI94" s="34">
        <v>0</v>
      </c>
      <c r="AJ94" s="34">
        <v>0</v>
      </c>
      <c r="AK94" s="34">
        <f t="shared" si="102"/>
        <v>0</v>
      </c>
      <c r="AL94" s="34">
        <v>0</v>
      </c>
      <c r="AM94" s="34">
        <v>0</v>
      </c>
      <c r="AN94" s="34">
        <v>0</v>
      </c>
      <c r="AO94" s="34">
        <v>0</v>
      </c>
      <c r="AP94" s="34">
        <v>0</v>
      </c>
      <c r="AQ94" s="34">
        <v>0</v>
      </c>
      <c r="AR94" s="34">
        <f t="shared" si="103"/>
        <v>0</v>
      </c>
      <c r="AS94" s="34">
        <v>0</v>
      </c>
      <c r="AT94" s="34">
        <v>0</v>
      </c>
      <c r="AU94" s="34">
        <v>0</v>
      </c>
      <c r="AV94" s="34">
        <v>0</v>
      </c>
    </row>
    <row r="95" spans="1:48" ht="76.5" x14ac:dyDescent="0.5">
      <c r="A95" s="53">
        <v>69</v>
      </c>
      <c r="B95" s="50" t="s">
        <v>215</v>
      </c>
      <c r="C95" s="51" t="s">
        <v>216</v>
      </c>
      <c r="D95" s="52">
        <v>2017</v>
      </c>
      <c r="E95" s="52">
        <v>2024</v>
      </c>
      <c r="F95" s="33">
        <v>27027.64</v>
      </c>
      <c r="G95" s="34">
        <f t="shared" si="92"/>
        <v>0</v>
      </c>
      <c r="H95" s="34">
        <f t="shared" si="93"/>
        <v>0</v>
      </c>
      <c r="I95" s="34">
        <f t="shared" si="94"/>
        <v>3027.64</v>
      </c>
      <c r="J95" s="34">
        <f t="shared" si="95"/>
        <v>3027.64</v>
      </c>
      <c r="K95" s="34">
        <f t="shared" si="96"/>
        <v>0</v>
      </c>
      <c r="L95" s="34">
        <f t="shared" si="97"/>
        <v>0</v>
      </c>
      <c r="M95" s="34">
        <f t="shared" si="98"/>
        <v>0</v>
      </c>
      <c r="N95" s="34">
        <v>0</v>
      </c>
      <c r="O95" s="34">
        <v>0</v>
      </c>
      <c r="P95" s="34">
        <f t="shared" si="99"/>
        <v>0</v>
      </c>
      <c r="Q95" s="34">
        <v>0</v>
      </c>
      <c r="R95" s="34">
        <v>0</v>
      </c>
      <c r="S95" s="34">
        <v>0</v>
      </c>
      <c r="T95" s="34">
        <v>0</v>
      </c>
      <c r="U95" s="34">
        <v>0</v>
      </c>
      <c r="V95" s="34">
        <v>0</v>
      </c>
      <c r="W95" s="34">
        <f t="shared" si="100"/>
        <v>0</v>
      </c>
      <c r="X95" s="34">
        <v>0</v>
      </c>
      <c r="Y95" s="34">
        <v>0</v>
      </c>
      <c r="Z95" s="34">
        <v>0</v>
      </c>
      <c r="AA95" s="34">
        <v>0</v>
      </c>
      <c r="AB95" s="34">
        <v>0</v>
      </c>
      <c r="AC95" s="34">
        <v>0</v>
      </c>
      <c r="AD95" s="34">
        <f t="shared" si="101"/>
        <v>0</v>
      </c>
      <c r="AE95" s="34">
        <v>0</v>
      </c>
      <c r="AF95" s="34">
        <v>0</v>
      </c>
      <c r="AG95" s="34">
        <v>0</v>
      </c>
      <c r="AH95" s="34">
        <v>0</v>
      </c>
      <c r="AI95" s="34">
        <v>0</v>
      </c>
      <c r="AJ95" s="34">
        <v>0</v>
      </c>
      <c r="AK95" s="34">
        <f t="shared" si="102"/>
        <v>127.64</v>
      </c>
      <c r="AL95" s="34">
        <v>127.64</v>
      </c>
      <c r="AM95" s="34">
        <v>0</v>
      </c>
      <c r="AN95" s="34">
        <v>0</v>
      </c>
      <c r="AO95" s="34">
        <v>0</v>
      </c>
      <c r="AP95" s="34">
        <v>0</v>
      </c>
      <c r="AQ95" s="34">
        <v>0</v>
      </c>
      <c r="AR95" s="34">
        <f t="shared" si="103"/>
        <v>2900</v>
      </c>
      <c r="AS95" s="34">
        <v>2900</v>
      </c>
      <c r="AT95" s="34">
        <v>0</v>
      </c>
      <c r="AU95" s="34">
        <v>0</v>
      </c>
      <c r="AV95" s="34">
        <v>0</v>
      </c>
    </row>
    <row r="96" spans="1:48" ht="76.5" x14ac:dyDescent="0.5">
      <c r="A96" s="53">
        <v>70</v>
      </c>
      <c r="B96" s="50" t="s">
        <v>217</v>
      </c>
      <c r="C96" s="51" t="s">
        <v>218</v>
      </c>
      <c r="D96" s="52">
        <v>2018</v>
      </c>
      <c r="E96" s="52">
        <v>2024</v>
      </c>
      <c r="F96" s="33">
        <v>17139.47</v>
      </c>
      <c r="G96" s="34">
        <f t="shared" si="92"/>
        <v>0</v>
      </c>
      <c r="H96" s="34">
        <f t="shared" si="93"/>
        <v>0</v>
      </c>
      <c r="I96" s="34">
        <f t="shared" si="94"/>
        <v>1139.47</v>
      </c>
      <c r="J96" s="34">
        <f t="shared" si="95"/>
        <v>1139.47</v>
      </c>
      <c r="K96" s="34">
        <f t="shared" si="96"/>
        <v>0</v>
      </c>
      <c r="L96" s="34">
        <f t="shared" si="97"/>
        <v>0</v>
      </c>
      <c r="M96" s="34">
        <f t="shared" si="98"/>
        <v>0</v>
      </c>
      <c r="N96" s="34">
        <v>0</v>
      </c>
      <c r="O96" s="34">
        <v>0</v>
      </c>
      <c r="P96" s="34">
        <f t="shared" si="99"/>
        <v>0</v>
      </c>
      <c r="Q96" s="34">
        <v>0</v>
      </c>
      <c r="R96" s="34">
        <v>0</v>
      </c>
      <c r="S96" s="34">
        <v>0</v>
      </c>
      <c r="T96" s="34">
        <v>0</v>
      </c>
      <c r="U96" s="34">
        <v>0</v>
      </c>
      <c r="V96" s="34">
        <v>0</v>
      </c>
      <c r="W96" s="34">
        <f t="shared" si="100"/>
        <v>0</v>
      </c>
      <c r="X96" s="34">
        <v>0</v>
      </c>
      <c r="Y96" s="34">
        <v>0</v>
      </c>
      <c r="Z96" s="34">
        <v>0</v>
      </c>
      <c r="AA96" s="34">
        <v>0</v>
      </c>
      <c r="AB96" s="34">
        <v>0</v>
      </c>
      <c r="AC96" s="34">
        <v>0</v>
      </c>
      <c r="AD96" s="34">
        <f t="shared" si="101"/>
        <v>0</v>
      </c>
      <c r="AE96" s="34">
        <v>0</v>
      </c>
      <c r="AF96" s="34">
        <v>0</v>
      </c>
      <c r="AG96" s="34">
        <v>0</v>
      </c>
      <c r="AH96" s="34">
        <v>0</v>
      </c>
      <c r="AI96" s="34">
        <v>0</v>
      </c>
      <c r="AJ96" s="34">
        <v>0</v>
      </c>
      <c r="AK96" s="34">
        <f t="shared" si="102"/>
        <v>139.47</v>
      </c>
      <c r="AL96" s="34">
        <v>139.47</v>
      </c>
      <c r="AM96" s="34">
        <v>0</v>
      </c>
      <c r="AN96" s="34">
        <v>0</v>
      </c>
      <c r="AO96" s="34">
        <v>0</v>
      </c>
      <c r="AP96" s="34">
        <v>0</v>
      </c>
      <c r="AQ96" s="34">
        <v>0</v>
      </c>
      <c r="AR96" s="34">
        <f t="shared" si="103"/>
        <v>1000</v>
      </c>
      <c r="AS96" s="34">
        <v>1000</v>
      </c>
      <c r="AT96" s="34">
        <v>0</v>
      </c>
      <c r="AU96" s="34">
        <v>0</v>
      </c>
      <c r="AV96" s="34">
        <v>0</v>
      </c>
    </row>
    <row r="97" spans="1:48" ht="76.5" x14ac:dyDescent="0.5">
      <c r="A97" s="53">
        <v>71</v>
      </c>
      <c r="B97" s="50" t="s">
        <v>219</v>
      </c>
      <c r="C97" s="51" t="s">
        <v>220</v>
      </c>
      <c r="D97" s="52">
        <v>2018</v>
      </c>
      <c r="E97" s="52">
        <v>2024</v>
      </c>
      <c r="F97" s="33">
        <v>17154.7</v>
      </c>
      <c r="G97" s="34">
        <f t="shared" si="92"/>
        <v>0</v>
      </c>
      <c r="H97" s="34">
        <f t="shared" si="93"/>
        <v>0</v>
      </c>
      <c r="I97" s="34">
        <f t="shared" si="94"/>
        <v>1154.7</v>
      </c>
      <c r="J97" s="34">
        <f t="shared" si="95"/>
        <v>1154.7</v>
      </c>
      <c r="K97" s="34">
        <f t="shared" si="96"/>
        <v>0</v>
      </c>
      <c r="L97" s="34">
        <f t="shared" si="97"/>
        <v>0</v>
      </c>
      <c r="M97" s="34">
        <f t="shared" si="98"/>
        <v>0</v>
      </c>
      <c r="N97" s="34">
        <v>0</v>
      </c>
      <c r="O97" s="34">
        <v>0</v>
      </c>
      <c r="P97" s="34">
        <f t="shared" si="99"/>
        <v>0</v>
      </c>
      <c r="Q97" s="34">
        <v>0</v>
      </c>
      <c r="R97" s="34">
        <v>0</v>
      </c>
      <c r="S97" s="34">
        <v>0</v>
      </c>
      <c r="T97" s="34">
        <v>0</v>
      </c>
      <c r="U97" s="34">
        <v>0</v>
      </c>
      <c r="V97" s="34">
        <v>0</v>
      </c>
      <c r="W97" s="34">
        <f t="shared" si="100"/>
        <v>0</v>
      </c>
      <c r="X97" s="34">
        <v>0</v>
      </c>
      <c r="Y97" s="34">
        <v>0</v>
      </c>
      <c r="Z97" s="34">
        <v>0</v>
      </c>
      <c r="AA97" s="34">
        <v>0</v>
      </c>
      <c r="AB97" s="34">
        <v>0</v>
      </c>
      <c r="AC97" s="34">
        <v>0</v>
      </c>
      <c r="AD97" s="34">
        <f t="shared" si="101"/>
        <v>0</v>
      </c>
      <c r="AE97" s="34">
        <v>0</v>
      </c>
      <c r="AF97" s="34">
        <v>0</v>
      </c>
      <c r="AG97" s="34">
        <v>0</v>
      </c>
      <c r="AH97" s="34">
        <v>0</v>
      </c>
      <c r="AI97" s="34">
        <v>0</v>
      </c>
      <c r="AJ97" s="34">
        <v>0</v>
      </c>
      <c r="AK97" s="34">
        <f t="shared" si="102"/>
        <v>154.69999999999999</v>
      </c>
      <c r="AL97" s="34">
        <v>154.69999999999999</v>
      </c>
      <c r="AM97" s="34">
        <v>0</v>
      </c>
      <c r="AN97" s="34">
        <v>0</v>
      </c>
      <c r="AO97" s="34">
        <v>0</v>
      </c>
      <c r="AP97" s="34">
        <v>0</v>
      </c>
      <c r="AQ97" s="34">
        <v>0</v>
      </c>
      <c r="AR97" s="34">
        <f t="shared" si="103"/>
        <v>1000</v>
      </c>
      <c r="AS97" s="34">
        <v>1000</v>
      </c>
      <c r="AT97" s="34">
        <v>0</v>
      </c>
      <c r="AU97" s="34">
        <v>0</v>
      </c>
      <c r="AV97" s="34">
        <v>0</v>
      </c>
    </row>
    <row r="98" spans="1:48" ht="114.75" x14ac:dyDescent="0.5">
      <c r="A98" s="53">
        <v>72</v>
      </c>
      <c r="B98" s="50" t="s">
        <v>221</v>
      </c>
      <c r="C98" s="51" t="s">
        <v>222</v>
      </c>
      <c r="D98" s="52">
        <v>2019</v>
      </c>
      <c r="E98" s="52">
        <v>2020</v>
      </c>
      <c r="F98" s="33">
        <v>601.63251000000002</v>
      </c>
      <c r="G98" s="34">
        <f t="shared" si="92"/>
        <v>1.4999999999999999E-2</v>
      </c>
      <c r="H98" s="34">
        <f t="shared" si="93"/>
        <v>0.5</v>
      </c>
      <c r="I98" s="34">
        <f t="shared" si="94"/>
        <v>5.97</v>
      </c>
      <c r="J98" s="34">
        <f t="shared" si="95"/>
        <v>5.97</v>
      </c>
      <c r="K98" s="34">
        <f t="shared" si="96"/>
        <v>0</v>
      </c>
      <c r="L98" s="34">
        <f t="shared" si="97"/>
        <v>0</v>
      </c>
      <c r="M98" s="34">
        <f t="shared" si="98"/>
        <v>0</v>
      </c>
      <c r="N98" s="34">
        <v>1.4999999999999999E-2</v>
      </c>
      <c r="O98" s="34">
        <v>0.5</v>
      </c>
      <c r="P98" s="34">
        <f t="shared" si="99"/>
        <v>5.97</v>
      </c>
      <c r="Q98" s="33">
        <v>5.97</v>
      </c>
      <c r="R98" s="34">
        <v>0</v>
      </c>
      <c r="S98" s="34">
        <v>0</v>
      </c>
      <c r="T98" s="34">
        <v>0</v>
      </c>
      <c r="U98" s="34">
        <v>0</v>
      </c>
      <c r="V98" s="34">
        <v>0</v>
      </c>
      <c r="W98" s="34">
        <f t="shared" si="100"/>
        <v>0</v>
      </c>
      <c r="X98" s="34">
        <v>0</v>
      </c>
      <c r="Y98" s="34">
        <v>0</v>
      </c>
      <c r="Z98" s="34">
        <v>0</v>
      </c>
      <c r="AA98" s="34">
        <v>0</v>
      </c>
      <c r="AB98" s="34">
        <v>0</v>
      </c>
      <c r="AC98" s="34">
        <v>0</v>
      </c>
      <c r="AD98" s="34">
        <f t="shared" si="101"/>
        <v>0</v>
      </c>
      <c r="AE98" s="34">
        <v>0</v>
      </c>
      <c r="AF98" s="34">
        <v>0</v>
      </c>
      <c r="AG98" s="34">
        <v>0</v>
      </c>
      <c r="AH98" s="34">
        <v>0</v>
      </c>
      <c r="AI98" s="34">
        <v>0</v>
      </c>
      <c r="AJ98" s="34">
        <v>0</v>
      </c>
      <c r="AK98" s="34">
        <f t="shared" si="102"/>
        <v>0</v>
      </c>
      <c r="AL98" s="34">
        <v>0</v>
      </c>
      <c r="AM98" s="34">
        <v>0</v>
      </c>
      <c r="AN98" s="34">
        <v>0</v>
      </c>
      <c r="AO98" s="34">
        <v>0</v>
      </c>
      <c r="AP98" s="34">
        <v>0</v>
      </c>
      <c r="AQ98" s="34">
        <v>0</v>
      </c>
      <c r="AR98" s="34">
        <f t="shared" si="103"/>
        <v>0</v>
      </c>
      <c r="AS98" s="34">
        <v>0</v>
      </c>
      <c r="AT98" s="34">
        <v>0</v>
      </c>
      <c r="AU98" s="34">
        <v>0</v>
      </c>
      <c r="AV98" s="34">
        <v>0</v>
      </c>
    </row>
    <row r="99" spans="1:48" ht="153" x14ac:dyDescent="0.5">
      <c r="A99" s="53">
        <v>73</v>
      </c>
      <c r="B99" s="50" t="s">
        <v>223</v>
      </c>
      <c r="C99" s="51" t="s">
        <v>224</v>
      </c>
      <c r="D99" s="52">
        <v>2020</v>
      </c>
      <c r="E99" s="52">
        <v>2021</v>
      </c>
      <c r="F99" s="33">
        <v>850.11</v>
      </c>
      <c r="G99" s="34">
        <f t="shared" si="92"/>
        <v>0</v>
      </c>
      <c r="H99" s="34">
        <f t="shared" si="93"/>
        <v>0.5</v>
      </c>
      <c r="I99" s="34">
        <f t="shared" si="94"/>
        <v>847.81</v>
      </c>
      <c r="J99" s="34">
        <f t="shared" si="95"/>
        <v>847.81</v>
      </c>
      <c r="K99" s="34">
        <f t="shared" si="96"/>
        <v>0</v>
      </c>
      <c r="L99" s="34">
        <f t="shared" si="97"/>
        <v>0</v>
      </c>
      <c r="M99" s="34">
        <f t="shared" si="98"/>
        <v>0</v>
      </c>
      <c r="N99" s="34">
        <v>0</v>
      </c>
      <c r="O99" s="34">
        <v>0</v>
      </c>
      <c r="P99" s="34">
        <f t="shared" si="99"/>
        <v>628.9</v>
      </c>
      <c r="Q99" s="33">
        <v>628.9</v>
      </c>
      <c r="R99" s="34">
        <v>0</v>
      </c>
      <c r="S99" s="34">
        <v>0</v>
      </c>
      <c r="T99" s="34">
        <v>0</v>
      </c>
      <c r="U99" s="34">
        <v>0</v>
      </c>
      <c r="V99" s="34">
        <v>0.5</v>
      </c>
      <c r="W99" s="34">
        <f t="shared" si="100"/>
        <v>218.91</v>
      </c>
      <c r="X99" s="34">
        <v>218.91</v>
      </c>
      <c r="Y99" s="34">
        <v>0</v>
      </c>
      <c r="Z99" s="34">
        <v>0</v>
      </c>
      <c r="AA99" s="34">
        <v>0</v>
      </c>
      <c r="AB99" s="34">
        <v>0</v>
      </c>
      <c r="AC99" s="34">
        <v>0</v>
      </c>
      <c r="AD99" s="34">
        <f t="shared" si="101"/>
        <v>0</v>
      </c>
      <c r="AE99" s="34">
        <v>0</v>
      </c>
      <c r="AF99" s="34">
        <v>0</v>
      </c>
      <c r="AG99" s="34">
        <v>0</v>
      </c>
      <c r="AH99" s="34">
        <v>0</v>
      </c>
      <c r="AI99" s="34">
        <v>0</v>
      </c>
      <c r="AJ99" s="34">
        <v>0</v>
      </c>
      <c r="AK99" s="34">
        <f t="shared" si="102"/>
        <v>0</v>
      </c>
      <c r="AL99" s="34">
        <v>0</v>
      </c>
      <c r="AM99" s="34">
        <v>0</v>
      </c>
      <c r="AN99" s="34">
        <v>0</v>
      </c>
      <c r="AO99" s="34">
        <v>0</v>
      </c>
      <c r="AP99" s="34">
        <v>0</v>
      </c>
      <c r="AQ99" s="34">
        <v>0</v>
      </c>
      <c r="AR99" s="34">
        <f t="shared" si="103"/>
        <v>0</v>
      </c>
      <c r="AS99" s="34">
        <v>0</v>
      </c>
      <c r="AT99" s="34">
        <v>0</v>
      </c>
      <c r="AU99" s="34">
        <v>0</v>
      </c>
      <c r="AV99" s="34">
        <v>0</v>
      </c>
    </row>
    <row r="100" spans="1:48" ht="153" x14ac:dyDescent="0.5">
      <c r="A100" s="53">
        <v>74</v>
      </c>
      <c r="B100" s="50" t="s">
        <v>225</v>
      </c>
      <c r="C100" s="51" t="s">
        <v>226</v>
      </c>
      <c r="D100" s="52">
        <v>2020</v>
      </c>
      <c r="E100" s="52">
        <v>2020</v>
      </c>
      <c r="F100" s="33">
        <v>476.31</v>
      </c>
      <c r="G100" s="34">
        <f t="shared" si="92"/>
        <v>0.36</v>
      </c>
      <c r="H100" s="34">
        <f t="shared" si="93"/>
        <v>0</v>
      </c>
      <c r="I100" s="34">
        <f t="shared" si="94"/>
        <v>245.48</v>
      </c>
      <c r="J100" s="34">
        <f t="shared" si="95"/>
        <v>245.48</v>
      </c>
      <c r="K100" s="34">
        <f t="shared" si="96"/>
        <v>0</v>
      </c>
      <c r="L100" s="34">
        <f t="shared" si="97"/>
        <v>0</v>
      </c>
      <c r="M100" s="34">
        <f t="shared" si="98"/>
        <v>0</v>
      </c>
      <c r="N100" s="34">
        <v>0.36</v>
      </c>
      <c r="O100" s="34">
        <v>0</v>
      </c>
      <c r="P100" s="34">
        <f t="shared" si="99"/>
        <v>245.48</v>
      </c>
      <c r="Q100" s="33">
        <v>245.48</v>
      </c>
      <c r="R100" s="34">
        <v>0</v>
      </c>
      <c r="S100" s="34">
        <v>0</v>
      </c>
      <c r="T100" s="34">
        <v>0</v>
      </c>
      <c r="U100" s="34">
        <v>0</v>
      </c>
      <c r="V100" s="34">
        <v>0</v>
      </c>
      <c r="W100" s="34">
        <f t="shared" si="100"/>
        <v>0</v>
      </c>
      <c r="X100" s="34">
        <v>0</v>
      </c>
      <c r="Y100" s="34">
        <v>0</v>
      </c>
      <c r="Z100" s="34">
        <v>0</v>
      </c>
      <c r="AA100" s="34">
        <v>0</v>
      </c>
      <c r="AB100" s="34">
        <v>0</v>
      </c>
      <c r="AC100" s="34">
        <v>0</v>
      </c>
      <c r="AD100" s="34">
        <f t="shared" si="101"/>
        <v>0</v>
      </c>
      <c r="AE100" s="34">
        <v>0</v>
      </c>
      <c r="AF100" s="34">
        <v>0</v>
      </c>
      <c r="AG100" s="34">
        <v>0</v>
      </c>
      <c r="AH100" s="34">
        <v>0</v>
      </c>
      <c r="AI100" s="34">
        <v>0</v>
      </c>
      <c r="AJ100" s="34">
        <v>0</v>
      </c>
      <c r="AK100" s="34">
        <f t="shared" si="102"/>
        <v>0</v>
      </c>
      <c r="AL100" s="34">
        <v>0</v>
      </c>
      <c r="AM100" s="34">
        <v>0</v>
      </c>
      <c r="AN100" s="34">
        <v>0</v>
      </c>
      <c r="AO100" s="34">
        <v>0</v>
      </c>
      <c r="AP100" s="34">
        <v>0</v>
      </c>
      <c r="AQ100" s="34">
        <v>0</v>
      </c>
      <c r="AR100" s="34">
        <f t="shared" si="103"/>
        <v>0</v>
      </c>
      <c r="AS100" s="34">
        <v>0</v>
      </c>
      <c r="AT100" s="34">
        <v>0</v>
      </c>
      <c r="AU100" s="34">
        <v>0</v>
      </c>
      <c r="AV100" s="34">
        <v>0</v>
      </c>
    </row>
    <row r="101" spans="1:48" ht="114.75" x14ac:dyDescent="0.5">
      <c r="A101" s="53">
        <v>75</v>
      </c>
      <c r="B101" s="50" t="s">
        <v>227</v>
      </c>
      <c r="C101" s="51" t="s">
        <v>228</v>
      </c>
      <c r="D101" s="52">
        <v>2021</v>
      </c>
      <c r="E101" s="52">
        <v>2021</v>
      </c>
      <c r="F101" s="33">
        <v>520.22</v>
      </c>
      <c r="G101" s="34">
        <f t="shared" si="92"/>
        <v>0</v>
      </c>
      <c r="H101" s="34">
        <f t="shared" si="93"/>
        <v>0.4</v>
      </c>
      <c r="I101" s="34">
        <f t="shared" si="94"/>
        <v>514.04000000000008</v>
      </c>
      <c r="J101" s="34">
        <f t="shared" si="95"/>
        <v>514.04000000000008</v>
      </c>
      <c r="K101" s="34">
        <f t="shared" si="96"/>
        <v>0</v>
      </c>
      <c r="L101" s="34">
        <f t="shared" si="97"/>
        <v>0</v>
      </c>
      <c r="M101" s="34">
        <f t="shared" si="98"/>
        <v>0</v>
      </c>
      <c r="N101" s="34">
        <v>0</v>
      </c>
      <c r="O101" s="34">
        <v>0</v>
      </c>
      <c r="P101" s="34">
        <f t="shared" si="99"/>
        <v>43.82</v>
      </c>
      <c r="Q101" s="33">
        <v>43.82</v>
      </c>
      <c r="R101" s="34">
        <v>0</v>
      </c>
      <c r="S101" s="34">
        <v>0</v>
      </c>
      <c r="T101" s="34">
        <v>0</v>
      </c>
      <c r="U101" s="34">
        <v>0</v>
      </c>
      <c r="V101" s="34">
        <v>0.4</v>
      </c>
      <c r="W101" s="34">
        <f t="shared" si="100"/>
        <v>470.22</v>
      </c>
      <c r="X101" s="34">
        <v>470.22</v>
      </c>
      <c r="Y101" s="34">
        <v>0</v>
      </c>
      <c r="Z101" s="34">
        <v>0</v>
      </c>
      <c r="AA101" s="34">
        <v>0</v>
      </c>
      <c r="AB101" s="34">
        <v>0</v>
      </c>
      <c r="AC101" s="34">
        <v>0</v>
      </c>
      <c r="AD101" s="34">
        <f t="shared" si="101"/>
        <v>0</v>
      </c>
      <c r="AE101" s="34">
        <v>0</v>
      </c>
      <c r="AF101" s="34">
        <v>0</v>
      </c>
      <c r="AG101" s="34">
        <v>0</v>
      </c>
      <c r="AH101" s="34">
        <v>0</v>
      </c>
      <c r="AI101" s="34">
        <v>0</v>
      </c>
      <c r="AJ101" s="34">
        <v>0</v>
      </c>
      <c r="AK101" s="34">
        <f t="shared" si="102"/>
        <v>0</v>
      </c>
      <c r="AL101" s="34">
        <v>0</v>
      </c>
      <c r="AM101" s="34">
        <v>0</v>
      </c>
      <c r="AN101" s="34">
        <v>0</v>
      </c>
      <c r="AO101" s="34">
        <v>0</v>
      </c>
      <c r="AP101" s="34">
        <v>0</v>
      </c>
      <c r="AQ101" s="34">
        <v>0</v>
      </c>
      <c r="AR101" s="34">
        <f t="shared" si="103"/>
        <v>0</v>
      </c>
      <c r="AS101" s="34">
        <v>0</v>
      </c>
      <c r="AT101" s="34">
        <v>0</v>
      </c>
      <c r="AU101" s="34">
        <v>0</v>
      </c>
      <c r="AV101" s="34">
        <v>0</v>
      </c>
    </row>
    <row r="102" spans="1:48" ht="191.25" x14ac:dyDescent="0.5">
      <c r="A102" s="53">
        <v>76</v>
      </c>
      <c r="B102" s="50" t="s">
        <v>229</v>
      </c>
      <c r="C102" s="51" t="s">
        <v>230</v>
      </c>
      <c r="D102" s="52">
        <v>2020</v>
      </c>
      <c r="E102" s="52">
        <v>2020</v>
      </c>
      <c r="F102" s="33">
        <v>77.784559999999999</v>
      </c>
      <c r="G102" s="34">
        <f t="shared" si="92"/>
        <v>0.158</v>
      </c>
      <c r="H102" s="34">
        <f t="shared" si="93"/>
        <v>0</v>
      </c>
      <c r="I102" s="34">
        <f t="shared" si="94"/>
        <v>24.699210000000001</v>
      </c>
      <c r="J102" s="34">
        <f t="shared" si="95"/>
        <v>24.699210000000001</v>
      </c>
      <c r="K102" s="34">
        <f t="shared" si="96"/>
        <v>0</v>
      </c>
      <c r="L102" s="34">
        <f t="shared" si="97"/>
        <v>0</v>
      </c>
      <c r="M102" s="34">
        <f t="shared" si="98"/>
        <v>0</v>
      </c>
      <c r="N102" s="34">
        <v>0.158</v>
      </c>
      <c r="O102" s="34">
        <v>0</v>
      </c>
      <c r="P102" s="34">
        <f t="shared" si="99"/>
        <v>24.699210000000001</v>
      </c>
      <c r="Q102" s="33">
        <v>24.699210000000001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f t="shared" si="100"/>
        <v>0</v>
      </c>
      <c r="X102" s="34">
        <v>0</v>
      </c>
      <c r="Y102" s="34">
        <v>0</v>
      </c>
      <c r="Z102" s="34">
        <v>0</v>
      </c>
      <c r="AA102" s="34">
        <v>0</v>
      </c>
      <c r="AB102" s="34">
        <v>0</v>
      </c>
      <c r="AC102" s="34">
        <v>0</v>
      </c>
      <c r="AD102" s="34">
        <f t="shared" si="101"/>
        <v>0</v>
      </c>
      <c r="AE102" s="34">
        <v>0</v>
      </c>
      <c r="AF102" s="34">
        <v>0</v>
      </c>
      <c r="AG102" s="34">
        <v>0</v>
      </c>
      <c r="AH102" s="34">
        <v>0</v>
      </c>
      <c r="AI102" s="34">
        <v>0</v>
      </c>
      <c r="AJ102" s="34">
        <v>0</v>
      </c>
      <c r="AK102" s="34">
        <f t="shared" si="102"/>
        <v>0</v>
      </c>
      <c r="AL102" s="34">
        <v>0</v>
      </c>
      <c r="AM102" s="34">
        <v>0</v>
      </c>
      <c r="AN102" s="34">
        <v>0</v>
      </c>
      <c r="AO102" s="34">
        <v>0</v>
      </c>
      <c r="AP102" s="34">
        <v>0</v>
      </c>
      <c r="AQ102" s="34">
        <v>0</v>
      </c>
      <c r="AR102" s="34">
        <f t="shared" si="103"/>
        <v>0</v>
      </c>
      <c r="AS102" s="34">
        <v>0</v>
      </c>
      <c r="AT102" s="34">
        <v>0</v>
      </c>
      <c r="AU102" s="34">
        <v>0</v>
      </c>
      <c r="AV102" s="34">
        <v>0</v>
      </c>
    </row>
    <row r="103" spans="1:48" ht="153" x14ac:dyDescent="0.5">
      <c r="A103" s="53">
        <v>77</v>
      </c>
      <c r="B103" s="50" t="s">
        <v>231</v>
      </c>
      <c r="C103" s="51" t="s">
        <v>232</v>
      </c>
      <c r="D103" s="52">
        <v>2020</v>
      </c>
      <c r="E103" s="52">
        <v>2020</v>
      </c>
      <c r="F103" s="33">
        <v>1355.07</v>
      </c>
      <c r="G103" s="34">
        <f t="shared" si="92"/>
        <v>0</v>
      </c>
      <c r="H103" s="34">
        <f t="shared" si="93"/>
        <v>0.8</v>
      </c>
      <c r="I103" s="34">
        <f t="shared" si="94"/>
        <v>1305.07</v>
      </c>
      <c r="J103" s="34">
        <f t="shared" si="95"/>
        <v>1305.07</v>
      </c>
      <c r="K103" s="34">
        <f t="shared" si="96"/>
        <v>0</v>
      </c>
      <c r="L103" s="34">
        <f t="shared" si="97"/>
        <v>0</v>
      </c>
      <c r="M103" s="34">
        <f t="shared" si="98"/>
        <v>0</v>
      </c>
      <c r="N103" s="34">
        <v>0</v>
      </c>
      <c r="O103" s="34">
        <v>0.8</v>
      </c>
      <c r="P103" s="34">
        <f t="shared" si="99"/>
        <v>1305.07</v>
      </c>
      <c r="Q103" s="33">
        <v>1305.07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f t="shared" si="100"/>
        <v>0</v>
      </c>
      <c r="X103" s="34">
        <v>0</v>
      </c>
      <c r="Y103" s="34">
        <v>0</v>
      </c>
      <c r="Z103" s="34">
        <v>0</v>
      </c>
      <c r="AA103" s="34">
        <v>0</v>
      </c>
      <c r="AB103" s="34">
        <v>0</v>
      </c>
      <c r="AC103" s="34">
        <v>0</v>
      </c>
      <c r="AD103" s="34">
        <f t="shared" si="101"/>
        <v>0</v>
      </c>
      <c r="AE103" s="34">
        <v>0</v>
      </c>
      <c r="AF103" s="34">
        <v>0</v>
      </c>
      <c r="AG103" s="34">
        <v>0</v>
      </c>
      <c r="AH103" s="34">
        <v>0</v>
      </c>
      <c r="AI103" s="34">
        <v>0</v>
      </c>
      <c r="AJ103" s="34">
        <v>0</v>
      </c>
      <c r="AK103" s="34">
        <f t="shared" si="102"/>
        <v>0</v>
      </c>
      <c r="AL103" s="34">
        <v>0</v>
      </c>
      <c r="AM103" s="34">
        <v>0</v>
      </c>
      <c r="AN103" s="34">
        <v>0</v>
      </c>
      <c r="AO103" s="34">
        <v>0</v>
      </c>
      <c r="AP103" s="34">
        <v>0</v>
      </c>
      <c r="AQ103" s="34">
        <v>0</v>
      </c>
      <c r="AR103" s="34">
        <f t="shared" si="103"/>
        <v>0</v>
      </c>
      <c r="AS103" s="34">
        <v>0</v>
      </c>
      <c r="AT103" s="34">
        <v>0</v>
      </c>
      <c r="AU103" s="34">
        <v>0</v>
      </c>
      <c r="AV103" s="34">
        <v>0</v>
      </c>
    </row>
    <row r="104" spans="1:48" ht="38.25" x14ac:dyDescent="0.5">
      <c r="A104" s="53"/>
      <c r="B104" s="43" t="s">
        <v>233</v>
      </c>
      <c r="C104" s="48"/>
      <c r="D104" s="52"/>
      <c r="E104" s="45"/>
      <c r="F104" s="35">
        <f>SUM(F105:F110)</f>
        <v>63331.280000000006</v>
      </c>
      <c r="G104" s="35">
        <f t="shared" ref="G104:AV104" si="104">SUM(G105:G110)</f>
        <v>8.41</v>
      </c>
      <c r="H104" s="35">
        <f t="shared" si="104"/>
        <v>0.56000000000000005</v>
      </c>
      <c r="I104" s="35">
        <f t="shared" si="104"/>
        <v>29432.320000000003</v>
      </c>
      <c r="J104" s="35">
        <f t="shared" si="104"/>
        <v>29432.320000000003</v>
      </c>
      <c r="K104" s="35">
        <f t="shared" si="104"/>
        <v>0</v>
      </c>
      <c r="L104" s="35">
        <f t="shared" si="104"/>
        <v>0</v>
      </c>
      <c r="M104" s="35">
        <f t="shared" si="104"/>
        <v>0</v>
      </c>
      <c r="N104" s="35">
        <f t="shared" si="104"/>
        <v>3.56</v>
      </c>
      <c r="O104" s="35">
        <f t="shared" si="104"/>
        <v>0.16</v>
      </c>
      <c r="P104" s="35">
        <f t="shared" si="104"/>
        <v>3130.5</v>
      </c>
      <c r="Q104" s="35">
        <f t="shared" si="104"/>
        <v>3130.5</v>
      </c>
      <c r="R104" s="35">
        <f t="shared" si="104"/>
        <v>0</v>
      </c>
      <c r="S104" s="35">
        <f t="shared" si="104"/>
        <v>0</v>
      </c>
      <c r="T104" s="35">
        <f t="shared" si="104"/>
        <v>0</v>
      </c>
      <c r="U104" s="35">
        <f t="shared" si="104"/>
        <v>0</v>
      </c>
      <c r="V104" s="35">
        <f t="shared" si="104"/>
        <v>0.4</v>
      </c>
      <c r="W104" s="35">
        <f t="shared" si="104"/>
        <v>21020.21</v>
      </c>
      <c r="X104" s="35">
        <f t="shared" si="104"/>
        <v>21020.21</v>
      </c>
      <c r="Y104" s="35">
        <f t="shared" si="104"/>
        <v>0</v>
      </c>
      <c r="Z104" s="35">
        <f t="shared" si="104"/>
        <v>0</v>
      </c>
      <c r="AA104" s="35">
        <f t="shared" si="104"/>
        <v>0</v>
      </c>
      <c r="AB104" s="35">
        <f t="shared" si="104"/>
        <v>0.55000000000000004</v>
      </c>
      <c r="AC104" s="35">
        <f t="shared" si="104"/>
        <v>0</v>
      </c>
      <c r="AD104" s="35">
        <f t="shared" si="104"/>
        <v>1002.7</v>
      </c>
      <c r="AE104" s="35">
        <f t="shared" si="104"/>
        <v>1002.7</v>
      </c>
      <c r="AF104" s="35">
        <f t="shared" si="104"/>
        <v>0</v>
      </c>
      <c r="AG104" s="35">
        <f t="shared" si="104"/>
        <v>0</v>
      </c>
      <c r="AH104" s="35">
        <f t="shared" si="104"/>
        <v>0</v>
      </c>
      <c r="AI104" s="35">
        <f t="shared" si="104"/>
        <v>4.3</v>
      </c>
      <c r="AJ104" s="35">
        <f t="shared" si="104"/>
        <v>0</v>
      </c>
      <c r="AK104" s="35">
        <f t="shared" si="104"/>
        <v>1278.9100000000001</v>
      </c>
      <c r="AL104" s="35">
        <f t="shared" si="104"/>
        <v>1278.9100000000001</v>
      </c>
      <c r="AM104" s="35">
        <f t="shared" si="104"/>
        <v>0</v>
      </c>
      <c r="AN104" s="35">
        <f t="shared" si="104"/>
        <v>0</v>
      </c>
      <c r="AO104" s="35">
        <f t="shared" si="104"/>
        <v>0</v>
      </c>
      <c r="AP104" s="35">
        <f t="shared" si="104"/>
        <v>0</v>
      </c>
      <c r="AQ104" s="35">
        <f t="shared" si="104"/>
        <v>0</v>
      </c>
      <c r="AR104" s="35">
        <f t="shared" si="104"/>
        <v>3000</v>
      </c>
      <c r="AS104" s="35">
        <f t="shared" si="104"/>
        <v>3000</v>
      </c>
      <c r="AT104" s="35">
        <f t="shared" si="104"/>
        <v>0</v>
      </c>
      <c r="AU104" s="35">
        <f t="shared" si="104"/>
        <v>0</v>
      </c>
      <c r="AV104" s="35">
        <f t="shared" si="104"/>
        <v>0</v>
      </c>
    </row>
    <row r="105" spans="1:48" ht="76.5" x14ac:dyDescent="0.5">
      <c r="A105" s="53">
        <v>78</v>
      </c>
      <c r="B105" s="50" t="s">
        <v>234</v>
      </c>
      <c r="C105" s="51" t="s">
        <v>235</v>
      </c>
      <c r="D105" s="52">
        <v>2019</v>
      </c>
      <c r="E105" s="52">
        <v>2022</v>
      </c>
      <c r="F105" s="33">
        <v>788.38</v>
      </c>
      <c r="G105" s="34">
        <f t="shared" ref="G105:H110" si="105">N105+U105+AB105+AI105+AP105</f>
        <v>0.2</v>
      </c>
      <c r="H105" s="34">
        <f t="shared" si="105"/>
        <v>0</v>
      </c>
      <c r="I105" s="34">
        <f t="shared" ref="I105:I110" si="106">J105+K105+L105</f>
        <v>778.38</v>
      </c>
      <c r="J105" s="34">
        <f t="shared" ref="J105:M110" si="107">Q105+X105+AE105+AL105+AS105</f>
        <v>778.38</v>
      </c>
      <c r="K105" s="34">
        <f t="shared" si="107"/>
        <v>0</v>
      </c>
      <c r="L105" s="34">
        <f t="shared" si="107"/>
        <v>0</v>
      </c>
      <c r="M105" s="34">
        <f t="shared" si="107"/>
        <v>0</v>
      </c>
      <c r="N105" s="34">
        <v>0</v>
      </c>
      <c r="O105" s="34">
        <v>0</v>
      </c>
      <c r="P105" s="34">
        <f t="shared" ref="P105:P110" si="108">Q105+R105+S105</f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f t="shared" ref="W105:W110" si="109">X105+Y105+Z105</f>
        <v>0</v>
      </c>
      <c r="X105" s="34">
        <v>0</v>
      </c>
      <c r="Y105" s="34">
        <v>0</v>
      </c>
      <c r="Z105" s="34">
        <v>0</v>
      </c>
      <c r="AA105" s="34">
        <v>0</v>
      </c>
      <c r="AB105" s="34">
        <v>0.2</v>
      </c>
      <c r="AC105" s="34">
        <v>0</v>
      </c>
      <c r="AD105" s="34">
        <f t="shared" ref="AD105:AD110" si="110">AE105+AF105+AG105</f>
        <v>778.38</v>
      </c>
      <c r="AE105" s="34">
        <v>778.38</v>
      </c>
      <c r="AF105" s="34">
        <v>0</v>
      </c>
      <c r="AG105" s="34">
        <v>0</v>
      </c>
      <c r="AH105" s="34">
        <v>0</v>
      </c>
      <c r="AI105" s="34">
        <v>0</v>
      </c>
      <c r="AJ105" s="34">
        <v>0</v>
      </c>
      <c r="AK105" s="34">
        <f t="shared" ref="AK105:AK110" si="111">AL105+AM105+AN105</f>
        <v>0</v>
      </c>
      <c r="AL105" s="34">
        <v>0</v>
      </c>
      <c r="AM105" s="34">
        <v>0</v>
      </c>
      <c r="AN105" s="34">
        <v>0</v>
      </c>
      <c r="AO105" s="34">
        <v>0</v>
      </c>
      <c r="AP105" s="34">
        <v>0</v>
      </c>
      <c r="AQ105" s="34">
        <v>0</v>
      </c>
      <c r="AR105" s="34">
        <f t="shared" ref="AR105:AR110" si="112">AS105+AT105+AU105</f>
        <v>0</v>
      </c>
      <c r="AS105" s="34">
        <v>0</v>
      </c>
      <c r="AT105" s="34">
        <v>0</v>
      </c>
      <c r="AU105" s="34">
        <v>0</v>
      </c>
      <c r="AV105" s="34">
        <v>0</v>
      </c>
    </row>
    <row r="106" spans="1:48" ht="114.75" x14ac:dyDescent="0.5">
      <c r="A106" s="53">
        <v>79</v>
      </c>
      <c r="B106" s="50" t="s">
        <v>236</v>
      </c>
      <c r="C106" s="51" t="s">
        <v>237</v>
      </c>
      <c r="D106" s="52">
        <v>2011</v>
      </c>
      <c r="E106" s="52">
        <v>2020</v>
      </c>
      <c r="F106" s="33">
        <v>37207.97</v>
      </c>
      <c r="G106" s="34">
        <f t="shared" si="105"/>
        <v>3.56</v>
      </c>
      <c r="H106" s="34">
        <f t="shared" si="105"/>
        <v>0</v>
      </c>
      <c r="I106" s="34">
        <f t="shared" si="106"/>
        <v>23499.9</v>
      </c>
      <c r="J106" s="34">
        <f t="shared" si="107"/>
        <v>23499.9</v>
      </c>
      <c r="K106" s="34">
        <f t="shared" si="107"/>
        <v>0</v>
      </c>
      <c r="L106" s="34">
        <f t="shared" si="107"/>
        <v>0</v>
      </c>
      <c r="M106" s="34">
        <f t="shared" si="107"/>
        <v>0</v>
      </c>
      <c r="N106" s="34">
        <v>3.56</v>
      </c>
      <c r="O106" s="34">
        <v>0</v>
      </c>
      <c r="P106" s="34">
        <f t="shared" si="108"/>
        <v>2499.9</v>
      </c>
      <c r="Q106" s="34">
        <v>2499.9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f t="shared" si="109"/>
        <v>21000</v>
      </c>
      <c r="X106" s="34">
        <v>21000</v>
      </c>
      <c r="Y106" s="34">
        <v>0</v>
      </c>
      <c r="Z106" s="34">
        <v>0</v>
      </c>
      <c r="AA106" s="34">
        <v>0</v>
      </c>
      <c r="AB106" s="34">
        <v>0</v>
      </c>
      <c r="AC106" s="34">
        <v>0</v>
      </c>
      <c r="AD106" s="34">
        <f t="shared" si="110"/>
        <v>0</v>
      </c>
      <c r="AE106" s="34">
        <v>0</v>
      </c>
      <c r="AF106" s="34">
        <v>0</v>
      </c>
      <c r="AG106" s="34">
        <v>0</v>
      </c>
      <c r="AH106" s="34">
        <v>0</v>
      </c>
      <c r="AI106" s="34">
        <v>0</v>
      </c>
      <c r="AJ106" s="34">
        <v>0</v>
      </c>
      <c r="AK106" s="34">
        <f t="shared" si="111"/>
        <v>0</v>
      </c>
      <c r="AL106" s="34">
        <v>0</v>
      </c>
      <c r="AM106" s="34">
        <v>0</v>
      </c>
      <c r="AN106" s="34">
        <v>0</v>
      </c>
      <c r="AO106" s="34">
        <v>0</v>
      </c>
      <c r="AP106" s="34">
        <v>0</v>
      </c>
      <c r="AQ106" s="34">
        <v>0</v>
      </c>
      <c r="AR106" s="34">
        <f t="shared" si="112"/>
        <v>0</v>
      </c>
      <c r="AS106" s="34">
        <v>0</v>
      </c>
      <c r="AT106" s="34">
        <v>0</v>
      </c>
      <c r="AU106" s="34">
        <v>0</v>
      </c>
      <c r="AV106" s="34">
        <v>0</v>
      </c>
    </row>
    <row r="107" spans="1:48" ht="114.75" x14ac:dyDescent="0.5">
      <c r="A107" s="53">
        <v>80</v>
      </c>
      <c r="B107" s="50" t="s">
        <v>238</v>
      </c>
      <c r="C107" s="51" t="s">
        <v>239</v>
      </c>
      <c r="D107" s="52">
        <v>2017</v>
      </c>
      <c r="E107" s="52">
        <v>2022</v>
      </c>
      <c r="F107" s="33">
        <v>1224.32</v>
      </c>
      <c r="G107" s="34">
        <f t="shared" si="105"/>
        <v>0.35</v>
      </c>
      <c r="H107" s="34">
        <f t="shared" si="105"/>
        <v>0</v>
      </c>
      <c r="I107" s="34">
        <f t="shared" si="106"/>
        <v>1224.32</v>
      </c>
      <c r="J107" s="34">
        <f t="shared" si="107"/>
        <v>1224.32</v>
      </c>
      <c r="K107" s="34">
        <f t="shared" si="107"/>
        <v>0</v>
      </c>
      <c r="L107" s="34">
        <f t="shared" si="107"/>
        <v>0</v>
      </c>
      <c r="M107" s="34">
        <f t="shared" si="107"/>
        <v>0</v>
      </c>
      <c r="N107" s="34">
        <v>0</v>
      </c>
      <c r="O107" s="34">
        <v>0</v>
      </c>
      <c r="P107" s="34">
        <f t="shared" si="108"/>
        <v>0</v>
      </c>
      <c r="Q107" s="34">
        <v>0</v>
      </c>
      <c r="R107" s="34">
        <v>0</v>
      </c>
      <c r="S107" s="34">
        <v>0</v>
      </c>
      <c r="T107" s="34">
        <v>0</v>
      </c>
      <c r="U107" s="34">
        <v>0</v>
      </c>
      <c r="V107" s="34">
        <v>0</v>
      </c>
      <c r="W107" s="34">
        <f t="shared" si="109"/>
        <v>0</v>
      </c>
      <c r="X107" s="34">
        <v>0</v>
      </c>
      <c r="Y107" s="34">
        <v>0</v>
      </c>
      <c r="Z107" s="34">
        <v>0</v>
      </c>
      <c r="AA107" s="34">
        <v>0</v>
      </c>
      <c r="AB107" s="34">
        <v>0.35</v>
      </c>
      <c r="AC107" s="34">
        <v>0</v>
      </c>
      <c r="AD107" s="34">
        <f t="shared" si="110"/>
        <v>224.32</v>
      </c>
      <c r="AE107" s="34">
        <v>224.32</v>
      </c>
      <c r="AF107" s="34">
        <v>0</v>
      </c>
      <c r="AG107" s="34">
        <v>0</v>
      </c>
      <c r="AH107" s="34">
        <v>0</v>
      </c>
      <c r="AI107" s="34">
        <v>0</v>
      </c>
      <c r="AJ107" s="34">
        <v>0</v>
      </c>
      <c r="AK107" s="34">
        <f t="shared" si="111"/>
        <v>1000</v>
      </c>
      <c r="AL107" s="34">
        <v>1000</v>
      </c>
      <c r="AM107" s="34">
        <v>0</v>
      </c>
      <c r="AN107" s="34">
        <v>0</v>
      </c>
      <c r="AO107" s="34">
        <v>0</v>
      </c>
      <c r="AP107" s="34">
        <v>0</v>
      </c>
      <c r="AQ107" s="34">
        <v>0</v>
      </c>
      <c r="AR107" s="34">
        <f t="shared" si="112"/>
        <v>0</v>
      </c>
      <c r="AS107" s="34">
        <v>0</v>
      </c>
      <c r="AT107" s="34">
        <v>0</v>
      </c>
      <c r="AU107" s="34">
        <v>0</v>
      </c>
      <c r="AV107" s="34">
        <v>0</v>
      </c>
    </row>
    <row r="108" spans="1:48" ht="153" x14ac:dyDescent="0.5">
      <c r="A108" s="53">
        <v>81</v>
      </c>
      <c r="B108" s="50" t="s">
        <v>240</v>
      </c>
      <c r="C108" s="51" t="s">
        <v>241</v>
      </c>
      <c r="D108" s="52">
        <v>2018</v>
      </c>
      <c r="E108" s="52">
        <v>2023</v>
      </c>
      <c r="F108" s="33">
        <v>23278.91</v>
      </c>
      <c r="G108" s="34">
        <f t="shared" si="105"/>
        <v>4.3</v>
      </c>
      <c r="H108" s="34">
        <f t="shared" si="105"/>
        <v>0</v>
      </c>
      <c r="I108" s="34">
        <f t="shared" si="106"/>
        <v>3278.91</v>
      </c>
      <c r="J108" s="34">
        <f t="shared" si="107"/>
        <v>3278.91</v>
      </c>
      <c r="K108" s="34">
        <f t="shared" si="107"/>
        <v>0</v>
      </c>
      <c r="L108" s="34">
        <f t="shared" si="107"/>
        <v>0</v>
      </c>
      <c r="M108" s="34">
        <f t="shared" si="107"/>
        <v>0</v>
      </c>
      <c r="N108" s="34">
        <v>0</v>
      </c>
      <c r="O108" s="34">
        <v>0</v>
      </c>
      <c r="P108" s="34">
        <f t="shared" si="108"/>
        <v>0</v>
      </c>
      <c r="Q108" s="34">
        <v>0</v>
      </c>
      <c r="R108" s="34">
        <v>0</v>
      </c>
      <c r="S108" s="34">
        <v>0</v>
      </c>
      <c r="T108" s="34">
        <v>0</v>
      </c>
      <c r="U108" s="34">
        <v>0</v>
      </c>
      <c r="V108" s="34">
        <v>0</v>
      </c>
      <c r="W108" s="34">
        <f t="shared" si="109"/>
        <v>0</v>
      </c>
      <c r="X108" s="34">
        <v>0</v>
      </c>
      <c r="Y108" s="34">
        <v>0</v>
      </c>
      <c r="Z108" s="34">
        <v>0</v>
      </c>
      <c r="AA108" s="34">
        <v>0</v>
      </c>
      <c r="AB108" s="34">
        <v>0</v>
      </c>
      <c r="AC108" s="34">
        <v>0</v>
      </c>
      <c r="AD108" s="34">
        <f t="shared" si="110"/>
        <v>0</v>
      </c>
      <c r="AE108" s="34">
        <v>0</v>
      </c>
      <c r="AF108" s="34">
        <v>0</v>
      </c>
      <c r="AG108" s="34">
        <v>0</v>
      </c>
      <c r="AH108" s="34">
        <v>0</v>
      </c>
      <c r="AI108" s="34">
        <v>4.3</v>
      </c>
      <c r="AJ108" s="34">
        <v>0</v>
      </c>
      <c r="AK108" s="34">
        <f t="shared" si="111"/>
        <v>278.91000000000003</v>
      </c>
      <c r="AL108" s="34">
        <v>278.91000000000003</v>
      </c>
      <c r="AM108" s="34">
        <v>0</v>
      </c>
      <c r="AN108" s="34">
        <v>0</v>
      </c>
      <c r="AO108" s="34">
        <v>0</v>
      </c>
      <c r="AP108" s="34">
        <v>0</v>
      </c>
      <c r="AQ108" s="34">
        <v>0</v>
      </c>
      <c r="AR108" s="34">
        <f t="shared" si="112"/>
        <v>3000</v>
      </c>
      <c r="AS108" s="34">
        <v>3000</v>
      </c>
      <c r="AT108" s="34">
        <v>0</v>
      </c>
      <c r="AU108" s="34">
        <v>0</v>
      </c>
      <c r="AV108" s="34">
        <v>0</v>
      </c>
    </row>
    <row r="109" spans="1:48" ht="153" x14ac:dyDescent="0.5">
      <c r="A109" s="53">
        <v>82</v>
      </c>
      <c r="B109" s="50" t="s">
        <v>242</v>
      </c>
      <c r="C109" s="51" t="s">
        <v>243</v>
      </c>
      <c r="D109" s="52">
        <v>2020</v>
      </c>
      <c r="E109" s="52">
        <v>2021</v>
      </c>
      <c r="F109" s="33">
        <v>520.22</v>
      </c>
      <c r="G109" s="34">
        <f t="shared" si="105"/>
        <v>0</v>
      </c>
      <c r="H109" s="34">
        <f t="shared" si="105"/>
        <v>0.4</v>
      </c>
      <c r="I109" s="34">
        <f t="shared" si="106"/>
        <v>406.81</v>
      </c>
      <c r="J109" s="34">
        <f t="shared" si="107"/>
        <v>406.81</v>
      </c>
      <c r="K109" s="34">
        <f t="shared" si="107"/>
        <v>0</v>
      </c>
      <c r="L109" s="34">
        <f t="shared" si="107"/>
        <v>0</v>
      </c>
      <c r="M109" s="34">
        <f t="shared" si="107"/>
        <v>0</v>
      </c>
      <c r="N109" s="34">
        <v>0</v>
      </c>
      <c r="O109" s="34">
        <v>0</v>
      </c>
      <c r="P109" s="34">
        <f t="shared" si="108"/>
        <v>386.6</v>
      </c>
      <c r="Q109" s="34">
        <f>306.6+80</f>
        <v>386.6</v>
      </c>
      <c r="R109" s="34">
        <v>0</v>
      </c>
      <c r="S109" s="34">
        <v>0</v>
      </c>
      <c r="T109" s="34">
        <v>0</v>
      </c>
      <c r="U109" s="34">
        <v>0</v>
      </c>
      <c r="V109" s="34">
        <v>0.4</v>
      </c>
      <c r="W109" s="34">
        <f t="shared" si="109"/>
        <v>20.21</v>
      </c>
      <c r="X109" s="34">
        <v>20.21</v>
      </c>
      <c r="Y109" s="34">
        <v>0</v>
      </c>
      <c r="Z109" s="34">
        <v>0</v>
      </c>
      <c r="AA109" s="34">
        <v>0</v>
      </c>
      <c r="AB109" s="34">
        <v>0</v>
      </c>
      <c r="AC109" s="34">
        <v>0</v>
      </c>
      <c r="AD109" s="34">
        <f t="shared" si="110"/>
        <v>0</v>
      </c>
      <c r="AE109" s="34">
        <v>0</v>
      </c>
      <c r="AF109" s="34">
        <v>0</v>
      </c>
      <c r="AG109" s="34">
        <v>0</v>
      </c>
      <c r="AH109" s="34">
        <v>0</v>
      </c>
      <c r="AI109" s="34">
        <v>0</v>
      </c>
      <c r="AJ109" s="34">
        <v>0</v>
      </c>
      <c r="AK109" s="34">
        <f t="shared" si="111"/>
        <v>0</v>
      </c>
      <c r="AL109" s="34">
        <v>0</v>
      </c>
      <c r="AM109" s="34">
        <v>0</v>
      </c>
      <c r="AN109" s="34">
        <v>0</v>
      </c>
      <c r="AO109" s="34">
        <v>0</v>
      </c>
      <c r="AP109" s="34">
        <v>0</v>
      </c>
      <c r="AQ109" s="34">
        <v>0</v>
      </c>
      <c r="AR109" s="34">
        <f t="shared" si="112"/>
        <v>0</v>
      </c>
      <c r="AS109" s="34">
        <v>0</v>
      </c>
      <c r="AT109" s="34">
        <v>0</v>
      </c>
      <c r="AU109" s="34">
        <v>0</v>
      </c>
      <c r="AV109" s="34">
        <v>0</v>
      </c>
    </row>
    <row r="110" spans="1:48" ht="76.5" x14ac:dyDescent="0.5">
      <c r="A110" s="53">
        <v>83</v>
      </c>
      <c r="B110" s="50" t="s">
        <v>244</v>
      </c>
      <c r="C110" s="51" t="s">
        <v>245</v>
      </c>
      <c r="D110" s="52">
        <v>2020</v>
      </c>
      <c r="E110" s="52">
        <v>2020</v>
      </c>
      <c r="F110" s="33">
        <v>311.48</v>
      </c>
      <c r="G110" s="34">
        <f t="shared" si="105"/>
        <v>0</v>
      </c>
      <c r="H110" s="34">
        <f t="shared" si="105"/>
        <v>0.16</v>
      </c>
      <c r="I110" s="34">
        <f t="shared" si="106"/>
        <v>244</v>
      </c>
      <c r="J110" s="34">
        <f t="shared" si="107"/>
        <v>244</v>
      </c>
      <c r="K110" s="34">
        <f t="shared" si="107"/>
        <v>0</v>
      </c>
      <c r="L110" s="34">
        <f t="shared" si="107"/>
        <v>0</v>
      </c>
      <c r="M110" s="34">
        <f t="shared" si="107"/>
        <v>0</v>
      </c>
      <c r="N110" s="34">
        <v>0</v>
      </c>
      <c r="O110" s="34">
        <v>0.16</v>
      </c>
      <c r="P110" s="34">
        <f t="shared" si="108"/>
        <v>244</v>
      </c>
      <c r="Q110" s="34">
        <v>244</v>
      </c>
      <c r="R110" s="34">
        <v>0</v>
      </c>
      <c r="S110" s="34">
        <v>0</v>
      </c>
      <c r="T110" s="34">
        <v>0</v>
      </c>
      <c r="U110" s="34">
        <v>0</v>
      </c>
      <c r="V110" s="34">
        <v>0</v>
      </c>
      <c r="W110" s="34">
        <f t="shared" si="109"/>
        <v>0</v>
      </c>
      <c r="X110" s="34">
        <v>0</v>
      </c>
      <c r="Y110" s="34">
        <v>0</v>
      </c>
      <c r="Z110" s="34">
        <v>0</v>
      </c>
      <c r="AA110" s="34">
        <v>0</v>
      </c>
      <c r="AB110" s="34">
        <v>0</v>
      </c>
      <c r="AC110" s="34">
        <v>0</v>
      </c>
      <c r="AD110" s="34">
        <f t="shared" si="110"/>
        <v>0</v>
      </c>
      <c r="AE110" s="34">
        <v>0</v>
      </c>
      <c r="AF110" s="34">
        <v>0</v>
      </c>
      <c r="AG110" s="34">
        <v>0</v>
      </c>
      <c r="AH110" s="34">
        <v>0</v>
      </c>
      <c r="AI110" s="34">
        <v>0</v>
      </c>
      <c r="AJ110" s="34">
        <v>0</v>
      </c>
      <c r="AK110" s="34">
        <f t="shared" si="111"/>
        <v>0</v>
      </c>
      <c r="AL110" s="34">
        <v>0</v>
      </c>
      <c r="AM110" s="34">
        <v>0</v>
      </c>
      <c r="AN110" s="34">
        <v>0</v>
      </c>
      <c r="AO110" s="34">
        <v>0</v>
      </c>
      <c r="AP110" s="34">
        <v>0</v>
      </c>
      <c r="AQ110" s="34">
        <v>0</v>
      </c>
      <c r="AR110" s="34">
        <f t="shared" si="112"/>
        <v>0</v>
      </c>
      <c r="AS110" s="34">
        <v>0</v>
      </c>
      <c r="AT110" s="34">
        <v>0</v>
      </c>
      <c r="AU110" s="34">
        <v>0</v>
      </c>
      <c r="AV110" s="34">
        <v>0</v>
      </c>
    </row>
    <row r="111" spans="1:48" ht="38.25" x14ac:dyDescent="0.5">
      <c r="A111" s="53"/>
      <c r="B111" s="43" t="s">
        <v>246</v>
      </c>
      <c r="C111" s="48"/>
      <c r="D111" s="52"/>
      <c r="E111" s="45"/>
      <c r="F111" s="35">
        <f>F112</f>
        <v>9392.23</v>
      </c>
      <c r="G111" s="35">
        <f t="shared" ref="G111:AV111" si="113">G112</f>
        <v>0</v>
      </c>
      <c r="H111" s="35">
        <f t="shared" si="113"/>
        <v>0</v>
      </c>
      <c r="I111" s="35">
        <f t="shared" si="113"/>
        <v>10</v>
      </c>
      <c r="J111" s="35">
        <f>J112</f>
        <v>10</v>
      </c>
      <c r="K111" s="35">
        <f t="shared" si="113"/>
        <v>0</v>
      </c>
      <c r="L111" s="35">
        <f>L112</f>
        <v>0</v>
      </c>
      <c r="M111" s="35">
        <f t="shared" si="113"/>
        <v>0</v>
      </c>
      <c r="N111" s="35">
        <f t="shared" si="113"/>
        <v>0</v>
      </c>
      <c r="O111" s="35">
        <f t="shared" si="113"/>
        <v>0</v>
      </c>
      <c r="P111" s="35">
        <f t="shared" si="113"/>
        <v>0</v>
      </c>
      <c r="Q111" s="35">
        <f t="shared" si="113"/>
        <v>0</v>
      </c>
      <c r="R111" s="35">
        <f t="shared" si="113"/>
        <v>0</v>
      </c>
      <c r="S111" s="35">
        <f t="shared" si="113"/>
        <v>0</v>
      </c>
      <c r="T111" s="35">
        <f t="shared" si="113"/>
        <v>0</v>
      </c>
      <c r="U111" s="35">
        <f t="shared" si="113"/>
        <v>0</v>
      </c>
      <c r="V111" s="35">
        <f t="shared" si="113"/>
        <v>0</v>
      </c>
      <c r="W111" s="35">
        <f t="shared" si="113"/>
        <v>0</v>
      </c>
      <c r="X111" s="35">
        <f t="shared" si="113"/>
        <v>0</v>
      </c>
      <c r="Y111" s="35">
        <f t="shared" si="113"/>
        <v>0</v>
      </c>
      <c r="Z111" s="35">
        <f t="shared" si="113"/>
        <v>0</v>
      </c>
      <c r="AA111" s="35">
        <f t="shared" si="113"/>
        <v>0</v>
      </c>
      <c r="AB111" s="35">
        <f t="shared" si="113"/>
        <v>0</v>
      </c>
      <c r="AC111" s="35">
        <f t="shared" si="113"/>
        <v>0</v>
      </c>
      <c r="AD111" s="35">
        <f t="shared" si="113"/>
        <v>0</v>
      </c>
      <c r="AE111" s="35">
        <f t="shared" si="113"/>
        <v>0</v>
      </c>
      <c r="AF111" s="35">
        <f t="shared" si="113"/>
        <v>0</v>
      </c>
      <c r="AG111" s="35">
        <f t="shared" si="113"/>
        <v>0</v>
      </c>
      <c r="AH111" s="35">
        <f t="shared" si="113"/>
        <v>0</v>
      </c>
      <c r="AI111" s="35">
        <f t="shared" si="113"/>
        <v>0</v>
      </c>
      <c r="AJ111" s="35">
        <f t="shared" si="113"/>
        <v>0</v>
      </c>
      <c r="AK111" s="35">
        <f t="shared" si="113"/>
        <v>0</v>
      </c>
      <c r="AL111" s="35">
        <f t="shared" si="113"/>
        <v>0</v>
      </c>
      <c r="AM111" s="35">
        <f t="shared" si="113"/>
        <v>0</v>
      </c>
      <c r="AN111" s="35">
        <f t="shared" si="113"/>
        <v>0</v>
      </c>
      <c r="AO111" s="35">
        <f t="shared" si="113"/>
        <v>0</v>
      </c>
      <c r="AP111" s="35">
        <f t="shared" si="113"/>
        <v>0</v>
      </c>
      <c r="AQ111" s="35">
        <f t="shared" si="113"/>
        <v>0</v>
      </c>
      <c r="AR111" s="35">
        <f t="shared" si="113"/>
        <v>10</v>
      </c>
      <c r="AS111" s="35">
        <f t="shared" si="113"/>
        <v>10</v>
      </c>
      <c r="AT111" s="35">
        <f t="shared" si="113"/>
        <v>0</v>
      </c>
      <c r="AU111" s="35">
        <f t="shared" si="113"/>
        <v>0</v>
      </c>
      <c r="AV111" s="35">
        <f t="shared" si="113"/>
        <v>0</v>
      </c>
    </row>
    <row r="112" spans="1:48" ht="114.75" x14ac:dyDescent="0.5">
      <c r="A112" s="53">
        <v>84</v>
      </c>
      <c r="B112" s="50" t="s">
        <v>247</v>
      </c>
      <c r="C112" s="51" t="s">
        <v>248</v>
      </c>
      <c r="D112" s="52">
        <v>2017</v>
      </c>
      <c r="E112" s="52">
        <v>2026</v>
      </c>
      <c r="F112" s="33">
        <v>9392.23</v>
      </c>
      <c r="G112" s="34">
        <f>N112+U112+AB112+AI112+AP112</f>
        <v>0</v>
      </c>
      <c r="H112" s="34">
        <f>O112+V112+AC112+AJ112+AQ112</f>
        <v>0</v>
      </c>
      <c r="I112" s="34">
        <f>J112+K112+L112</f>
        <v>10</v>
      </c>
      <c r="J112" s="34">
        <f>Q112+X112+AE112+AL112+AS112</f>
        <v>10</v>
      </c>
      <c r="K112" s="34">
        <f>R112+Y112+AF112+AM112+AT112</f>
        <v>0</v>
      </c>
      <c r="L112" s="34">
        <f>S112+Z112+AG112+AN112+AU112</f>
        <v>0</v>
      </c>
      <c r="M112" s="34">
        <f>T112+AA112+AH112+AO112+AV112</f>
        <v>0</v>
      </c>
      <c r="N112" s="34">
        <v>0</v>
      </c>
      <c r="O112" s="34">
        <v>0</v>
      </c>
      <c r="P112" s="34">
        <f>Q112+R112+S112</f>
        <v>0</v>
      </c>
      <c r="Q112" s="34">
        <v>0</v>
      </c>
      <c r="R112" s="34">
        <v>0</v>
      </c>
      <c r="S112" s="34">
        <v>0</v>
      </c>
      <c r="T112" s="34">
        <v>0</v>
      </c>
      <c r="U112" s="34">
        <v>0</v>
      </c>
      <c r="V112" s="34">
        <v>0</v>
      </c>
      <c r="W112" s="34">
        <f>X112+Y112+Z112</f>
        <v>0</v>
      </c>
      <c r="X112" s="34">
        <v>0</v>
      </c>
      <c r="Y112" s="34">
        <v>0</v>
      </c>
      <c r="Z112" s="34">
        <v>0</v>
      </c>
      <c r="AA112" s="34">
        <v>0</v>
      </c>
      <c r="AB112" s="34">
        <v>0</v>
      </c>
      <c r="AC112" s="34">
        <v>0</v>
      </c>
      <c r="AD112" s="34">
        <f>AE112+AF112+AG112</f>
        <v>0</v>
      </c>
      <c r="AE112" s="34">
        <v>0</v>
      </c>
      <c r="AF112" s="34">
        <v>0</v>
      </c>
      <c r="AG112" s="34">
        <v>0</v>
      </c>
      <c r="AH112" s="34">
        <v>0</v>
      </c>
      <c r="AI112" s="34">
        <v>0</v>
      </c>
      <c r="AJ112" s="34">
        <v>0</v>
      </c>
      <c r="AK112" s="34">
        <f>AL112+AM112+AN112</f>
        <v>0</v>
      </c>
      <c r="AL112" s="34">
        <v>0</v>
      </c>
      <c r="AM112" s="34">
        <v>0</v>
      </c>
      <c r="AN112" s="34">
        <v>0</v>
      </c>
      <c r="AO112" s="34">
        <v>0</v>
      </c>
      <c r="AP112" s="34">
        <v>0</v>
      </c>
      <c r="AQ112" s="34">
        <v>0</v>
      </c>
      <c r="AR112" s="34">
        <f>AS112+AT112+AU112</f>
        <v>10</v>
      </c>
      <c r="AS112" s="34">
        <v>10</v>
      </c>
      <c r="AT112" s="34">
        <v>0</v>
      </c>
      <c r="AU112" s="34">
        <v>0</v>
      </c>
      <c r="AV112" s="34">
        <v>0</v>
      </c>
    </row>
    <row r="113" spans="1:48" ht="38.25" x14ac:dyDescent="0.5">
      <c r="A113" s="53"/>
      <c r="B113" s="43" t="s">
        <v>249</v>
      </c>
      <c r="C113" s="48"/>
      <c r="D113" s="52"/>
      <c r="E113" s="45"/>
      <c r="F113" s="35">
        <f>SUM(F114:F134)</f>
        <v>297520.48388999997</v>
      </c>
      <c r="G113" s="35">
        <f>SUM(G114:G134)</f>
        <v>18.39</v>
      </c>
      <c r="H113" s="35">
        <f>SUM(H114:H134)</f>
        <v>7.65</v>
      </c>
      <c r="I113" s="35">
        <f t="shared" ref="I113:O113" si="114">SUM(I114:I134)</f>
        <v>212533.60978</v>
      </c>
      <c r="J113" s="35">
        <f t="shared" si="114"/>
        <v>212533.60978</v>
      </c>
      <c r="K113" s="35">
        <f t="shared" si="114"/>
        <v>0</v>
      </c>
      <c r="L113" s="35">
        <f t="shared" si="114"/>
        <v>0</v>
      </c>
      <c r="M113" s="35">
        <f t="shared" si="114"/>
        <v>0</v>
      </c>
      <c r="N113" s="35">
        <f t="shared" si="114"/>
        <v>2.5950000000000002</v>
      </c>
      <c r="O113" s="35">
        <f t="shared" si="114"/>
        <v>0.4</v>
      </c>
      <c r="P113" s="35">
        <f t="shared" ref="P113:V113" si="115">SUM(P114:P134)</f>
        <v>49483.929779999999</v>
      </c>
      <c r="Q113" s="35">
        <f t="shared" si="115"/>
        <v>49483.929779999999</v>
      </c>
      <c r="R113" s="35">
        <f t="shared" si="115"/>
        <v>0</v>
      </c>
      <c r="S113" s="35">
        <f t="shared" si="115"/>
        <v>0</v>
      </c>
      <c r="T113" s="35">
        <f t="shared" si="115"/>
        <v>0</v>
      </c>
      <c r="U113" s="35">
        <f t="shared" si="115"/>
        <v>8</v>
      </c>
      <c r="V113" s="35">
        <f t="shared" si="115"/>
        <v>0</v>
      </c>
      <c r="W113" s="35">
        <f t="shared" ref="W113:AC113" si="116">SUM(W114:W134)</f>
        <v>88297.74</v>
      </c>
      <c r="X113" s="35">
        <f t="shared" si="116"/>
        <v>88297.74</v>
      </c>
      <c r="Y113" s="35">
        <f t="shared" si="116"/>
        <v>0</v>
      </c>
      <c r="Z113" s="35">
        <f t="shared" si="116"/>
        <v>0</v>
      </c>
      <c r="AA113" s="35">
        <f t="shared" si="116"/>
        <v>0</v>
      </c>
      <c r="AB113" s="35">
        <f t="shared" si="116"/>
        <v>3.9</v>
      </c>
      <c r="AC113" s="35">
        <f t="shared" si="116"/>
        <v>7.25</v>
      </c>
      <c r="AD113" s="35">
        <f t="shared" ref="AD113:AJ113" si="117">SUM(AD114:AD134)</f>
        <v>11579.54</v>
      </c>
      <c r="AE113" s="35">
        <f t="shared" si="117"/>
        <v>11579.54</v>
      </c>
      <c r="AF113" s="35">
        <f t="shared" si="117"/>
        <v>0</v>
      </c>
      <c r="AG113" s="35">
        <f t="shared" si="117"/>
        <v>0</v>
      </c>
      <c r="AH113" s="35">
        <f t="shared" si="117"/>
        <v>0</v>
      </c>
      <c r="AI113" s="35">
        <f t="shared" si="117"/>
        <v>2.5649999999999999</v>
      </c>
      <c r="AJ113" s="35">
        <f t="shared" si="117"/>
        <v>0</v>
      </c>
      <c r="AK113" s="35">
        <f t="shared" ref="AK113:AQ113" si="118">SUM(AK114:AK134)</f>
        <v>48272.4</v>
      </c>
      <c r="AL113" s="35">
        <f t="shared" si="118"/>
        <v>48272.4</v>
      </c>
      <c r="AM113" s="35">
        <f t="shared" si="118"/>
        <v>0</v>
      </c>
      <c r="AN113" s="35">
        <f t="shared" si="118"/>
        <v>0</v>
      </c>
      <c r="AO113" s="35">
        <f t="shared" si="118"/>
        <v>0</v>
      </c>
      <c r="AP113" s="35">
        <f t="shared" si="118"/>
        <v>1.33</v>
      </c>
      <c r="AQ113" s="35">
        <f t="shared" si="118"/>
        <v>0</v>
      </c>
      <c r="AR113" s="35">
        <f t="shared" ref="AR113:AV113" si="119">SUM(AR114:AR134)</f>
        <v>14900</v>
      </c>
      <c r="AS113" s="35">
        <f t="shared" si="119"/>
        <v>14900</v>
      </c>
      <c r="AT113" s="35">
        <f t="shared" si="119"/>
        <v>0</v>
      </c>
      <c r="AU113" s="35">
        <f t="shared" si="119"/>
        <v>0</v>
      </c>
      <c r="AV113" s="35">
        <f t="shared" si="119"/>
        <v>0</v>
      </c>
    </row>
    <row r="114" spans="1:48" ht="153" x14ac:dyDescent="0.5">
      <c r="A114" s="53">
        <v>85</v>
      </c>
      <c r="B114" s="50" t="s">
        <v>250</v>
      </c>
      <c r="C114" s="34" t="s">
        <v>251</v>
      </c>
      <c r="D114" s="52">
        <v>2018</v>
      </c>
      <c r="E114" s="52">
        <v>2020</v>
      </c>
      <c r="F114" s="33">
        <v>283.66962000000001</v>
      </c>
      <c r="G114" s="34">
        <f t="shared" ref="G114:G134" si="120">N114+U114+AB114+AI114+AP114</f>
        <v>0</v>
      </c>
      <c r="H114" s="34">
        <f t="shared" ref="H114:H134" si="121">O114+V114+AC114+AJ114+AQ114</f>
        <v>0</v>
      </c>
      <c r="I114" s="34">
        <f t="shared" ref="I114:I134" si="122">J114+K114+L114</f>
        <v>129.13999999999999</v>
      </c>
      <c r="J114" s="34">
        <f t="shared" ref="J114:J134" si="123">Q114+X114+AE114+AL114+AS114</f>
        <v>129.13999999999999</v>
      </c>
      <c r="K114" s="34">
        <f t="shared" ref="K114:K134" si="124">R114+Y114+AF114+AM114+AT114</f>
        <v>0</v>
      </c>
      <c r="L114" s="34">
        <f t="shared" ref="L114:L134" si="125">S114+Z114+AG114+AN114+AU114</f>
        <v>0</v>
      </c>
      <c r="M114" s="34">
        <f t="shared" ref="M114:M134" si="126">T114+AA114+AH114+AO114+AV114</f>
        <v>0</v>
      </c>
      <c r="N114" s="33">
        <v>0</v>
      </c>
      <c r="O114" s="33">
        <v>0</v>
      </c>
      <c r="P114" s="34">
        <f t="shared" ref="P114:P134" si="127">Q114+R114+S114</f>
        <v>129.13999999999999</v>
      </c>
      <c r="Q114" s="33">
        <v>129.13999999999999</v>
      </c>
      <c r="R114" s="33">
        <v>0</v>
      </c>
      <c r="S114" s="34">
        <v>0</v>
      </c>
      <c r="T114" s="34">
        <v>0</v>
      </c>
      <c r="U114" s="33">
        <v>0</v>
      </c>
      <c r="V114" s="33">
        <v>0</v>
      </c>
      <c r="W114" s="34">
        <f t="shared" ref="W114:W134" si="128">X114+Y114+Z114</f>
        <v>0</v>
      </c>
      <c r="X114" s="33">
        <v>0</v>
      </c>
      <c r="Y114" s="34">
        <v>0</v>
      </c>
      <c r="Z114" s="34">
        <v>0</v>
      </c>
      <c r="AA114" s="34">
        <v>0</v>
      </c>
      <c r="AB114" s="33">
        <v>0</v>
      </c>
      <c r="AC114" s="33">
        <v>0</v>
      </c>
      <c r="AD114" s="34">
        <f t="shared" ref="AD114:AD134" si="129">AE114+AF114+AG114</f>
        <v>0</v>
      </c>
      <c r="AE114" s="33">
        <v>0</v>
      </c>
      <c r="AF114" s="34">
        <v>0</v>
      </c>
      <c r="AG114" s="34">
        <v>0</v>
      </c>
      <c r="AH114" s="34">
        <v>0</v>
      </c>
      <c r="AI114" s="33">
        <v>0</v>
      </c>
      <c r="AJ114" s="33">
        <v>0</v>
      </c>
      <c r="AK114" s="34">
        <f t="shared" ref="AK114:AK134" si="130">AL114+AM114+AN114</f>
        <v>0</v>
      </c>
      <c r="AL114" s="33">
        <v>0</v>
      </c>
      <c r="AM114" s="34">
        <v>0</v>
      </c>
      <c r="AN114" s="34">
        <v>0</v>
      </c>
      <c r="AO114" s="34">
        <v>0</v>
      </c>
      <c r="AP114" s="33">
        <v>0</v>
      </c>
      <c r="AQ114" s="33">
        <v>0</v>
      </c>
      <c r="AR114" s="34">
        <f t="shared" ref="AR114:AR134" si="131">AS114+AT114+AU114</f>
        <v>0</v>
      </c>
      <c r="AS114" s="33">
        <v>0</v>
      </c>
      <c r="AT114" s="34">
        <v>0</v>
      </c>
      <c r="AU114" s="34">
        <v>0</v>
      </c>
      <c r="AV114" s="34">
        <v>0</v>
      </c>
    </row>
    <row r="115" spans="1:48" ht="191.25" x14ac:dyDescent="0.5">
      <c r="A115" s="53">
        <v>86</v>
      </c>
      <c r="B115" s="50" t="s">
        <v>252</v>
      </c>
      <c r="C115" s="34" t="s">
        <v>253</v>
      </c>
      <c r="D115" s="52">
        <v>2018</v>
      </c>
      <c r="E115" s="52">
        <v>2020</v>
      </c>
      <c r="F115" s="33">
        <v>142.14359999999999</v>
      </c>
      <c r="G115" s="34">
        <f t="shared" si="120"/>
        <v>0</v>
      </c>
      <c r="H115" s="34">
        <f t="shared" si="121"/>
        <v>0</v>
      </c>
      <c r="I115" s="34">
        <f t="shared" si="122"/>
        <v>61.825780000000002</v>
      </c>
      <c r="J115" s="34">
        <f t="shared" si="123"/>
        <v>61.825780000000002</v>
      </c>
      <c r="K115" s="34">
        <f t="shared" si="124"/>
        <v>0</v>
      </c>
      <c r="L115" s="34">
        <f t="shared" si="125"/>
        <v>0</v>
      </c>
      <c r="M115" s="34">
        <f t="shared" si="126"/>
        <v>0</v>
      </c>
      <c r="N115" s="33">
        <v>0</v>
      </c>
      <c r="O115" s="33">
        <v>0</v>
      </c>
      <c r="P115" s="34">
        <f t="shared" si="127"/>
        <v>61.825780000000002</v>
      </c>
      <c r="Q115" s="33">
        <v>61.825780000000002</v>
      </c>
      <c r="R115" s="33">
        <v>0</v>
      </c>
      <c r="S115" s="34">
        <v>0</v>
      </c>
      <c r="T115" s="34">
        <v>0</v>
      </c>
      <c r="U115" s="33">
        <v>0</v>
      </c>
      <c r="V115" s="33">
        <v>0</v>
      </c>
      <c r="W115" s="34">
        <f t="shared" si="128"/>
        <v>0</v>
      </c>
      <c r="X115" s="33">
        <v>0</v>
      </c>
      <c r="Y115" s="34">
        <v>0</v>
      </c>
      <c r="Z115" s="34">
        <v>0</v>
      </c>
      <c r="AA115" s="34">
        <v>0</v>
      </c>
      <c r="AB115" s="33">
        <v>0</v>
      </c>
      <c r="AC115" s="33">
        <v>0</v>
      </c>
      <c r="AD115" s="34">
        <f t="shared" si="129"/>
        <v>0</v>
      </c>
      <c r="AE115" s="33">
        <v>0</v>
      </c>
      <c r="AF115" s="34">
        <v>0</v>
      </c>
      <c r="AG115" s="34">
        <v>0</v>
      </c>
      <c r="AH115" s="34">
        <v>0</v>
      </c>
      <c r="AI115" s="33">
        <v>0</v>
      </c>
      <c r="AJ115" s="33">
        <v>0</v>
      </c>
      <c r="AK115" s="34">
        <f t="shared" si="130"/>
        <v>0</v>
      </c>
      <c r="AL115" s="33">
        <v>0</v>
      </c>
      <c r="AM115" s="34">
        <v>0</v>
      </c>
      <c r="AN115" s="34">
        <v>0</v>
      </c>
      <c r="AO115" s="34">
        <v>0</v>
      </c>
      <c r="AP115" s="33">
        <v>0</v>
      </c>
      <c r="AQ115" s="33">
        <v>0</v>
      </c>
      <c r="AR115" s="34">
        <f t="shared" si="131"/>
        <v>0</v>
      </c>
      <c r="AS115" s="33">
        <v>0</v>
      </c>
      <c r="AT115" s="34">
        <v>0</v>
      </c>
      <c r="AU115" s="34">
        <v>0</v>
      </c>
      <c r="AV115" s="34">
        <v>0</v>
      </c>
    </row>
    <row r="116" spans="1:48" ht="114.75" x14ac:dyDescent="0.5">
      <c r="A116" s="53">
        <v>87</v>
      </c>
      <c r="B116" s="50" t="s">
        <v>254</v>
      </c>
      <c r="C116" s="51" t="s">
        <v>255</v>
      </c>
      <c r="D116" s="52">
        <v>2017</v>
      </c>
      <c r="E116" s="52">
        <v>2020</v>
      </c>
      <c r="F116" s="33">
        <v>4429.22</v>
      </c>
      <c r="G116" s="34">
        <f t="shared" si="120"/>
        <v>0.66</v>
      </c>
      <c r="H116" s="34">
        <f t="shared" si="121"/>
        <v>0</v>
      </c>
      <c r="I116" s="34">
        <f t="shared" si="122"/>
        <v>4123.92</v>
      </c>
      <c r="J116" s="34">
        <f t="shared" si="123"/>
        <v>4123.92</v>
      </c>
      <c r="K116" s="34">
        <f t="shared" si="124"/>
        <v>0</v>
      </c>
      <c r="L116" s="34">
        <f t="shared" si="125"/>
        <v>0</v>
      </c>
      <c r="M116" s="34">
        <f t="shared" si="126"/>
        <v>0</v>
      </c>
      <c r="N116" s="34">
        <v>0.66</v>
      </c>
      <c r="O116" s="34">
        <v>0</v>
      </c>
      <c r="P116" s="34">
        <f t="shared" si="127"/>
        <v>1123.92</v>
      </c>
      <c r="Q116" s="34">
        <v>1123.92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f t="shared" si="128"/>
        <v>3000</v>
      </c>
      <c r="X116" s="34">
        <v>3000</v>
      </c>
      <c r="Y116" s="34">
        <v>0</v>
      </c>
      <c r="Z116" s="34">
        <v>0</v>
      </c>
      <c r="AA116" s="34">
        <v>0</v>
      </c>
      <c r="AB116" s="34">
        <v>0</v>
      </c>
      <c r="AC116" s="34">
        <v>0</v>
      </c>
      <c r="AD116" s="34">
        <f t="shared" si="129"/>
        <v>0</v>
      </c>
      <c r="AE116" s="34">
        <v>0</v>
      </c>
      <c r="AF116" s="34">
        <v>0</v>
      </c>
      <c r="AG116" s="34">
        <v>0</v>
      </c>
      <c r="AH116" s="34">
        <v>0</v>
      </c>
      <c r="AI116" s="34">
        <v>0</v>
      </c>
      <c r="AJ116" s="34">
        <v>0</v>
      </c>
      <c r="AK116" s="34">
        <f t="shared" si="130"/>
        <v>0</v>
      </c>
      <c r="AL116" s="34">
        <v>0</v>
      </c>
      <c r="AM116" s="34">
        <v>0</v>
      </c>
      <c r="AN116" s="34">
        <v>0</v>
      </c>
      <c r="AO116" s="34">
        <v>0</v>
      </c>
      <c r="AP116" s="34">
        <v>0</v>
      </c>
      <c r="AQ116" s="34">
        <v>0</v>
      </c>
      <c r="AR116" s="34">
        <f t="shared" si="131"/>
        <v>0</v>
      </c>
      <c r="AS116" s="34">
        <v>0</v>
      </c>
      <c r="AT116" s="34">
        <v>0</v>
      </c>
      <c r="AU116" s="34">
        <v>0</v>
      </c>
      <c r="AV116" s="34">
        <v>0</v>
      </c>
    </row>
    <row r="117" spans="1:48" ht="153" x14ac:dyDescent="0.5">
      <c r="A117" s="53">
        <v>88</v>
      </c>
      <c r="B117" s="50" t="s">
        <v>256</v>
      </c>
      <c r="C117" s="51" t="s">
        <v>257</v>
      </c>
      <c r="D117" s="52">
        <v>2019</v>
      </c>
      <c r="E117" s="52">
        <v>2020</v>
      </c>
      <c r="F117" s="33">
        <v>323.35654999999997</v>
      </c>
      <c r="G117" s="34">
        <f t="shared" si="120"/>
        <v>0</v>
      </c>
      <c r="H117" s="34">
        <f t="shared" si="121"/>
        <v>0.4</v>
      </c>
      <c r="I117" s="34">
        <f t="shared" si="122"/>
        <v>1.29</v>
      </c>
      <c r="J117" s="34">
        <f t="shared" si="123"/>
        <v>1.29</v>
      </c>
      <c r="K117" s="34">
        <f t="shared" si="124"/>
        <v>0</v>
      </c>
      <c r="L117" s="34">
        <f t="shared" si="125"/>
        <v>0</v>
      </c>
      <c r="M117" s="34">
        <f t="shared" si="126"/>
        <v>0</v>
      </c>
      <c r="N117" s="34">
        <v>0</v>
      </c>
      <c r="O117" s="34">
        <v>0.4</v>
      </c>
      <c r="P117" s="34">
        <f t="shared" si="127"/>
        <v>1.29</v>
      </c>
      <c r="Q117" s="34">
        <v>1.29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f t="shared" si="128"/>
        <v>0</v>
      </c>
      <c r="X117" s="34">
        <v>0</v>
      </c>
      <c r="Y117" s="34">
        <v>0</v>
      </c>
      <c r="Z117" s="34">
        <v>0</v>
      </c>
      <c r="AA117" s="34">
        <v>0</v>
      </c>
      <c r="AB117" s="34">
        <v>0</v>
      </c>
      <c r="AC117" s="34">
        <v>0</v>
      </c>
      <c r="AD117" s="34">
        <f t="shared" si="129"/>
        <v>0</v>
      </c>
      <c r="AE117" s="34">
        <v>0</v>
      </c>
      <c r="AF117" s="34">
        <v>0</v>
      </c>
      <c r="AG117" s="34">
        <v>0</v>
      </c>
      <c r="AH117" s="34">
        <v>0</v>
      </c>
      <c r="AI117" s="34">
        <v>0</v>
      </c>
      <c r="AJ117" s="34">
        <v>0</v>
      </c>
      <c r="AK117" s="34">
        <f t="shared" si="130"/>
        <v>0</v>
      </c>
      <c r="AL117" s="34">
        <v>0</v>
      </c>
      <c r="AM117" s="34">
        <v>0</v>
      </c>
      <c r="AN117" s="34">
        <v>0</v>
      </c>
      <c r="AO117" s="34">
        <v>0</v>
      </c>
      <c r="AP117" s="34">
        <v>0</v>
      </c>
      <c r="AQ117" s="34">
        <v>0</v>
      </c>
      <c r="AR117" s="34">
        <f t="shared" si="131"/>
        <v>0</v>
      </c>
      <c r="AS117" s="34">
        <v>0</v>
      </c>
      <c r="AT117" s="34">
        <v>0</v>
      </c>
      <c r="AU117" s="34">
        <v>0</v>
      </c>
      <c r="AV117" s="34">
        <v>0</v>
      </c>
    </row>
    <row r="118" spans="1:48" ht="153" x14ac:dyDescent="0.5">
      <c r="A118" s="53">
        <v>89</v>
      </c>
      <c r="B118" s="50" t="s">
        <v>3251</v>
      </c>
      <c r="C118" s="51" t="s">
        <v>258</v>
      </c>
      <c r="D118" s="52">
        <v>2017</v>
      </c>
      <c r="E118" s="52">
        <v>2021</v>
      </c>
      <c r="F118" s="33">
        <v>104555.63</v>
      </c>
      <c r="G118" s="34">
        <f t="shared" si="120"/>
        <v>8</v>
      </c>
      <c r="H118" s="34">
        <f t="shared" si="121"/>
        <v>0</v>
      </c>
      <c r="I118" s="34">
        <f t="shared" si="122"/>
        <v>55974.134000000005</v>
      </c>
      <c r="J118" s="34">
        <f t="shared" si="123"/>
        <v>55974.134000000005</v>
      </c>
      <c r="K118" s="34">
        <f t="shared" si="124"/>
        <v>0</v>
      </c>
      <c r="L118" s="34">
        <f t="shared" si="125"/>
        <v>0</v>
      </c>
      <c r="M118" s="34">
        <f t="shared" si="126"/>
        <v>0</v>
      </c>
      <c r="N118" s="34">
        <v>0</v>
      </c>
      <c r="O118" s="34">
        <v>0</v>
      </c>
      <c r="P118" s="34">
        <f t="shared" si="127"/>
        <v>44779.304000000004</v>
      </c>
      <c r="Q118" s="34">
        <f>55974.13*0.8</f>
        <v>44779.304000000004</v>
      </c>
      <c r="R118" s="34">
        <v>0</v>
      </c>
      <c r="S118" s="34">
        <v>0</v>
      </c>
      <c r="T118" s="34">
        <v>0</v>
      </c>
      <c r="U118" s="34">
        <v>8</v>
      </c>
      <c r="V118" s="34">
        <v>0</v>
      </c>
      <c r="W118" s="34">
        <f t="shared" si="128"/>
        <v>1194.83</v>
      </c>
      <c r="X118" s="34">
        <v>1194.83</v>
      </c>
      <c r="Y118" s="34">
        <v>0</v>
      </c>
      <c r="Z118" s="34">
        <v>0</v>
      </c>
      <c r="AA118" s="34">
        <v>0</v>
      </c>
      <c r="AB118" s="34">
        <v>0</v>
      </c>
      <c r="AC118" s="34">
        <v>0</v>
      </c>
      <c r="AD118" s="34">
        <f t="shared" si="129"/>
        <v>10000</v>
      </c>
      <c r="AE118" s="34">
        <v>10000</v>
      </c>
      <c r="AF118" s="34">
        <v>0</v>
      </c>
      <c r="AG118" s="34">
        <v>0</v>
      </c>
      <c r="AH118" s="34">
        <v>0</v>
      </c>
      <c r="AI118" s="34">
        <v>0</v>
      </c>
      <c r="AJ118" s="34">
        <v>0</v>
      </c>
      <c r="AK118" s="34">
        <f t="shared" si="130"/>
        <v>0</v>
      </c>
      <c r="AL118" s="34">
        <v>0</v>
      </c>
      <c r="AM118" s="34">
        <v>0</v>
      </c>
      <c r="AN118" s="34">
        <v>0</v>
      </c>
      <c r="AO118" s="34">
        <v>0</v>
      </c>
      <c r="AP118" s="34">
        <v>0</v>
      </c>
      <c r="AQ118" s="34">
        <v>0</v>
      </c>
      <c r="AR118" s="34">
        <f t="shared" si="131"/>
        <v>0</v>
      </c>
      <c r="AS118" s="34">
        <v>0</v>
      </c>
      <c r="AT118" s="34">
        <v>0</v>
      </c>
      <c r="AU118" s="34">
        <v>0</v>
      </c>
      <c r="AV118" s="34">
        <v>0</v>
      </c>
    </row>
    <row r="119" spans="1:48" ht="191.25" x14ac:dyDescent="0.5">
      <c r="A119" s="53">
        <v>90</v>
      </c>
      <c r="B119" s="50" t="s">
        <v>259</v>
      </c>
      <c r="C119" s="51" t="s">
        <v>260</v>
      </c>
      <c r="D119" s="52">
        <v>2018</v>
      </c>
      <c r="E119" s="52">
        <v>2020</v>
      </c>
      <c r="F119" s="33">
        <v>2616.1035999999999</v>
      </c>
      <c r="G119" s="34">
        <f t="shared" si="120"/>
        <v>0</v>
      </c>
      <c r="H119" s="34">
        <f t="shared" si="121"/>
        <v>0</v>
      </c>
      <c r="I119" s="34">
        <f t="shared" si="122"/>
        <v>467.7</v>
      </c>
      <c r="J119" s="34">
        <f t="shared" si="123"/>
        <v>467.7</v>
      </c>
      <c r="K119" s="34">
        <f t="shared" si="124"/>
        <v>0</v>
      </c>
      <c r="L119" s="34">
        <f t="shared" si="125"/>
        <v>0</v>
      </c>
      <c r="M119" s="34">
        <f t="shared" si="126"/>
        <v>0</v>
      </c>
      <c r="N119" s="34">
        <v>0</v>
      </c>
      <c r="O119" s="34">
        <v>0</v>
      </c>
      <c r="P119" s="34">
        <f t="shared" si="127"/>
        <v>467.7</v>
      </c>
      <c r="Q119" s="34">
        <v>467.7</v>
      </c>
      <c r="R119" s="34">
        <v>0</v>
      </c>
      <c r="S119" s="34">
        <v>0</v>
      </c>
      <c r="T119" s="34">
        <v>0</v>
      </c>
      <c r="U119" s="34">
        <v>0</v>
      </c>
      <c r="V119" s="34">
        <v>0</v>
      </c>
      <c r="W119" s="34">
        <f t="shared" si="128"/>
        <v>0</v>
      </c>
      <c r="X119" s="34">
        <v>0</v>
      </c>
      <c r="Y119" s="34">
        <v>0</v>
      </c>
      <c r="Z119" s="34">
        <v>0</v>
      </c>
      <c r="AA119" s="34">
        <v>0</v>
      </c>
      <c r="AB119" s="34">
        <v>0</v>
      </c>
      <c r="AC119" s="34">
        <v>0</v>
      </c>
      <c r="AD119" s="34">
        <f t="shared" si="129"/>
        <v>0</v>
      </c>
      <c r="AE119" s="34">
        <v>0</v>
      </c>
      <c r="AF119" s="34">
        <v>0</v>
      </c>
      <c r="AG119" s="34">
        <v>0</v>
      </c>
      <c r="AH119" s="34">
        <v>0</v>
      </c>
      <c r="AI119" s="34">
        <v>0</v>
      </c>
      <c r="AJ119" s="34">
        <v>0</v>
      </c>
      <c r="AK119" s="34">
        <f t="shared" si="130"/>
        <v>0</v>
      </c>
      <c r="AL119" s="34">
        <v>0</v>
      </c>
      <c r="AM119" s="34">
        <v>0</v>
      </c>
      <c r="AN119" s="34">
        <v>0</v>
      </c>
      <c r="AO119" s="34">
        <v>0</v>
      </c>
      <c r="AP119" s="34">
        <v>0</v>
      </c>
      <c r="AQ119" s="34">
        <v>0</v>
      </c>
      <c r="AR119" s="34">
        <f t="shared" si="131"/>
        <v>0</v>
      </c>
      <c r="AS119" s="34">
        <v>0</v>
      </c>
      <c r="AT119" s="34">
        <v>0</v>
      </c>
      <c r="AU119" s="34">
        <v>0</v>
      </c>
      <c r="AV119" s="34">
        <v>0</v>
      </c>
    </row>
    <row r="120" spans="1:48" ht="114.75" x14ac:dyDescent="0.5">
      <c r="A120" s="53">
        <v>91</v>
      </c>
      <c r="B120" s="50" t="s">
        <v>261</v>
      </c>
      <c r="C120" s="51" t="s">
        <v>262</v>
      </c>
      <c r="D120" s="52">
        <v>2021</v>
      </c>
      <c r="E120" s="52">
        <v>2023</v>
      </c>
      <c r="F120" s="33">
        <v>2917.66</v>
      </c>
      <c r="G120" s="34">
        <f t="shared" si="120"/>
        <v>1.05</v>
      </c>
      <c r="H120" s="34">
        <f t="shared" si="121"/>
        <v>0</v>
      </c>
      <c r="I120" s="34">
        <f t="shared" si="122"/>
        <v>2917.66</v>
      </c>
      <c r="J120" s="34">
        <f t="shared" si="123"/>
        <v>2917.66</v>
      </c>
      <c r="K120" s="34">
        <f t="shared" si="124"/>
        <v>0</v>
      </c>
      <c r="L120" s="34">
        <f t="shared" si="125"/>
        <v>0</v>
      </c>
      <c r="M120" s="34">
        <f t="shared" si="126"/>
        <v>0</v>
      </c>
      <c r="N120" s="34">
        <v>0</v>
      </c>
      <c r="O120" s="34">
        <v>0</v>
      </c>
      <c r="P120" s="34">
        <f t="shared" si="127"/>
        <v>0</v>
      </c>
      <c r="Q120" s="34">
        <v>0</v>
      </c>
      <c r="R120" s="34">
        <v>0</v>
      </c>
      <c r="S120" s="34">
        <v>0</v>
      </c>
      <c r="T120" s="34">
        <v>0</v>
      </c>
      <c r="U120" s="34">
        <v>0</v>
      </c>
      <c r="V120" s="34">
        <v>0</v>
      </c>
      <c r="W120" s="34">
        <f t="shared" si="128"/>
        <v>0</v>
      </c>
      <c r="X120" s="34">
        <v>0</v>
      </c>
      <c r="Y120" s="34">
        <v>0</v>
      </c>
      <c r="Z120" s="34">
        <v>0</v>
      </c>
      <c r="AA120" s="34">
        <v>0</v>
      </c>
      <c r="AB120" s="34">
        <v>0</v>
      </c>
      <c r="AC120" s="34">
        <v>0</v>
      </c>
      <c r="AD120" s="34">
        <f t="shared" si="129"/>
        <v>0</v>
      </c>
      <c r="AE120" s="34">
        <v>0</v>
      </c>
      <c r="AF120" s="34">
        <v>0</v>
      </c>
      <c r="AG120" s="34">
        <v>0</v>
      </c>
      <c r="AH120" s="34">
        <v>0</v>
      </c>
      <c r="AI120" s="34">
        <v>1.05</v>
      </c>
      <c r="AJ120" s="34">
        <v>0</v>
      </c>
      <c r="AK120" s="34">
        <f t="shared" si="130"/>
        <v>917.66</v>
      </c>
      <c r="AL120" s="34">
        <v>917.66</v>
      </c>
      <c r="AM120" s="34">
        <v>0</v>
      </c>
      <c r="AN120" s="34">
        <v>0</v>
      </c>
      <c r="AO120" s="34">
        <v>0</v>
      </c>
      <c r="AP120" s="34">
        <v>0</v>
      </c>
      <c r="AQ120" s="34">
        <v>0</v>
      </c>
      <c r="AR120" s="34">
        <f t="shared" si="131"/>
        <v>2000</v>
      </c>
      <c r="AS120" s="34">
        <v>2000</v>
      </c>
      <c r="AT120" s="34">
        <v>0</v>
      </c>
      <c r="AU120" s="34">
        <v>0</v>
      </c>
      <c r="AV120" s="34">
        <v>0</v>
      </c>
    </row>
    <row r="121" spans="1:48" ht="114.75" x14ac:dyDescent="0.5">
      <c r="A121" s="53">
        <v>92</v>
      </c>
      <c r="B121" s="50" t="s">
        <v>263</v>
      </c>
      <c r="C121" s="51" t="s">
        <v>264</v>
      </c>
      <c r="D121" s="52">
        <v>2021</v>
      </c>
      <c r="E121" s="52">
        <v>2024</v>
      </c>
      <c r="F121" s="33">
        <v>1543.64</v>
      </c>
      <c r="G121" s="34">
        <f t="shared" si="120"/>
        <v>0.56000000000000005</v>
      </c>
      <c r="H121" s="34">
        <f t="shared" si="121"/>
        <v>0</v>
      </c>
      <c r="I121" s="34">
        <f t="shared" si="122"/>
        <v>1543.64</v>
      </c>
      <c r="J121" s="34">
        <f t="shared" si="123"/>
        <v>1543.64</v>
      </c>
      <c r="K121" s="34">
        <f t="shared" si="124"/>
        <v>0</v>
      </c>
      <c r="L121" s="34">
        <f t="shared" si="125"/>
        <v>0</v>
      </c>
      <c r="M121" s="34">
        <f t="shared" si="126"/>
        <v>0</v>
      </c>
      <c r="N121" s="34">
        <v>0</v>
      </c>
      <c r="O121" s="34">
        <v>0</v>
      </c>
      <c r="P121" s="34">
        <f t="shared" si="127"/>
        <v>0</v>
      </c>
      <c r="Q121" s="34">
        <v>0</v>
      </c>
      <c r="R121" s="34">
        <v>0</v>
      </c>
      <c r="S121" s="34">
        <v>0</v>
      </c>
      <c r="T121" s="34">
        <v>0</v>
      </c>
      <c r="U121" s="34">
        <v>0</v>
      </c>
      <c r="V121" s="34">
        <v>0</v>
      </c>
      <c r="W121" s="34">
        <f t="shared" si="128"/>
        <v>0</v>
      </c>
      <c r="X121" s="34">
        <v>0</v>
      </c>
      <c r="Y121" s="34">
        <v>0</v>
      </c>
      <c r="Z121" s="34">
        <v>0</v>
      </c>
      <c r="AA121" s="34">
        <v>0</v>
      </c>
      <c r="AB121" s="34">
        <v>0</v>
      </c>
      <c r="AC121" s="34">
        <v>0</v>
      </c>
      <c r="AD121" s="34">
        <f t="shared" si="129"/>
        <v>0</v>
      </c>
      <c r="AE121" s="34">
        <v>0</v>
      </c>
      <c r="AF121" s="34">
        <v>0</v>
      </c>
      <c r="AG121" s="34">
        <v>0</v>
      </c>
      <c r="AH121" s="34">
        <v>0</v>
      </c>
      <c r="AI121" s="34">
        <v>0</v>
      </c>
      <c r="AJ121" s="34">
        <v>0</v>
      </c>
      <c r="AK121" s="34">
        <f t="shared" si="130"/>
        <v>543.64</v>
      </c>
      <c r="AL121" s="34">
        <v>543.64</v>
      </c>
      <c r="AM121" s="34">
        <v>0</v>
      </c>
      <c r="AN121" s="34">
        <v>0</v>
      </c>
      <c r="AO121" s="34">
        <v>0</v>
      </c>
      <c r="AP121" s="34">
        <v>0.56000000000000005</v>
      </c>
      <c r="AQ121" s="34">
        <v>0</v>
      </c>
      <c r="AR121" s="34">
        <f t="shared" si="131"/>
        <v>1000.0000000000001</v>
      </c>
      <c r="AS121" s="34">
        <v>1000.0000000000001</v>
      </c>
      <c r="AT121" s="34">
        <v>0</v>
      </c>
      <c r="AU121" s="34">
        <v>0</v>
      </c>
      <c r="AV121" s="34">
        <v>0</v>
      </c>
    </row>
    <row r="122" spans="1:48" ht="114.75" x14ac:dyDescent="0.5">
      <c r="A122" s="53">
        <v>93</v>
      </c>
      <c r="B122" s="50" t="s">
        <v>265</v>
      </c>
      <c r="C122" s="51" t="s">
        <v>266</v>
      </c>
      <c r="D122" s="52">
        <v>2021</v>
      </c>
      <c r="E122" s="52">
        <v>2024</v>
      </c>
      <c r="F122" s="33">
        <v>1102.56</v>
      </c>
      <c r="G122" s="34">
        <f t="shared" si="120"/>
        <v>0.4</v>
      </c>
      <c r="H122" s="34">
        <f t="shared" si="121"/>
        <v>0</v>
      </c>
      <c r="I122" s="34">
        <f t="shared" si="122"/>
        <v>1102.56</v>
      </c>
      <c r="J122" s="34">
        <f t="shared" si="123"/>
        <v>1102.56</v>
      </c>
      <c r="K122" s="34">
        <f t="shared" si="124"/>
        <v>0</v>
      </c>
      <c r="L122" s="34">
        <f t="shared" si="125"/>
        <v>0</v>
      </c>
      <c r="M122" s="34">
        <f t="shared" si="126"/>
        <v>0</v>
      </c>
      <c r="N122" s="34">
        <v>0</v>
      </c>
      <c r="O122" s="34">
        <v>0</v>
      </c>
      <c r="P122" s="34">
        <f t="shared" si="127"/>
        <v>0</v>
      </c>
      <c r="Q122" s="34">
        <v>0</v>
      </c>
      <c r="R122" s="34">
        <v>0</v>
      </c>
      <c r="S122" s="34">
        <v>0</v>
      </c>
      <c r="T122" s="34">
        <v>0</v>
      </c>
      <c r="U122" s="34">
        <v>0</v>
      </c>
      <c r="V122" s="34">
        <v>0</v>
      </c>
      <c r="W122" s="34">
        <f t="shared" si="128"/>
        <v>0</v>
      </c>
      <c r="X122" s="34">
        <v>0</v>
      </c>
      <c r="Y122" s="34">
        <v>0</v>
      </c>
      <c r="Z122" s="34">
        <v>0</v>
      </c>
      <c r="AA122" s="34">
        <v>0</v>
      </c>
      <c r="AB122" s="34">
        <v>0</v>
      </c>
      <c r="AC122" s="34">
        <v>0</v>
      </c>
      <c r="AD122" s="34">
        <f t="shared" si="129"/>
        <v>0</v>
      </c>
      <c r="AE122" s="34">
        <v>0</v>
      </c>
      <c r="AF122" s="34">
        <v>0</v>
      </c>
      <c r="AG122" s="34">
        <v>0</v>
      </c>
      <c r="AH122" s="34">
        <v>0</v>
      </c>
      <c r="AI122" s="34">
        <v>0</v>
      </c>
      <c r="AJ122" s="34">
        <v>0</v>
      </c>
      <c r="AK122" s="34">
        <f t="shared" si="130"/>
        <v>102.56</v>
      </c>
      <c r="AL122" s="34">
        <v>102.56</v>
      </c>
      <c r="AM122" s="34">
        <v>0</v>
      </c>
      <c r="AN122" s="34">
        <v>0</v>
      </c>
      <c r="AO122" s="34">
        <v>0</v>
      </c>
      <c r="AP122" s="34">
        <v>0.4</v>
      </c>
      <c r="AQ122" s="34">
        <v>0</v>
      </c>
      <c r="AR122" s="34">
        <f t="shared" si="131"/>
        <v>1000</v>
      </c>
      <c r="AS122" s="34">
        <v>1000</v>
      </c>
      <c r="AT122" s="34">
        <v>0</v>
      </c>
      <c r="AU122" s="34">
        <v>0</v>
      </c>
      <c r="AV122" s="34">
        <v>0</v>
      </c>
    </row>
    <row r="123" spans="1:48" ht="114.75" x14ac:dyDescent="0.5">
      <c r="A123" s="53">
        <v>94</v>
      </c>
      <c r="B123" s="50" t="s">
        <v>267</v>
      </c>
      <c r="C123" s="51" t="s">
        <v>268</v>
      </c>
      <c r="D123" s="52">
        <v>2021</v>
      </c>
      <c r="E123" s="52">
        <v>2024</v>
      </c>
      <c r="F123" s="33">
        <v>1019.89</v>
      </c>
      <c r="G123" s="34">
        <f t="shared" si="120"/>
        <v>0.37</v>
      </c>
      <c r="H123" s="34">
        <f t="shared" si="121"/>
        <v>0</v>
      </c>
      <c r="I123" s="34">
        <f t="shared" si="122"/>
        <v>1019.89</v>
      </c>
      <c r="J123" s="34">
        <f t="shared" si="123"/>
        <v>1019.89</v>
      </c>
      <c r="K123" s="34">
        <f t="shared" si="124"/>
        <v>0</v>
      </c>
      <c r="L123" s="34">
        <f t="shared" si="125"/>
        <v>0</v>
      </c>
      <c r="M123" s="34">
        <f t="shared" si="126"/>
        <v>0</v>
      </c>
      <c r="N123" s="34">
        <v>0</v>
      </c>
      <c r="O123" s="34">
        <v>0</v>
      </c>
      <c r="P123" s="34">
        <f t="shared" si="127"/>
        <v>0</v>
      </c>
      <c r="Q123" s="34">
        <v>0</v>
      </c>
      <c r="R123" s="34">
        <v>0</v>
      </c>
      <c r="S123" s="34">
        <v>0</v>
      </c>
      <c r="T123" s="34">
        <v>0</v>
      </c>
      <c r="U123" s="34">
        <v>0</v>
      </c>
      <c r="V123" s="34">
        <v>0</v>
      </c>
      <c r="W123" s="34">
        <f t="shared" si="128"/>
        <v>0</v>
      </c>
      <c r="X123" s="34">
        <v>0</v>
      </c>
      <c r="Y123" s="34">
        <v>0</v>
      </c>
      <c r="Z123" s="34">
        <v>0</v>
      </c>
      <c r="AA123" s="34">
        <v>0</v>
      </c>
      <c r="AB123" s="34">
        <v>0</v>
      </c>
      <c r="AC123" s="34">
        <v>0</v>
      </c>
      <c r="AD123" s="34">
        <f t="shared" si="129"/>
        <v>0</v>
      </c>
      <c r="AE123" s="34">
        <v>0</v>
      </c>
      <c r="AF123" s="34">
        <v>0</v>
      </c>
      <c r="AG123" s="34">
        <v>0</v>
      </c>
      <c r="AH123" s="34">
        <v>0</v>
      </c>
      <c r="AI123" s="34">
        <v>0</v>
      </c>
      <c r="AJ123" s="34">
        <v>0</v>
      </c>
      <c r="AK123" s="34">
        <f t="shared" si="130"/>
        <v>119.89</v>
      </c>
      <c r="AL123" s="34">
        <v>119.89</v>
      </c>
      <c r="AM123" s="34">
        <v>0</v>
      </c>
      <c r="AN123" s="34">
        <v>0</v>
      </c>
      <c r="AO123" s="34">
        <v>0</v>
      </c>
      <c r="AP123" s="34">
        <v>0.37</v>
      </c>
      <c r="AQ123" s="34">
        <v>0</v>
      </c>
      <c r="AR123" s="34">
        <f t="shared" si="131"/>
        <v>900</v>
      </c>
      <c r="AS123" s="34">
        <v>900</v>
      </c>
      <c r="AT123" s="34">
        <v>0</v>
      </c>
      <c r="AU123" s="34">
        <v>0</v>
      </c>
      <c r="AV123" s="34">
        <v>0</v>
      </c>
    </row>
    <row r="124" spans="1:48" ht="114.75" x14ac:dyDescent="0.5">
      <c r="A124" s="53">
        <v>95</v>
      </c>
      <c r="B124" s="50" t="s">
        <v>269</v>
      </c>
      <c r="C124" s="51" t="s">
        <v>270</v>
      </c>
      <c r="D124" s="52">
        <v>2018</v>
      </c>
      <c r="E124" s="52">
        <v>2023</v>
      </c>
      <c r="F124" s="33">
        <v>4036.32</v>
      </c>
      <c r="G124" s="34">
        <f t="shared" si="120"/>
        <v>0.6</v>
      </c>
      <c r="H124" s="34">
        <f t="shared" si="121"/>
        <v>0</v>
      </c>
      <c r="I124" s="34">
        <f t="shared" si="122"/>
        <v>4036.22</v>
      </c>
      <c r="J124" s="34">
        <f t="shared" si="123"/>
        <v>4036.22</v>
      </c>
      <c r="K124" s="34">
        <f t="shared" si="124"/>
        <v>0</v>
      </c>
      <c r="L124" s="34">
        <f t="shared" si="125"/>
        <v>0</v>
      </c>
      <c r="M124" s="34">
        <f t="shared" si="126"/>
        <v>0</v>
      </c>
      <c r="N124" s="34">
        <v>0</v>
      </c>
      <c r="O124" s="34">
        <v>0</v>
      </c>
      <c r="P124" s="34">
        <f t="shared" si="127"/>
        <v>0</v>
      </c>
      <c r="Q124" s="34">
        <v>0</v>
      </c>
      <c r="R124" s="34">
        <v>0</v>
      </c>
      <c r="S124" s="34">
        <v>0</v>
      </c>
      <c r="T124" s="34">
        <v>0</v>
      </c>
      <c r="U124" s="34">
        <v>0</v>
      </c>
      <c r="V124" s="34">
        <v>0</v>
      </c>
      <c r="W124" s="34">
        <f t="shared" si="128"/>
        <v>0</v>
      </c>
      <c r="X124" s="34">
        <v>0</v>
      </c>
      <c r="Y124" s="34">
        <v>0</v>
      </c>
      <c r="Z124" s="34">
        <v>0</v>
      </c>
      <c r="AA124" s="34">
        <v>0</v>
      </c>
      <c r="AB124" s="34">
        <v>0</v>
      </c>
      <c r="AC124" s="34">
        <v>0</v>
      </c>
      <c r="AD124" s="34">
        <f t="shared" si="129"/>
        <v>0</v>
      </c>
      <c r="AE124" s="34">
        <v>0</v>
      </c>
      <c r="AF124" s="34">
        <v>0</v>
      </c>
      <c r="AG124" s="34">
        <v>0</v>
      </c>
      <c r="AH124" s="34">
        <v>0</v>
      </c>
      <c r="AI124" s="34">
        <v>0.6</v>
      </c>
      <c r="AJ124" s="34">
        <v>0</v>
      </c>
      <c r="AK124" s="34">
        <f t="shared" si="130"/>
        <v>36.22</v>
      </c>
      <c r="AL124" s="34">
        <v>36.22</v>
      </c>
      <c r="AM124" s="34">
        <v>0</v>
      </c>
      <c r="AN124" s="34">
        <v>0</v>
      </c>
      <c r="AO124" s="34">
        <v>0</v>
      </c>
      <c r="AP124" s="34">
        <v>0</v>
      </c>
      <c r="AQ124" s="34">
        <v>0</v>
      </c>
      <c r="AR124" s="34">
        <f t="shared" si="131"/>
        <v>4000</v>
      </c>
      <c r="AS124" s="34">
        <v>4000</v>
      </c>
      <c r="AT124" s="34">
        <v>0</v>
      </c>
      <c r="AU124" s="34">
        <v>0</v>
      </c>
      <c r="AV124" s="34">
        <v>0</v>
      </c>
    </row>
    <row r="125" spans="1:48" ht="114.75" x14ac:dyDescent="0.5">
      <c r="A125" s="53">
        <v>96</v>
      </c>
      <c r="B125" s="50" t="s">
        <v>271</v>
      </c>
      <c r="C125" s="51" t="s">
        <v>272</v>
      </c>
      <c r="D125" s="52">
        <v>2018</v>
      </c>
      <c r="E125" s="52">
        <v>2023</v>
      </c>
      <c r="F125" s="33">
        <v>3925.26</v>
      </c>
      <c r="G125" s="34">
        <f t="shared" si="120"/>
        <v>0.53500000000000003</v>
      </c>
      <c r="H125" s="34">
        <f t="shared" si="121"/>
        <v>0</v>
      </c>
      <c r="I125" s="34">
        <f t="shared" si="122"/>
        <v>3925.26</v>
      </c>
      <c r="J125" s="34">
        <f t="shared" si="123"/>
        <v>3925.26</v>
      </c>
      <c r="K125" s="34">
        <f t="shared" si="124"/>
        <v>0</v>
      </c>
      <c r="L125" s="34">
        <f t="shared" si="125"/>
        <v>0</v>
      </c>
      <c r="M125" s="34">
        <f t="shared" si="126"/>
        <v>0</v>
      </c>
      <c r="N125" s="34">
        <v>0</v>
      </c>
      <c r="O125" s="34">
        <v>0</v>
      </c>
      <c r="P125" s="34">
        <f t="shared" si="127"/>
        <v>0</v>
      </c>
      <c r="Q125" s="34">
        <v>0</v>
      </c>
      <c r="R125" s="34">
        <v>0</v>
      </c>
      <c r="S125" s="34">
        <v>0</v>
      </c>
      <c r="T125" s="34">
        <v>0</v>
      </c>
      <c r="U125" s="34">
        <v>0</v>
      </c>
      <c r="V125" s="34">
        <v>0</v>
      </c>
      <c r="W125" s="34">
        <f t="shared" si="128"/>
        <v>0</v>
      </c>
      <c r="X125" s="34">
        <v>0</v>
      </c>
      <c r="Y125" s="34">
        <v>0</v>
      </c>
      <c r="Z125" s="34">
        <v>0</v>
      </c>
      <c r="AA125" s="34">
        <v>0</v>
      </c>
      <c r="AB125" s="34">
        <v>0</v>
      </c>
      <c r="AC125" s="34">
        <v>0</v>
      </c>
      <c r="AD125" s="34">
        <f t="shared" si="129"/>
        <v>0</v>
      </c>
      <c r="AE125" s="34">
        <v>0</v>
      </c>
      <c r="AF125" s="34">
        <v>0</v>
      </c>
      <c r="AG125" s="34">
        <v>0</v>
      </c>
      <c r="AH125" s="34">
        <v>0</v>
      </c>
      <c r="AI125" s="34">
        <v>0.53500000000000003</v>
      </c>
      <c r="AJ125" s="34">
        <v>0</v>
      </c>
      <c r="AK125" s="34">
        <f t="shared" si="130"/>
        <v>925.26</v>
      </c>
      <c r="AL125" s="34">
        <v>925.26</v>
      </c>
      <c r="AM125" s="34">
        <v>0</v>
      </c>
      <c r="AN125" s="34">
        <v>0</v>
      </c>
      <c r="AO125" s="34">
        <v>0</v>
      </c>
      <c r="AP125" s="34">
        <v>0</v>
      </c>
      <c r="AQ125" s="34">
        <v>0</v>
      </c>
      <c r="AR125" s="34">
        <f t="shared" si="131"/>
        <v>3000</v>
      </c>
      <c r="AS125" s="34">
        <v>3000</v>
      </c>
      <c r="AT125" s="34">
        <v>0</v>
      </c>
      <c r="AU125" s="34">
        <v>0</v>
      </c>
      <c r="AV125" s="34">
        <v>0</v>
      </c>
    </row>
    <row r="126" spans="1:48" ht="114.75" x14ac:dyDescent="0.5">
      <c r="A126" s="53">
        <v>97</v>
      </c>
      <c r="B126" s="50" t="s">
        <v>273</v>
      </c>
      <c r="C126" s="51" t="s">
        <v>274</v>
      </c>
      <c r="D126" s="52">
        <v>2018</v>
      </c>
      <c r="E126" s="52">
        <v>2023</v>
      </c>
      <c r="F126" s="33">
        <v>3627.17</v>
      </c>
      <c r="G126" s="34">
        <f t="shared" si="120"/>
        <v>0.38</v>
      </c>
      <c r="H126" s="34">
        <f t="shared" si="121"/>
        <v>0</v>
      </c>
      <c r="I126" s="34">
        <f t="shared" si="122"/>
        <v>3627.17</v>
      </c>
      <c r="J126" s="34">
        <f t="shared" si="123"/>
        <v>3627.17</v>
      </c>
      <c r="K126" s="34">
        <f t="shared" si="124"/>
        <v>0</v>
      </c>
      <c r="L126" s="34">
        <f t="shared" si="125"/>
        <v>0</v>
      </c>
      <c r="M126" s="34">
        <f t="shared" si="126"/>
        <v>0</v>
      </c>
      <c r="N126" s="34">
        <v>0</v>
      </c>
      <c r="O126" s="34">
        <v>0</v>
      </c>
      <c r="P126" s="34">
        <f t="shared" si="127"/>
        <v>0</v>
      </c>
      <c r="Q126" s="34">
        <v>0</v>
      </c>
      <c r="R126" s="34">
        <v>0</v>
      </c>
      <c r="S126" s="34">
        <v>0</v>
      </c>
      <c r="T126" s="34">
        <v>0</v>
      </c>
      <c r="U126" s="34">
        <v>0</v>
      </c>
      <c r="V126" s="34">
        <v>0</v>
      </c>
      <c r="W126" s="34">
        <f t="shared" si="128"/>
        <v>0</v>
      </c>
      <c r="X126" s="34">
        <v>0</v>
      </c>
      <c r="Y126" s="34">
        <v>0</v>
      </c>
      <c r="Z126" s="34">
        <v>0</v>
      </c>
      <c r="AA126" s="34">
        <v>0</v>
      </c>
      <c r="AB126" s="34">
        <v>0</v>
      </c>
      <c r="AC126" s="34">
        <v>0</v>
      </c>
      <c r="AD126" s="34">
        <f t="shared" si="129"/>
        <v>0</v>
      </c>
      <c r="AE126" s="34">
        <v>0</v>
      </c>
      <c r="AF126" s="34">
        <v>0</v>
      </c>
      <c r="AG126" s="34">
        <v>0</v>
      </c>
      <c r="AH126" s="34">
        <v>0</v>
      </c>
      <c r="AI126" s="34">
        <v>0.38</v>
      </c>
      <c r="AJ126" s="34">
        <v>0</v>
      </c>
      <c r="AK126" s="34">
        <f t="shared" si="130"/>
        <v>627.16999999999996</v>
      </c>
      <c r="AL126" s="34">
        <v>627.16999999999996</v>
      </c>
      <c r="AM126" s="34">
        <v>0</v>
      </c>
      <c r="AN126" s="34">
        <v>0</v>
      </c>
      <c r="AO126" s="34">
        <v>0</v>
      </c>
      <c r="AP126" s="34">
        <v>0</v>
      </c>
      <c r="AQ126" s="34">
        <v>0</v>
      </c>
      <c r="AR126" s="34">
        <f t="shared" si="131"/>
        <v>3000</v>
      </c>
      <c r="AS126" s="34">
        <v>3000</v>
      </c>
      <c r="AT126" s="34">
        <v>0</v>
      </c>
      <c r="AU126" s="34">
        <v>0</v>
      </c>
      <c r="AV126" s="34">
        <v>0</v>
      </c>
    </row>
    <row r="127" spans="1:48" ht="76.5" x14ac:dyDescent="0.5">
      <c r="A127" s="53">
        <v>98</v>
      </c>
      <c r="B127" s="50" t="s">
        <v>275</v>
      </c>
      <c r="C127" s="51" t="s">
        <v>276</v>
      </c>
      <c r="D127" s="52">
        <v>2016</v>
      </c>
      <c r="E127" s="52">
        <v>2022</v>
      </c>
      <c r="F127" s="33">
        <v>16579.54</v>
      </c>
      <c r="G127" s="34">
        <f t="shared" si="120"/>
        <v>0</v>
      </c>
      <c r="H127" s="34">
        <f t="shared" si="121"/>
        <v>0.25</v>
      </c>
      <c r="I127" s="34">
        <f t="shared" si="122"/>
        <v>16579.54</v>
      </c>
      <c r="J127" s="34">
        <f t="shared" si="123"/>
        <v>16579.54</v>
      </c>
      <c r="K127" s="34">
        <f t="shared" si="124"/>
        <v>0</v>
      </c>
      <c r="L127" s="34">
        <f t="shared" si="125"/>
        <v>0</v>
      </c>
      <c r="M127" s="34">
        <f t="shared" si="126"/>
        <v>0</v>
      </c>
      <c r="N127" s="34">
        <v>0</v>
      </c>
      <c r="O127" s="34">
        <v>0</v>
      </c>
      <c r="P127" s="34">
        <f t="shared" si="127"/>
        <v>0</v>
      </c>
      <c r="Q127" s="34">
        <v>0</v>
      </c>
      <c r="R127" s="34">
        <v>0</v>
      </c>
      <c r="S127" s="34">
        <v>0</v>
      </c>
      <c r="T127" s="34">
        <v>0</v>
      </c>
      <c r="U127" s="34">
        <v>0</v>
      </c>
      <c r="V127" s="34">
        <v>0</v>
      </c>
      <c r="W127" s="34">
        <f t="shared" si="128"/>
        <v>0</v>
      </c>
      <c r="X127" s="34">
        <v>0</v>
      </c>
      <c r="Y127" s="34">
        <v>0</v>
      </c>
      <c r="Z127" s="34">
        <v>0</v>
      </c>
      <c r="AA127" s="34">
        <v>0</v>
      </c>
      <c r="AB127" s="34">
        <v>0</v>
      </c>
      <c r="AC127" s="34">
        <v>0.25</v>
      </c>
      <c r="AD127" s="34">
        <f t="shared" si="129"/>
        <v>579.54</v>
      </c>
      <c r="AE127" s="34">
        <v>579.54</v>
      </c>
      <c r="AF127" s="34">
        <v>0</v>
      </c>
      <c r="AG127" s="34">
        <v>0</v>
      </c>
      <c r="AH127" s="34">
        <v>0</v>
      </c>
      <c r="AI127" s="34">
        <v>0</v>
      </c>
      <c r="AJ127" s="34">
        <v>0</v>
      </c>
      <c r="AK127" s="34">
        <f t="shared" si="130"/>
        <v>16000</v>
      </c>
      <c r="AL127" s="34">
        <v>16000</v>
      </c>
      <c r="AM127" s="34">
        <v>0</v>
      </c>
      <c r="AN127" s="34">
        <v>0</v>
      </c>
      <c r="AO127" s="34">
        <v>0</v>
      </c>
      <c r="AP127" s="34">
        <v>0</v>
      </c>
      <c r="AQ127" s="34">
        <v>0</v>
      </c>
      <c r="AR127" s="34">
        <f t="shared" si="131"/>
        <v>0</v>
      </c>
      <c r="AS127" s="34">
        <v>0</v>
      </c>
      <c r="AT127" s="34">
        <v>0</v>
      </c>
      <c r="AU127" s="34">
        <v>0</v>
      </c>
      <c r="AV127" s="34">
        <v>0</v>
      </c>
    </row>
    <row r="128" spans="1:48" ht="114.75" x14ac:dyDescent="0.5">
      <c r="A128" s="53">
        <v>99</v>
      </c>
      <c r="B128" s="50" t="s">
        <v>277</v>
      </c>
      <c r="C128" s="51" t="s">
        <v>278</v>
      </c>
      <c r="D128" s="52">
        <v>2016</v>
      </c>
      <c r="E128" s="52">
        <v>2022</v>
      </c>
      <c r="F128" s="33">
        <v>140316.54999999999</v>
      </c>
      <c r="G128" s="34">
        <f t="shared" si="120"/>
        <v>3.9</v>
      </c>
      <c r="H128" s="34">
        <f t="shared" si="121"/>
        <v>7</v>
      </c>
      <c r="I128" s="34">
        <f t="shared" si="122"/>
        <v>110287.11</v>
      </c>
      <c r="J128" s="34">
        <f t="shared" si="123"/>
        <v>110287.11</v>
      </c>
      <c r="K128" s="34">
        <f t="shared" si="124"/>
        <v>0</v>
      </c>
      <c r="L128" s="34">
        <f t="shared" si="125"/>
        <v>0</v>
      </c>
      <c r="M128" s="34">
        <f t="shared" si="126"/>
        <v>0</v>
      </c>
      <c r="N128" s="34">
        <v>0</v>
      </c>
      <c r="O128" s="34">
        <v>0</v>
      </c>
      <c r="P128" s="34">
        <f t="shared" si="127"/>
        <v>1184.2</v>
      </c>
      <c r="Q128" s="34">
        <v>1184.2</v>
      </c>
      <c r="R128" s="34">
        <v>0</v>
      </c>
      <c r="S128" s="34">
        <v>0</v>
      </c>
      <c r="T128" s="34">
        <v>0</v>
      </c>
      <c r="U128" s="34">
        <v>0</v>
      </c>
      <c r="V128" s="34">
        <v>0</v>
      </c>
      <c r="W128" s="34">
        <f t="shared" si="128"/>
        <v>79102.91</v>
      </c>
      <c r="X128" s="34">
        <v>79102.91</v>
      </c>
      <c r="Y128" s="34">
        <v>0</v>
      </c>
      <c r="Z128" s="34">
        <v>0</v>
      </c>
      <c r="AA128" s="34">
        <v>0</v>
      </c>
      <c r="AB128" s="34">
        <v>3.9</v>
      </c>
      <c r="AC128" s="34">
        <v>7</v>
      </c>
      <c r="AD128" s="34">
        <f t="shared" si="129"/>
        <v>1000</v>
      </c>
      <c r="AE128" s="34">
        <v>1000</v>
      </c>
      <c r="AF128" s="34">
        <v>0</v>
      </c>
      <c r="AG128" s="34">
        <v>0</v>
      </c>
      <c r="AH128" s="34">
        <v>0</v>
      </c>
      <c r="AI128" s="34">
        <v>0</v>
      </c>
      <c r="AJ128" s="34">
        <v>0</v>
      </c>
      <c r="AK128" s="34">
        <f t="shared" si="130"/>
        <v>29000</v>
      </c>
      <c r="AL128" s="34">
        <v>29000</v>
      </c>
      <c r="AM128" s="34">
        <v>0</v>
      </c>
      <c r="AN128" s="34">
        <v>0</v>
      </c>
      <c r="AO128" s="34">
        <v>0</v>
      </c>
      <c r="AP128" s="34">
        <v>0</v>
      </c>
      <c r="AQ128" s="34">
        <v>0</v>
      </c>
      <c r="AR128" s="34">
        <f t="shared" si="131"/>
        <v>0</v>
      </c>
      <c r="AS128" s="34">
        <v>0</v>
      </c>
      <c r="AT128" s="34">
        <v>0</v>
      </c>
      <c r="AU128" s="34">
        <v>0</v>
      </c>
      <c r="AV128" s="34">
        <v>0</v>
      </c>
    </row>
    <row r="129" spans="1:48" ht="76.5" x14ac:dyDescent="0.5">
      <c r="A129" s="53">
        <v>100</v>
      </c>
      <c r="B129" s="50" t="s">
        <v>279</v>
      </c>
      <c r="C129" s="51" t="s">
        <v>280</v>
      </c>
      <c r="D129" s="52">
        <v>2019</v>
      </c>
      <c r="E129" s="52">
        <v>2020</v>
      </c>
      <c r="F129" s="33">
        <v>61.058610000000002</v>
      </c>
      <c r="G129" s="34">
        <f t="shared" si="120"/>
        <v>0.25</v>
      </c>
      <c r="H129" s="34">
        <f t="shared" si="121"/>
        <v>0</v>
      </c>
      <c r="I129" s="34">
        <f t="shared" si="122"/>
        <v>4</v>
      </c>
      <c r="J129" s="34">
        <f t="shared" si="123"/>
        <v>4</v>
      </c>
      <c r="K129" s="34">
        <f t="shared" si="124"/>
        <v>0</v>
      </c>
      <c r="L129" s="34">
        <f t="shared" si="125"/>
        <v>0</v>
      </c>
      <c r="M129" s="34">
        <f t="shared" si="126"/>
        <v>0</v>
      </c>
      <c r="N129" s="34">
        <v>0.25</v>
      </c>
      <c r="O129" s="34">
        <v>0</v>
      </c>
      <c r="P129" s="34">
        <f t="shared" si="127"/>
        <v>4</v>
      </c>
      <c r="Q129" s="34">
        <v>4</v>
      </c>
      <c r="R129" s="34">
        <v>0</v>
      </c>
      <c r="S129" s="34">
        <v>0</v>
      </c>
      <c r="T129" s="34">
        <v>0</v>
      </c>
      <c r="U129" s="34">
        <v>0</v>
      </c>
      <c r="V129" s="34">
        <v>0</v>
      </c>
      <c r="W129" s="34">
        <f t="shared" si="128"/>
        <v>0</v>
      </c>
      <c r="X129" s="34">
        <v>0</v>
      </c>
      <c r="Y129" s="34">
        <v>0</v>
      </c>
      <c r="Z129" s="34">
        <v>0</v>
      </c>
      <c r="AA129" s="34">
        <v>0</v>
      </c>
      <c r="AB129" s="34">
        <v>0</v>
      </c>
      <c r="AC129" s="34">
        <v>0</v>
      </c>
      <c r="AD129" s="34">
        <f t="shared" si="129"/>
        <v>0</v>
      </c>
      <c r="AE129" s="34">
        <v>0</v>
      </c>
      <c r="AF129" s="34">
        <v>0</v>
      </c>
      <c r="AG129" s="34">
        <v>0</v>
      </c>
      <c r="AH129" s="34">
        <v>0</v>
      </c>
      <c r="AI129" s="34">
        <v>0</v>
      </c>
      <c r="AJ129" s="34">
        <v>0</v>
      </c>
      <c r="AK129" s="34">
        <f t="shared" si="130"/>
        <v>0</v>
      </c>
      <c r="AL129" s="34">
        <v>0</v>
      </c>
      <c r="AM129" s="34">
        <v>0</v>
      </c>
      <c r="AN129" s="34">
        <v>0</v>
      </c>
      <c r="AO129" s="34">
        <v>0</v>
      </c>
      <c r="AP129" s="34">
        <v>0</v>
      </c>
      <c r="AQ129" s="34">
        <v>0</v>
      </c>
      <c r="AR129" s="34">
        <f t="shared" si="131"/>
        <v>0</v>
      </c>
      <c r="AS129" s="34">
        <v>0</v>
      </c>
      <c r="AT129" s="34">
        <v>0</v>
      </c>
      <c r="AU129" s="34">
        <v>0</v>
      </c>
      <c r="AV129" s="34">
        <v>0</v>
      </c>
    </row>
    <row r="130" spans="1:48" ht="153" x14ac:dyDescent="0.5">
      <c r="A130" s="53">
        <v>101</v>
      </c>
      <c r="B130" s="50" t="s">
        <v>281</v>
      </c>
      <c r="C130" s="51" t="s">
        <v>282</v>
      </c>
      <c r="D130" s="52">
        <v>2019</v>
      </c>
      <c r="E130" s="52">
        <v>2020</v>
      </c>
      <c r="F130" s="33">
        <v>107.871</v>
      </c>
      <c r="G130" s="34">
        <f t="shared" si="120"/>
        <v>0.31</v>
      </c>
      <c r="H130" s="34">
        <f t="shared" si="121"/>
        <v>0</v>
      </c>
      <c r="I130" s="34">
        <f t="shared" si="122"/>
        <v>4</v>
      </c>
      <c r="J130" s="34">
        <f t="shared" si="123"/>
        <v>4</v>
      </c>
      <c r="K130" s="34">
        <f t="shared" si="124"/>
        <v>0</v>
      </c>
      <c r="L130" s="34">
        <f t="shared" si="125"/>
        <v>0</v>
      </c>
      <c r="M130" s="34">
        <f t="shared" si="126"/>
        <v>0</v>
      </c>
      <c r="N130" s="34">
        <v>0.31</v>
      </c>
      <c r="O130" s="34">
        <v>0</v>
      </c>
      <c r="P130" s="34">
        <f t="shared" si="127"/>
        <v>4</v>
      </c>
      <c r="Q130" s="34">
        <v>4</v>
      </c>
      <c r="R130" s="34">
        <v>0</v>
      </c>
      <c r="S130" s="34">
        <v>0</v>
      </c>
      <c r="T130" s="34">
        <v>0</v>
      </c>
      <c r="U130" s="34">
        <v>0</v>
      </c>
      <c r="V130" s="34">
        <v>0</v>
      </c>
      <c r="W130" s="34">
        <f t="shared" si="128"/>
        <v>0</v>
      </c>
      <c r="X130" s="34">
        <v>0</v>
      </c>
      <c r="Y130" s="34">
        <v>0</v>
      </c>
      <c r="Z130" s="34">
        <v>0</v>
      </c>
      <c r="AA130" s="34">
        <v>0</v>
      </c>
      <c r="AB130" s="34">
        <v>0</v>
      </c>
      <c r="AC130" s="34">
        <v>0</v>
      </c>
      <c r="AD130" s="34">
        <f t="shared" si="129"/>
        <v>0</v>
      </c>
      <c r="AE130" s="34">
        <v>0</v>
      </c>
      <c r="AF130" s="34">
        <v>0</v>
      </c>
      <c r="AG130" s="34">
        <v>0</v>
      </c>
      <c r="AH130" s="34">
        <v>0</v>
      </c>
      <c r="AI130" s="34">
        <v>0</v>
      </c>
      <c r="AJ130" s="34">
        <v>0</v>
      </c>
      <c r="AK130" s="34">
        <f t="shared" si="130"/>
        <v>0</v>
      </c>
      <c r="AL130" s="34">
        <v>0</v>
      </c>
      <c r="AM130" s="34">
        <v>0</v>
      </c>
      <c r="AN130" s="34">
        <v>0</v>
      </c>
      <c r="AO130" s="34">
        <v>0</v>
      </c>
      <c r="AP130" s="34">
        <v>0</v>
      </c>
      <c r="AQ130" s="34">
        <v>0</v>
      </c>
      <c r="AR130" s="34">
        <f t="shared" si="131"/>
        <v>0</v>
      </c>
      <c r="AS130" s="34">
        <v>0</v>
      </c>
      <c r="AT130" s="34">
        <v>0</v>
      </c>
      <c r="AU130" s="34">
        <v>0</v>
      </c>
      <c r="AV130" s="34">
        <v>0</v>
      </c>
    </row>
    <row r="131" spans="1:48" ht="153" x14ac:dyDescent="0.5">
      <c r="A131" s="53">
        <v>102</v>
      </c>
      <c r="B131" s="50" t="s">
        <v>283</v>
      </c>
      <c r="C131" s="51" t="s">
        <v>284</v>
      </c>
      <c r="D131" s="52">
        <v>2020</v>
      </c>
      <c r="E131" s="52">
        <v>2020</v>
      </c>
      <c r="F131" s="33">
        <v>9320.6</v>
      </c>
      <c r="G131" s="34">
        <f t="shared" si="120"/>
        <v>0.7</v>
      </c>
      <c r="H131" s="34">
        <f t="shared" si="121"/>
        <v>0</v>
      </c>
      <c r="I131" s="34">
        <f t="shared" si="122"/>
        <v>6504.36</v>
      </c>
      <c r="J131" s="34">
        <f t="shared" si="123"/>
        <v>6504.36</v>
      </c>
      <c r="K131" s="34">
        <f t="shared" si="124"/>
        <v>0</v>
      </c>
      <c r="L131" s="34">
        <f t="shared" si="125"/>
        <v>0</v>
      </c>
      <c r="M131" s="34">
        <f t="shared" si="126"/>
        <v>0</v>
      </c>
      <c r="N131" s="34">
        <v>0.7</v>
      </c>
      <c r="O131" s="34">
        <v>0</v>
      </c>
      <c r="P131" s="34">
        <f t="shared" si="127"/>
        <v>1504.36</v>
      </c>
      <c r="Q131" s="34">
        <v>1504.36</v>
      </c>
      <c r="R131" s="34">
        <v>0</v>
      </c>
      <c r="S131" s="34">
        <v>0</v>
      </c>
      <c r="T131" s="34">
        <v>0</v>
      </c>
      <c r="U131" s="34">
        <v>0</v>
      </c>
      <c r="V131" s="34">
        <v>0</v>
      </c>
      <c r="W131" s="34">
        <f t="shared" si="128"/>
        <v>5000</v>
      </c>
      <c r="X131" s="34">
        <v>5000</v>
      </c>
      <c r="Y131" s="34">
        <v>0</v>
      </c>
      <c r="Z131" s="34">
        <v>0</v>
      </c>
      <c r="AA131" s="34">
        <v>0</v>
      </c>
      <c r="AB131" s="34">
        <v>0</v>
      </c>
      <c r="AC131" s="34">
        <v>0</v>
      </c>
      <c r="AD131" s="34">
        <f t="shared" si="129"/>
        <v>0</v>
      </c>
      <c r="AE131" s="34">
        <v>0</v>
      </c>
      <c r="AF131" s="34">
        <v>0</v>
      </c>
      <c r="AG131" s="34">
        <v>0</v>
      </c>
      <c r="AH131" s="34">
        <v>0</v>
      </c>
      <c r="AI131" s="34">
        <v>0</v>
      </c>
      <c r="AJ131" s="34">
        <v>0</v>
      </c>
      <c r="AK131" s="34">
        <f t="shared" si="130"/>
        <v>0</v>
      </c>
      <c r="AL131" s="34">
        <v>0</v>
      </c>
      <c r="AM131" s="34">
        <v>0</v>
      </c>
      <c r="AN131" s="34">
        <v>0</v>
      </c>
      <c r="AO131" s="34">
        <v>0</v>
      </c>
      <c r="AP131" s="34">
        <v>0</v>
      </c>
      <c r="AQ131" s="34">
        <v>0</v>
      </c>
      <c r="AR131" s="34">
        <f t="shared" si="131"/>
        <v>0</v>
      </c>
      <c r="AS131" s="34">
        <v>0</v>
      </c>
      <c r="AT131" s="34">
        <v>0</v>
      </c>
      <c r="AU131" s="34">
        <v>0</v>
      </c>
      <c r="AV131" s="34">
        <v>0</v>
      </c>
    </row>
    <row r="132" spans="1:48" ht="153" x14ac:dyDescent="0.5">
      <c r="A132" s="53">
        <v>103</v>
      </c>
      <c r="B132" s="50" t="s">
        <v>285</v>
      </c>
      <c r="C132" s="51" t="s">
        <v>286</v>
      </c>
      <c r="D132" s="52">
        <v>2020</v>
      </c>
      <c r="E132" s="52">
        <v>2020</v>
      </c>
      <c r="F132" s="33">
        <v>94.846929999999986</v>
      </c>
      <c r="G132" s="34">
        <f t="shared" si="120"/>
        <v>0.16</v>
      </c>
      <c r="H132" s="34">
        <f t="shared" si="121"/>
        <v>0</v>
      </c>
      <c r="I132" s="34">
        <f t="shared" si="122"/>
        <v>4</v>
      </c>
      <c r="J132" s="34">
        <f t="shared" si="123"/>
        <v>4</v>
      </c>
      <c r="K132" s="34">
        <f t="shared" si="124"/>
        <v>0</v>
      </c>
      <c r="L132" s="34">
        <f t="shared" si="125"/>
        <v>0</v>
      </c>
      <c r="M132" s="34">
        <f t="shared" si="126"/>
        <v>0</v>
      </c>
      <c r="N132" s="34">
        <v>0.16</v>
      </c>
      <c r="O132" s="34">
        <v>0</v>
      </c>
      <c r="P132" s="34">
        <f t="shared" si="127"/>
        <v>4</v>
      </c>
      <c r="Q132" s="33">
        <v>4</v>
      </c>
      <c r="R132" s="34">
        <v>0</v>
      </c>
      <c r="S132" s="34">
        <v>0</v>
      </c>
      <c r="T132" s="34">
        <v>0</v>
      </c>
      <c r="U132" s="34">
        <v>0</v>
      </c>
      <c r="V132" s="34">
        <v>0</v>
      </c>
      <c r="W132" s="34">
        <f t="shared" si="128"/>
        <v>0</v>
      </c>
      <c r="X132" s="34">
        <v>0</v>
      </c>
      <c r="Y132" s="34">
        <v>0</v>
      </c>
      <c r="Z132" s="34">
        <v>0</v>
      </c>
      <c r="AA132" s="34">
        <v>0</v>
      </c>
      <c r="AB132" s="34">
        <v>0</v>
      </c>
      <c r="AC132" s="34">
        <v>0</v>
      </c>
      <c r="AD132" s="34">
        <f t="shared" si="129"/>
        <v>0</v>
      </c>
      <c r="AE132" s="34">
        <v>0</v>
      </c>
      <c r="AF132" s="34">
        <v>0</v>
      </c>
      <c r="AG132" s="34">
        <v>0</v>
      </c>
      <c r="AH132" s="34">
        <v>0</v>
      </c>
      <c r="AI132" s="34">
        <v>0</v>
      </c>
      <c r="AJ132" s="34">
        <v>0</v>
      </c>
      <c r="AK132" s="34">
        <f t="shared" si="130"/>
        <v>0</v>
      </c>
      <c r="AL132" s="34">
        <v>0</v>
      </c>
      <c r="AM132" s="34">
        <v>0</v>
      </c>
      <c r="AN132" s="34">
        <v>0</v>
      </c>
      <c r="AO132" s="34">
        <v>0</v>
      </c>
      <c r="AP132" s="34">
        <v>0</v>
      </c>
      <c r="AQ132" s="34">
        <v>0</v>
      </c>
      <c r="AR132" s="34">
        <f t="shared" si="131"/>
        <v>0</v>
      </c>
      <c r="AS132" s="34">
        <v>0</v>
      </c>
      <c r="AT132" s="34">
        <v>0</v>
      </c>
      <c r="AU132" s="34">
        <v>0</v>
      </c>
      <c r="AV132" s="34">
        <v>0</v>
      </c>
    </row>
    <row r="133" spans="1:48" ht="229.5" x14ac:dyDescent="0.5">
      <c r="A133" s="53">
        <v>104</v>
      </c>
      <c r="B133" s="50" t="s">
        <v>287</v>
      </c>
      <c r="C133" s="51" t="s">
        <v>288</v>
      </c>
      <c r="D133" s="52">
        <v>2020</v>
      </c>
      <c r="E133" s="52">
        <v>2020</v>
      </c>
      <c r="F133" s="33">
        <v>366.20817999999997</v>
      </c>
      <c r="G133" s="34">
        <f t="shared" si="120"/>
        <v>0.375</v>
      </c>
      <c r="H133" s="34">
        <f t="shared" si="121"/>
        <v>0</v>
      </c>
      <c r="I133" s="34">
        <f t="shared" si="122"/>
        <v>217.19</v>
      </c>
      <c r="J133" s="34">
        <f t="shared" si="123"/>
        <v>217.19</v>
      </c>
      <c r="K133" s="34">
        <f t="shared" si="124"/>
        <v>0</v>
      </c>
      <c r="L133" s="34">
        <f t="shared" si="125"/>
        <v>0</v>
      </c>
      <c r="M133" s="34">
        <f t="shared" si="126"/>
        <v>0</v>
      </c>
      <c r="N133" s="34">
        <v>0.375</v>
      </c>
      <c r="O133" s="34">
        <v>0</v>
      </c>
      <c r="P133" s="34">
        <f t="shared" si="127"/>
        <v>217.19</v>
      </c>
      <c r="Q133" s="33">
        <v>217.19</v>
      </c>
      <c r="R133" s="34">
        <v>0</v>
      </c>
      <c r="S133" s="34">
        <v>0</v>
      </c>
      <c r="T133" s="34">
        <v>0</v>
      </c>
      <c r="U133" s="34">
        <v>0</v>
      </c>
      <c r="V133" s="34">
        <v>0</v>
      </c>
      <c r="W133" s="34">
        <f t="shared" si="128"/>
        <v>0</v>
      </c>
      <c r="X133" s="34">
        <v>0</v>
      </c>
      <c r="Y133" s="34">
        <v>0</v>
      </c>
      <c r="Z133" s="34">
        <v>0</v>
      </c>
      <c r="AA133" s="34">
        <v>0</v>
      </c>
      <c r="AB133" s="34">
        <v>0</v>
      </c>
      <c r="AC133" s="34">
        <v>0</v>
      </c>
      <c r="AD133" s="34">
        <f t="shared" si="129"/>
        <v>0</v>
      </c>
      <c r="AE133" s="34">
        <v>0</v>
      </c>
      <c r="AF133" s="34">
        <v>0</v>
      </c>
      <c r="AG133" s="34">
        <v>0</v>
      </c>
      <c r="AH133" s="34">
        <v>0</v>
      </c>
      <c r="AI133" s="34">
        <v>0</v>
      </c>
      <c r="AJ133" s="34">
        <v>0</v>
      </c>
      <c r="AK133" s="34">
        <f t="shared" si="130"/>
        <v>0</v>
      </c>
      <c r="AL133" s="34">
        <v>0</v>
      </c>
      <c r="AM133" s="34">
        <v>0</v>
      </c>
      <c r="AN133" s="34">
        <v>0</v>
      </c>
      <c r="AO133" s="34">
        <v>0</v>
      </c>
      <c r="AP133" s="34">
        <v>0</v>
      </c>
      <c r="AQ133" s="34">
        <v>0</v>
      </c>
      <c r="AR133" s="34">
        <f t="shared" si="131"/>
        <v>0</v>
      </c>
      <c r="AS133" s="34">
        <v>0</v>
      </c>
      <c r="AT133" s="34">
        <v>0</v>
      </c>
      <c r="AU133" s="34">
        <v>0</v>
      </c>
      <c r="AV133" s="34">
        <v>0</v>
      </c>
    </row>
    <row r="134" spans="1:48" ht="191.25" x14ac:dyDescent="0.5">
      <c r="A134" s="53">
        <v>105</v>
      </c>
      <c r="B134" s="50" t="s">
        <v>289</v>
      </c>
      <c r="C134" s="51" t="s">
        <v>290</v>
      </c>
      <c r="D134" s="52">
        <v>2020</v>
      </c>
      <c r="E134" s="52">
        <v>2020</v>
      </c>
      <c r="F134" s="33">
        <v>151.1858</v>
      </c>
      <c r="G134" s="34">
        <f t="shared" si="120"/>
        <v>0.14000000000000001</v>
      </c>
      <c r="H134" s="34">
        <f t="shared" si="121"/>
        <v>0</v>
      </c>
      <c r="I134" s="34">
        <f t="shared" si="122"/>
        <v>3</v>
      </c>
      <c r="J134" s="34">
        <f t="shared" si="123"/>
        <v>3</v>
      </c>
      <c r="K134" s="34">
        <f t="shared" si="124"/>
        <v>0</v>
      </c>
      <c r="L134" s="34">
        <f t="shared" si="125"/>
        <v>0</v>
      </c>
      <c r="M134" s="34">
        <f t="shared" si="126"/>
        <v>0</v>
      </c>
      <c r="N134" s="34">
        <v>0.14000000000000001</v>
      </c>
      <c r="O134" s="34">
        <v>0</v>
      </c>
      <c r="P134" s="34">
        <f t="shared" si="127"/>
        <v>3</v>
      </c>
      <c r="Q134" s="33">
        <v>3</v>
      </c>
      <c r="R134" s="34">
        <v>0</v>
      </c>
      <c r="S134" s="34">
        <v>0</v>
      </c>
      <c r="T134" s="34">
        <v>0</v>
      </c>
      <c r="U134" s="34">
        <v>0</v>
      </c>
      <c r="V134" s="34">
        <v>0</v>
      </c>
      <c r="W134" s="34">
        <f t="shared" si="128"/>
        <v>0</v>
      </c>
      <c r="X134" s="34">
        <v>0</v>
      </c>
      <c r="Y134" s="34">
        <v>0</v>
      </c>
      <c r="Z134" s="34">
        <v>0</v>
      </c>
      <c r="AA134" s="34">
        <v>0</v>
      </c>
      <c r="AB134" s="34">
        <v>0</v>
      </c>
      <c r="AC134" s="34">
        <v>0</v>
      </c>
      <c r="AD134" s="34">
        <f t="shared" si="129"/>
        <v>0</v>
      </c>
      <c r="AE134" s="34">
        <v>0</v>
      </c>
      <c r="AF134" s="34">
        <v>0</v>
      </c>
      <c r="AG134" s="34">
        <v>0</v>
      </c>
      <c r="AH134" s="34">
        <v>0</v>
      </c>
      <c r="AI134" s="34">
        <v>0</v>
      </c>
      <c r="AJ134" s="34">
        <v>0</v>
      </c>
      <c r="AK134" s="34">
        <f t="shared" si="130"/>
        <v>0</v>
      </c>
      <c r="AL134" s="34">
        <v>0</v>
      </c>
      <c r="AM134" s="34">
        <v>0</v>
      </c>
      <c r="AN134" s="34">
        <v>0</v>
      </c>
      <c r="AO134" s="34">
        <v>0</v>
      </c>
      <c r="AP134" s="34">
        <v>0</v>
      </c>
      <c r="AQ134" s="34">
        <v>0</v>
      </c>
      <c r="AR134" s="34">
        <f t="shared" si="131"/>
        <v>0</v>
      </c>
      <c r="AS134" s="34">
        <v>0</v>
      </c>
      <c r="AT134" s="34">
        <v>0</v>
      </c>
      <c r="AU134" s="34">
        <v>0</v>
      </c>
      <c r="AV134" s="34">
        <v>0</v>
      </c>
    </row>
    <row r="135" spans="1:48" ht="38.25" x14ac:dyDescent="0.5">
      <c r="A135" s="53"/>
      <c r="B135" s="43" t="s">
        <v>291</v>
      </c>
      <c r="C135" s="48"/>
      <c r="D135" s="52"/>
      <c r="E135" s="45"/>
      <c r="F135" s="35">
        <f>SUM(F136:F139)</f>
        <v>8065.62</v>
      </c>
      <c r="G135" s="35">
        <f>SUM(G136:G139)</f>
        <v>0</v>
      </c>
      <c r="H135" s="35">
        <f t="shared" ref="H135:AV135" si="132">SUM(H136:H139)</f>
        <v>0</v>
      </c>
      <c r="I135" s="35">
        <f>SUM(I136:I139)</f>
        <v>7648.4340000000002</v>
      </c>
      <c r="J135" s="35">
        <f t="shared" si="132"/>
        <v>7648.4340000000002</v>
      </c>
      <c r="K135" s="35">
        <f t="shared" si="132"/>
        <v>0</v>
      </c>
      <c r="L135" s="35">
        <f t="shared" si="132"/>
        <v>0</v>
      </c>
      <c r="M135" s="35">
        <f t="shared" si="132"/>
        <v>0</v>
      </c>
      <c r="N135" s="35">
        <f t="shared" si="132"/>
        <v>0</v>
      </c>
      <c r="O135" s="35">
        <f t="shared" si="132"/>
        <v>0</v>
      </c>
      <c r="P135" s="35">
        <f t="shared" si="132"/>
        <v>2142.63</v>
      </c>
      <c r="Q135" s="35">
        <f t="shared" si="132"/>
        <v>2142.63</v>
      </c>
      <c r="R135" s="35">
        <f t="shared" si="132"/>
        <v>0</v>
      </c>
      <c r="S135" s="35">
        <f t="shared" si="132"/>
        <v>0</v>
      </c>
      <c r="T135" s="35">
        <f t="shared" si="132"/>
        <v>0</v>
      </c>
      <c r="U135" s="35">
        <f t="shared" si="132"/>
        <v>0</v>
      </c>
      <c r="V135" s="35">
        <f t="shared" si="132"/>
        <v>0</v>
      </c>
      <c r="W135" s="35">
        <f t="shared" si="132"/>
        <v>1432.0640000000001</v>
      </c>
      <c r="X135" s="35">
        <f t="shared" si="132"/>
        <v>1432.0640000000001</v>
      </c>
      <c r="Y135" s="35">
        <f t="shared" si="132"/>
        <v>0</v>
      </c>
      <c r="Z135" s="35">
        <f t="shared" si="132"/>
        <v>0</v>
      </c>
      <c r="AA135" s="35">
        <f t="shared" si="132"/>
        <v>0</v>
      </c>
      <c r="AB135" s="35">
        <f t="shared" si="132"/>
        <v>0</v>
      </c>
      <c r="AC135" s="35">
        <f t="shared" si="132"/>
        <v>0</v>
      </c>
      <c r="AD135" s="35">
        <f t="shared" si="132"/>
        <v>536.87</v>
      </c>
      <c r="AE135" s="35">
        <f t="shared" si="132"/>
        <v>536.87</v>
      </c>
      <c r="AF135" s="35">
        <f t="shared" si="132"/>
        <v>0</v>
      </c>
      <c r="AG135" s="35">
        <f t="shared" si="132"/>
        <v>0</v>
      </c>
      <c r="AH135" s="35">
        <f t="shared" si="132"/>
        <v>0</v>
      </c>
      <c r="AI135" s="35">
        <f t="shared" si="132"/>
        <v>0</v>
      </c>
      <c r="AJ135" s="35">
        <f t="shared" si="132"/>
        <v>0</v>
      </c>
      <c r="AK135" s="35">
        <f t="shared" si="132"/>
        <v>1536.87</v>
      </c>
      <c r="AL135" s="35">
        <f t="shared" si="132"/>
        <v>1536.87</v>
      </c>
      <c r="AM135" s="35">
        <f t="shared" si="132"/>
        <v>0</v>
      </c>
      <c r="AN135" s="35">
        <f t="shared" si="132"/>
        <v>0</v>
      </c>
      <c r="AO135" s="35">
        <f t="shared" si="132"/>
        <v>0</v>
      </c>
      <c r="AP135" s="35">
        <f t="shared" si="132"/>
        <v>0</v>
      </c>
      <c r="AQ135" s="35">
        <f t="shared" si="132"/>
        <v>0</v>
      </c>
      <c r="AR135" s="35">
        <f t="shared" si="132"/>
        <v>2000</v>
      </c>
      <c r="AS135" s="35">
        <f t="shared" si="132"/>
        <v>2000</v>
      </c>
      <c r="AT135" s="35">
        <f t="shared" si="132"/>
        <v>0</v>
      </c>
      <c r="AU135" s="35">
        <f t="shared" si="132"/>
        <v>0</v>
      </c>
      <c r="AV135" s="35">
        <f t="shared" si="132"/>
        <v>0</v>
      </c>
    </row>
    <row r="136" spans="1:48" ht="114.75" x14ac:dyDescent="0.5">
      <c r="A136" s="53">
        <v>106</v>
      </c>
      <c r="B136" s="50" t="s">
        <v>292</v>
      </c>
      <c r="C136" s="51" t="s">
        <v>293</v>
      </c>
      <c r="D136" s="52">
        <v>2016</v>
      </c>
      <c r="E136" s="52">
        <v>2020</v>
      </c>
      <c r="F136" s="33">
        <v>2201.8000000000002</v>
      </c>
      <c r="G136" s="34">
        <f t="shared" ref="G136:H139" si="133">N136+U136+AB136+AI136+AP136</f>
        <v>0</v>
      </c>
      <c r="H136" s="34">
        <f t="shared" si="133"/>
        <v>0</v>
      </c>
      <c r="I136" s="34">
        <f t="shared" ref="I136:I139" si="134">J136+K136+L136</f>
        <v>1866.8</v>
      </c>
      <c r="J136" s="34">
        <f t="shared" ref="J136:M139" si="135">Q136+X136+AE136+AL136+AS136</f>
        <v>1866.8</v>
      </c>
      <c r="K136" s="34">
        <f t="shared" si="135"/>
        <v>0</v>
      </c>
      <c r="L136" s="34">
        <f t="shared" si="135"/>
        <v>0</v>
      </c>
      <c r="M136" s="34">
        <f t="shared" si="135"/>
        <v>0</v>
      </c>
      <c r="N136" s="34">
        <v>0</v>
      </c>
      <c r="O136" s="34">
        <v>0</v>
      </c>
      <c r="P136" s="34">
        <f t="shared" ref="P136:P139" si="136">Q136+R136+S136</f>
        <v>1866.8</v>
      </c>
      <c r="Q136" s="34">
        <v>1866.8</v>
      </c>
      <c r="R136" s="34">
        <v>0</v>
      </c>
      <c r="S136" s="34">
        <v>0</v>
      </c>
      <c r="T136" s="34">
        <v>0</v>
      </c>
      <c r="U136" s="34">
        <v>0</v>
      </c>
      <c r="V136" s="34">
        <v>0</v>
      </c>
      <c r="W136" s="34">
        <f t="shared" ref="W136:W139" si="137">X136+Y136+Z136</f>
        <v>0</v>
      </c>
      <c r="X136" s="34">
        <v>0</v>
      </c>
      <c r="Y136" s="34">
        <v>0</v>
      </c>
      <c r="Z136" s="34">
        <v>0</v>
      </c>
      <c r="AA136" s="34">
        <v>0</v>
      </c>
      <c r="AB136" s="34">
        <v>0</v>
      </c>
      <c r="AC136" s="34">
        <v>0</v>
      </c>
      <c r="AD136" s="34">
        <f t="shared" ref="AD136:AD139" si="138">AE136+AF136+AG136</f>
        <v>0</v>
      </c>
      <c r="AE136" s="34">
        <v>0</v>
      </c>
      <c r="AF136" s="34">
        <v>0</v>
      </c>
      <c r="AG136" s="34">
        <v>0</v>
      </c>
      <c r="AH136" s="34">
        <v>0</v>
      </c>
      <c r="AI136" s="34">
        <v>0</v>
      </c>
      <c r="AJ136" s="34">
        <v>0</v>
      </c>
      <c r="AK136" s="34">
        <f t="shared" ref="AK136:AK139" si="139">AL136+AM136+AN136</f>
        <v>0</v>
      </c>
      <c r="AL136" s="34">
        <v>0</v>
      </c>
      <c r="AM136" s="34">
        <v>0</v>
      </c>
      <c r="AN136" s="34">
        <v>0</v>
      </c>
      <c r="AO136" s="34">
        <v>0</v>
      </c>
      <c r="AP136" s="34">
        <v>0</v>
      </c>
      <c r="AQ136" s="34">
        <v>0</v>
      </c>
      <c r="AR136" s="34">
        <f t="shared" ref="AR136:AR139" si="140">AS136+AT136+AU136</f>
        <v>0</v>
      </c>
      <c r="AS136" s="34">
        <v>0</v>
      </c>
      <c r="AT136" s="34">
        <v>0</v>
      </c>
      <c r="AU136" s="34">
        <v>0</v>
      </c>
      <c r="AV136" s="34">
        <v>0</v>
      </c>
    </row>
    <row r="137" spans="1:48" ht="114.75" x14ac:dyDescent="0.5">
      <c r="A137" s="53">
        <v>107</v>
      </c>
      <c r="B137" s="50" t="s">
        <v>294</v>
      </c>
      <c r="C137" s="51" t="s">
        <v>295</v>
      </c>
      <c r="D137" s="52">
        <v>2017</v>
      </c>
      <c r="E137" s="52">
        <v>2021</v>
      </c>
      <c r="F137" s="33">
        <v>1790.08</v>
      </c>
      <c r="G137" s="34">
        <f t="shared" si="133"/>
        <v>0</v>
      </c>
      <c r="H137" s="34">
        <f t="shared" si="133"/>
        <v>0</v>
      </c>
      <c r="I137" s="34">
        <f t="shared" si="134"/>
        <v>1707.894</v>
      </c>
      <c r="J137" s="34">
        <f t="shared" si="135"/>
        <v>1707.894</v>
      </c>
      <c r="K137" s="34">
        <f t="shared" si="135"/>
        <v>0</v>
      </c>
      <c r="L137" s="34">
        <f t="shared" si="135"/>
        <v>0</v>
      </c>
      <c r="M137" s="34">
        <f t="shared" si="135"/>
        <v>0</v>
      </c>
      <c r="N137" s="34">
        <v>0</v>
      </c>
      <c r="O137" s="34">
        <v>0</v>
      </c>
      <c r="P137" s="34">
        <f t="shared" si="136"/>
        <v>275.83</v>
      </c>
      <c r="Q137" s="34">
        <v>275.83</v>
      </c>
      <c r="R137" s="34">
        <v>0</v>
      </c>
      <c r="S137" s="34">
        <v>0</v>
      </c>
      <c r="T137" s="34">
        <v>0</v>
      </c>
      <c r="U137" s="34">
        <v>0</v>
      </c>
      <c r="V137" s="34">
        <v>0</v>
      </c>
      <c r="W137" s="34">
        <f t="shared" si="137"/>
        <v>1432.0640000000001</v>
      </c>
      <c r="X137" s="34">
        <v>1432.0640000000001</v>
      </c>
      <c r="Y137" s="34">
        <v>0</v>
      </c>
      <c r="Z137" s="34">
        <v>0</v>
      </c>
      <c r="AA137" s="34">
        <v>0</v>
      </c>
      <c r="AB137" s="34">
        <v>0</v>
      </c>
      <c r="AC137" s="34">
        <v>0</v>
      </c>
      <c r="AD137" s="34">
        <f t="shared" si="138"/>
        <v>0</v>
      </c>
      <c r="AE137" s="34">
        <v>0</v>
      </c>
      <c r="AF137" s="34">
        <v>0</v>
      </c>
      <c r="AG137" s="34">
        <v>0</v>
      </c>
      <c r="AH137" s="34">
        <v>0</v>
      </c>
      <c r="AI137" s="34">
        <v>0</v>
      </c>
      <c r="AJ137" s="34">
        <v>0</v>
      </c>
      <c r="AK137" s="34">
        <f t="shared" si="139"/>
        <v>0</v>
      </c>
      <c r="AL137" s="34">
        <v>0</v>
      </c>
      <c r="AM137" s="34">
        <v>0</v>
      </c>
      <c r="AN137" s="34">
        <v>0</v>
      </c>
      <c r="AO137" s="34">
        <v>0</v>
      </c>
      <c r="AP137" s="34">
        <v>0</v>
      </c>
      <c r="AQ137" s="34">
        <v>0</v>
      </c>
      <c r="AR137" s="34">
        <f t="shared" si="140"/>
        <v>0</v>
      </c>
      <c r="AS137" s="34">
        <v>0</v>
      </c>
      <c r="AT137" s="34">
        <v>0</v>
      </c>
      <c r="AU137" s="34">
        <v>0</v>
      </c>
      <c r="AV137" s="34">
        <v>0</v>
      </c>
    </row>
    <row r="138" spans="1:48" ht="114.75" x14ac:dyDescent="0.5">
      <c r="A138" s="53">
        <v>108</v>
      </c>
      <c r="B138" s="50" t="s">
        <v>296</v>
      </c>
      <c r="C138" s="51" t="s">
        <v>297</v>
      </c>
      <c r="D138" s="52">
        <v>2018</v>
      </c>
      <c r="E138" s="52">
        <v>2023</v>
      </c>
      <c r="F138" s="33">
        <v>2036.87</v>
      </c>
      <c r="G138" s="34">
        <f t="shared" si="133"/>
        <v>0</v>
      </c>
      <c r="H138" s="34">
        <f t="shared" si="133"/>
        <v>0</v>
      </c>
      <c r="I138" s="34">
        <f t="shared" si="134"/>
        <v>2036.87</v>
      </c>
      <c r="J138" s="34">
        <f t="shared" si="135"/>
        <v>2036.87</v>
      </c>
      <c r="K138" s="34">
        <f t="shared" si="135"/>
        <v>0</v>
      </c>
      <c r="L138" s="34">
        <f t="shared" si="135"/>
        <v>0</v>
      </c>
      <c r="M138" s="34">
        <f t="shared" si="135"/>
        <v>0</v>
      </c>
      <c r="N138" s="34">
        <v>0</v>
      </c>
      <c r="O138" s="34">
        <v>0</v>
      </c>
      <c r="P138" s="34">
        <f t="shared" si="136"/>
        <v>0</v>
      </c>
      <c r="Q138" s="34">
        <v>0</v>
      </c>
      <c r="R138" s="34">
        <v>0</v>
      </c>
      <c r="S138" s="34">
        <v>0</v>
      </c>
      <c r="T138" s="34">
        <v>0</v>
      </c>
      <c r="U138" s="34">
        <v>0</v>
      </c>
      <c r="V138" s="34">
        <v>0</v>
      </c>
      <c r="W138" s="34">
        <f t="shared" si="137"/>
        <v>0</v>
      </c>
      <c r="X138" s="34">
        <v>0</v>
      </c>
      <c r="Y138" s="34">
        <v>0</v>
      </c>
      <c r="Z138" s="34">
        <v>0</v>
      </c>
      <c r="AA138" s="34">
        <v>0</v>
      </c>
      <c r="AB138" s="34">
        <v>0</v>
      </c>
      <c r="AC138" s="34">
        <v>0</v>
      </c>
      <c r="AD138" s="34">
        <f t="shared" si="138"/>
        <v>0</v>
      </c>
      <c r="AE138" s="34">
        <v>0</v>
      </c>
      <c r="AF138" s="34">
        <v>0</v>
      </c>
      <c r="AG138" s="34">
        <v>0</v>
      </c>
      <c r="AH138" s="34">
        <v>0</v>
      </c>
      <c r="AI138" s="34">
        <v>0</v>
      </c>
      <c r="AJ138" s="34">
        <v>0</v>
      </c>
      <c r="AK138" s="34">
        <f t="shared" si="139"/>
        <v>36.869999999999997</v>
      </c>
      <c r="AL138" s="34">
        <v>36.869999999999997</v>
      </c>
      <c r="AM138" s="34">
        <v>0</v>
      </c>
      <c r="AN138" s="34">
        <v>0</v>
      </c>
      <c r="AO138" s="34">
        <v>0</v>
      </c>
      <c r="AP138" s="34">
        <v>0</v>
      </c>
      <c r="AQ138" s="34">
        <v>0</v>
      </c>
      <c r="AR138" s="34">
        <f t="shared" si="140"/>
        <v>2000</v>
      </c>
      <c r="AS138" s="34">
        <v>2000</v>
      </c>
      <c r="AT138" s="34">
        <v>0</v>
      </c>
      <c r="AU138" s="34">
        <v>0</v>
      </c>
      <c r="AV138" s="34">
        <v>0</v>
      </c>
    </row>
    <row r="139" spans="1:48" ht="114.75" x14ac:dyDescent="0.5">
      <c r="A139" s="53">
        <v>109</v>
      </c>
      <c r="B139" s="50" t="s">
        <v>298</v>
      </c>
      <c r="C139" s="51" t="s">
        <v>299</v>
      </c>
      <c r="D139" s="52">
        <v>2019</v>
      </c>
      <c r="E139" s="52">
        <v>2022</v>
      </c>
      <c r="F139" s="33">
        <v>2036.87</v>
      </c>
      <c r="G139" s="34">
        <f t="shared" si="133"/>
        <v>0</v>
      </c>
      <c r="H139" s="34">
        <f t="shared" si="133"/>
        <v>0</v>
      </c>
      <c r="I139" s="34">
        <f t="shared" si="134"/>
        <v>2036.87</v>
      </c>
      <c r="J139" s="34">
        <f t="shared" si="135"/>
        <v>2036.87</v>
      </c>
      <c r="K139" s="34">
        <f t="shared" si="135"/>
        <v>0</v>
      </c>
      <c r="L139" s="34">
        <f t="shared" si="135"/>
        <v>0</v>
      </c>
      <c r="M139" s="34">
        <f t="shared" si="135"/>
        <v>0</v>
      </c>
      <c r="N139" s="34">
        <v>0</v>
      </c>
      <c r="O139" s="34">
        <v>0</v>
      </c>
      <c r="P139" s="34">
        <f t="shared" si="136"/>
        <v>0</v>
      </c>
      <c r="Q139" s="34">
        <v>0</v>
      </c>
      <c r="R139" s="34">
        <v>0</v>
      </c>
      <c r="S139" s="34">
        <v>0</v>
      </c>
      <c r="T139" s="34">
        <v>0</v>
      </c>
      <c r="U139" s="34">
        <v>0</v>
      </c>
      <c r="V139" s="34">
        <v>0</v>
      </c>
      <c r="W139" s="34">
        <f t="shared" si="137"/>
        <v>0</v>
      </c>
      <c r="X139" s="34">
        <v>0</v>
      </c>
      <c r="Y139" s="34">
        <v>0</v>
      </c>
      <c r="Z139" s="34">
        <v>0</v>
      </c>
      <c r="AA139" s="34">
        <v>0</v>
      </c>
      <c r="AB139" s="34">
        <v>0</v>
      </c>
      <c r="AC139" s="34">
        <v>0</v>
      </c>
      <c r="AD139" s="34">
        <f t="shared" si="138"/>
        <v>536.87</v>
      </c>
      <c r="AE139" s="34">
        <v>536.87</v>
      </c>
      <c r="AF139" s="34">
        <v>0</v>
      </c>
      <c r="AG139" s="34">
        <v>0</v>
      </c>
      <c r="AH139" s="34">
        <v>0</v>
      </c>
      <c r="AI139" s="34">
        <v>0</v>
      </c>
      <c r="AJ139" s="34">
        <v>0</v>
      </c>
      <c r="AK139" s="34">
        <f t="shared" si="139"/>
        <v>1500</v>
      </c>
      <c r="AL139" s="34">
        <v>1500</v>
      </c>
      <c r="AM139" s="34">
        <v>0</v>
      </c>
      <c r="AN139" s="34">
        <v>0</v>
      </c>
      <c r="AO139" s="34">
        <v>0</v>
      </c>
      <c r="AP139" s="34">
        <v>0</v>
      </c>
      <c r="AQ139" s="34">
        <v>0</v>
      </c>
      <c r="AR139" s="34">
        <f t="shared" si="140"/>
        <v>0</v>
      </c>
      <c r="AS139" s="34">
        <v>0</v>
      </c>
      <c r="AT139" s="34">
        <v>0</v>
      </c>
      <c r="AU139" s="34">
        <v>0</v>
      </c>
      <c r="AV139" s="34">
        <v>0</v>
      </c>
    </row>
    <row r="140" spans="1:48" ht="38.25" x14ac:dyDescent="0.5">
      <c r="A140" s="53"/>
      <c r="B140" s="43" t="s">
        <v>300</v>
      </c>
      <c r="C140" s="48"/>
      <c r="D140" s="52"/>
      <c r="E140" s="45"/>
      <c r="F140" s="35">
        <f>SUM(F141:F169)</f>
        <v>294171.02237000008</v>
      </c>
      <c r="G140" s="35">
        <f t="shared" ref="G140:AV140" si="141">SUM(G141:G169)</f>
        <v>53.082000000000001</v>
      </c>
      <c r="H140" s="35">
        <f t="shared" si="141"/>
        <v>2.06</v>
      </c>
      <c r="I140" s="35">
        <f t="shared" si="141"/>
        <v>178508.95629999996</v>
      </c>
      <c r="J140" s="35">
        <f t="shared" si="141"/>
        <v>178508.95629999996</v>
      </c>
      <c r="K140" s="35">
        <f t="shared" si="141"/>
        <v>0</v>
      </c>
      <c r="L140" s="35">
        <f t="shared" si="141"/>
        <v>0</v>
      </c>
      <c r="M140" s="35">
        <f t="shared" si="141"/>
        <v>0</v>
      </c>
      <c r="N140" s="35">
        <f t="shared" si="141"/>
        <v>0.36199999999999999</v>
      </c>
      <c r="O140" s="35">
        <f t="shared" si="141"/>
        <v>2.06</v>
      </c>
      <c r="P140" s="35">
        <f t="shared" si="141"/>
        <v>55305.216299999993</v>
      </c>
      <c r="Q140" s="35">
        <f t="shared" si="141"/>
        <v>55305.216299999993</v>
      </c>
      <c r="R140" s="35">
        <f t="shared" si="141"/>
        <v>0</v>
      </c>
      <c r="S140" s="35">
        <f t="shared" si="141"/>
        <v>0</v>
      </c>
      <c r="T140" s="35">
        <f t="shared" si="141"/>
        <v>0</v>
      </c>
      <c r="U140" s="35">
        <f t="shared" si="141"/>
        <v>1.8099999999999998</v>
      </c>
      <c r="V140" s="35">
        <f t="shared" si="141"/>
        <v>0</v>
      </c>
      <c r="W140" s="35">
        <f t="shared" si="141"/>
        <v>17809.496000000003</v>
      </c>
      <c r="X140" s="35">
        <f t="shared" si="141"/>
        <v>17809.496000000003</v>
      </c>
      <c r="Y140" s="35">
        <f t="shared" si="141"/>
        <v>0</v>
      </c>
      <c r="Z140" s="35">
        <f t="shared" si="141"/>
        <v>0</v>
      </c>
      <c r="AA140" s="35">
        <f t="shared" si="141"/>
        <v>0</v>
      </c>
      <c r="AB140" s="35">
        <f t="shared" si="141"/>
        <v>2.92</v>
      </c>
      <c r="AC140" s="35">
        <f t="shared" si="141"/>
        <v>0</v>
      </c>
      <c r="AD140" s="35">
        <f t="shared" si="141"/>
        <v>34698.89</v>
      </c>
      <c r="AE140" s="35">
        <f t="shared" si="141"/>
        <v>34698.89</v>
      </c>
      <c r="AF140" s="35">
        <f t="shared" si="141"/>
        <v>0</v>
      </c>
      <c r="AG140" s="35">
        <f t="shared" si="141"/>
        <v>0</v>
      </c>
      <c r="AH140" s="35">
        <f t="shared" si="141"/>
        <v>0</v>
      </c>
      <c r="AI140" s="35">
        <f t="shared" si="141"/>
        <v>4.3100000000000005</v>
      </c>
      <c r="AJ140" s="35">
        <f t="shared" si="141"/>
        <v>0</v>
      </c>
      <c r="AK140" s="35">
        <f t="shared" si="141"/>
        <v>44829.863999999987</v>
      </c>
      <c r="AL140" s="35">
        <f t="shared" si="141"/>
        <v>44829.863999999987</v>
      </c>
      <c r="AM140" s="35">
        <f t="shared" si="141"/>
        <v>0</v>
      </c>
      <c r="AN140" s="35">
        <f t="shared" si="141"/>
        <v>0</v>
      </c>
      <c r="AO140" s="35">
        <f t="shared" si="141"/>
        <v>0</v>
      </c>
      <c r="AP140" s="35">
        <f t="shared" si="141"/>
        <v>43.680000000000007</v>
      </c>
      <c r="AQ140" s="35">
        <f t="shared" si="141"/>
        <v>0</v>
      </c>
      <c r="AR140" s="35">
        <f t="shared" si="141"/>
        <v>25865.49</v>
      </c>
      <c r="AS140" s="35">
        <f t="shared" si="141"/>
        <v>25865.49</v>
      </c>
      <c r="AT140" s="35">
        <f t="shared" si="141"/>
        <v>0</v>
      </c>
      <c r="AU140" s="35">
        <f t="shared" si="141"/>
        <v>0</v>
      </c>
      <c r="AV140" s="35">
        <f t="shared" si="141"/>
        <v>0</v>
      </c>
    </row>
    <row r="141" spans="1:48" ht="114.75" x14ac:dyDescent="0.5">
      <c r="A141" s="53">
        <v>110</v>
      </c>
      <c r="B141" s="50" t="s">
        <v>301</v>
      </c>
      <c r="C141" s="34" t="s">
        <v>302</v>
      </c>
      <c r="D141" s="52">
        <v>2019</v>
      </c>
      <c r="E141" s="52">
        <v>2020</v>
      </c>
      <c r="F141" s="33">
        <v>1011.07506</v>
      </c>
      <c r="G141" s="34">
        <f t="shared" ref="G141:G169" si="142">N141+U141+AB141+AI141+AP141</f>
        <v>0</v>
      </c>
      <c r="H141" s="34">
        <f t="shared" ref="H141:H169" si="143">O141+V141+AC141+AJ141+AQ141</f>
        <v>0</v>
      </c>
      <c r="I141" s="34">
        <f t="shared" ref="I141:I169" si="144">J141+K141+L141</f>
        <v>211.59179999999998</v>
      </c>
      <c r="J141" s="34">
        <f t="shared" ref="J141:J169" si="145">Q141+X141+AE141+AL141+AS141</f>
        <v>211.59179999999998</v>
      </c>
      <c r="K141" s="34">
        <f t="shared" ref="K141:K169" si="146">R141+Y141+AF141+AM141+AT141</f>
        <v>0</v>
      </c>
      <c r="L141" s="34">
        <f t="shared" ref="L141:L169" si="147">S141+Z141+AG141+AN141+AU141</f>
        <v>0</v>
      </c>
      <c r="M141" s="34">
        <f t="shared" ref="M141:M169" si="148">T141+AA141+AH141+AO141+AV141</f>
        <v>0</v>
      </c>
      <c r="N141" s="33">
        <v>0</v>
      </c>
      <c r="O141" s="33">
        <v>0</v>
      </c>
      <c r="P141" s="34">
        <f t="shared" ref="P141:P169" si="149">Q141+R141+S141</f>
        <v>211.59179999999998</v>
      </c>
      <c r="Q141" s="33">
        <v>211.59179999999998</v>
      </c>
      <c r="R141" s="33">
        <v>0</v>
      </c>
      <c r="S141" s="34">
        <v>0</v>
      </c>
      <c r="T141" s="34">
        <v>0</v>
      </c>
      <c r="U141" s="33">
        <v>0</v>
      </c>
      <c r="V141" s="33">
        <v>0</v>
      </c>
      <c r="W141" s="34">
        <f t="shared" ref="W141:W169" si="150">X141+Y141+Z141</f>
        <v>0</v>
      </c>
      <c r="X141" s="33">
        <v>0</v>
      </c>
      <c r="Y141" s="34">
        <v>0</v>
      </c>
      <c r="Z141" s="34">
        <v>0</v>
      </c>
      <c r="AA141" s="34">
        <v>0</v>
      </c>
      <c r="AB141" s="33">
        <v>0</v>
      </c>
      <c r="AC141" s="33">
        <v>0</v>
      </c>
      <c r="AD141" s="34">
        <f t="shared" ref="AD141:AD169" si="151">AE141+AF141+AG141</f>
        <v>0</v>
      </c>
      <c r="AE141" s="33">
        <v>0</v>
      </c>
      <c r="AF141" s="34">
        <v>0</v>
      </c>
      <c r="AG141" s="34">
        <v>0</v>
      </c>
      <c r="AH141" s="34">
        <v>0</v>
      </c>
      <c r="AI141" s="33">
        <v>0</v>
      </c>
      <c r="AJ141" s="33">
        <v>0</v>
      </c>
      <c r="AK141" s="34">
        <f t="shared" ref="AK141:AK169" si="152">AL141+AM141+AN141</f>
        <v>0</v>
      </c>
      <c r="AL141" s="33">
        <v>0</v>
      </c>
      <c r="AM141" s="34">
        <v>0</v>
      </c>
      <c r="AN141" s="34">
        <v>0</v>
      </c>
      <c r="AO141" s="34">
        <v>0</v>
      </c>
      <c r="AP141" s="33">
        <v>0</v>
      </c>
      <c r="AQ141" s="33">
        <v>0</v>
      </c>
      <c r="AR141" s="34">
        <f t="shared" ref="AR141:AR169" si="153">AS141+AT141+AU141</f>
        <v>0</v>
      </c>
      <c r="AS141" s="33">
        <v>0</v>
      </c>
      <c r="AT141" s="34">
        <v>0</v>
      </c>
      <c r="AU141" s="34">
        <v>0</v>
      </c>
      <c r="AV141" s="34">
        <v>0</v>
      </c>
    </row>
    <row r="142" spans="1:48" ht="191.25" x14ac:dyDescent="0.5">
      <c r="A142" s="53">
        <v>111</v>
      </c>
      <c r="B142" s="50" t="s">
        <v>303</v>
      </c>
      <c r="C142" s="51" t="s">
        <v>304</v>
      </c>
      <c r="D142" s="52">
        <v>2018</v>
      </c>
      <c r="E142" s="52">
        <v>2024</v>
      </c>
      <c r="F142" s="33">
        <v>52537.26</v>
      </c>
      <c r="G142" s="34">
        <f t="shared" si="142"/>
        <v>16.05</v>
      </c>
      <c r="H142" s="34">
        <f t="shared" si="143"/>
        <v>0</v>
      </c>
      <c r="I142" s="34">
        <f t="shared" si="144"/>
        <v>51991.07</v>
      </c>
      <c r="J142" s="34">
        <f t="shared" si="145"/>
        <v>51991.07</v>
      </c>
      <c r="K142" s="34">
        <f t="shared" si="146"/>
        <v>0</v>
      </c>
      <c r="L142" s="34">
        <f t="shared" si="147"/>
        <v>0</v>
      </c>
      <c r="M142" s="34">
        <f t="shared" si="148"/>
        <v>0</v>
      </c>
      <c r="N142" s="34">
        <v>0</v>
      </c>
      <c r="O142" s="34">
        <v>0</v>
      </c>
      <c r="P142" s="34">
        <f t="shared" si="149"/>
        <v>7437.99</v>
      </c>
      <c r="Q142" s="34">
        <v>7437.99</v>
      </c>
      <c r="R142" s="34">
        <v>0</v>
      </c>
      <c r="S142" s="34">
        <v>0</v>
      </c>
      <c r="T142" s="34">
        <v>0</v>
      </c>
      <c r="U142" s="34">
        <v>0</v>
      </c>
      <c r="V142" s="34">
        <v>0</v>
      </c>
      <c r="W142" s="34">
        <f t="shared" si="150"/>
        <v>13298.696000000004</v>
      </c>
      <c r="X142" s="34">
        <f>31642.4-7323.744-11019.96</f>
        <v>13298.696000000004</v>
      </c>
      <c r="Y142" s="34">
        <v>0</v>
      </c>
      <c r="Z142" s="34">
        <v>0</v>
      </c>
      <c r="AA142" s="34">
        <v>0</v>
      </c>
      <c r="AB142" s="34">
        <v>0</v>
      </c>
      <c r="AC142" s="34">
        <v>0</v>
      </c>
      <c r="AD142" s="34">
        <f t="shared" si="151"/>
        <v>910.68</v>
      </c>
      <c r="AE142" s="34">
        <v>910.68</v>
      </c>
      <c r="AF142" s="34">
        <v>0</v>
      </c>
      <c r="AG142" s="34">
        <v>0</v>
      </c>
      <c r="AH142" s="34">
        <v>0</v>
      </c>
      <c r="AI142" s="34">
        <v>0</v>
      </c>
      <c r="AJ142" s="34">
        <v>0</v>
      </c>
      <c r="AK142" s="34">
        <f t="shared" si="152"/>
        <v>28343.703999999998</v>
      </c>
      <c r="AL142" s="34">
        <f>10000+7323.744+11019.96</f>
        <v>28343.703999999998</v>
      </c>
      <c r="AM142" s="34">
        <v>0</v>
      </c>
      <c r="AN142" s="34">
        <v>0</v>
      </c>
      <c r="AO142" s="34">
        <v>0</v>
      </c>
      <c r="AP142" s="34">
        <v>16.05</v>
      </c>
      <c r="AQ142" s="34">
        <v>0</v>
      </c>
      <c r="AR142" s="34">
        <f t="shared" si="153"/>
        <v>2000</v>
      </c>
      <c r="AS142" s="34">
        <v>2000</v>
      </c>
      <c r="AT142" s="34">
        <v>0</v>
      </c>
      <c r="AU142" s="34">
        <v>0</v>
      </c>
      <c r="AV142" s="34">
        <v>0</v>
      </c>
    </row>
    <row r="143" spans="1:48" ht="76.5" x14ac:dyDescent="0.5">
      <c r="A143" s="53">
        <v>112</v>
      </c>
      <c r="B143" s="50" t="s">
        <v>305</v>
      </c>
      <c r="C143" s="51" t="s">
        <v>306</v>
      </c>
      <c r="D143" s="52">
        <v>2019</v>
      </c>
      <c r="E143" s="52">
        <v>2022</v>
      </c>
      <c r="F143" s="33">
        <v>13658.92</v>
      </c>
      <c r="G143" s="34">
        <f t="shared" si="142"/>
        <v>2.2000000000000002</v>
      </c>
      <c r="H143" s="34">
        <f t="shared" si="143"/>
        <v>0</v>
      </c>
      <c r="I143" s="34">
        <f t="shared" si="144"/>
        <v>12958.92</v>
      </c>
      <c r="J143" s="34">
        <f t="shared" si="145"/>
        <v>12958.92</v>
      </c>
      <c r="K143" s="34">
        <f t="shared" si="146"/>
        <v>0</v>
      </c>
      <c r="L143" s="34">
        <f t="shared" si="147"/>
        <v>0</v>
      </c>
      <c r="M143" s="34">
        <f t="shared" si="148"/>
        <v>0</v>
      </c>
      <c r="N143" s="34">
        <v>0</v>
      </c>
      <c r="O143" s="34">
        <v>0</v>
      </c>
      <c r="P143" s="34">
        <f t="shared" si="149"/>
        <v>1055.3499999999999</v>
      </c>
      <c r="Q143" s="34">
        <v>1055.3499999999999</v>
      </c>
      <c r="R143" s="34">
        <v>0</v>
      </c>
      <c r="S143" s="34">
        <v>0</v>
      </c>
      <c r="T143" s="34">
        <v>0</v>
      </c>
      <c r="U143" s="34">
        <v>0</v>
      </c>
      <c r="V143" s="34">
        <v>0</v>
      </c>
      <c r="W143" s="34">
        <f t="shared" si="150"/>
        <v>100</v>
      </c>
      <c r="X143" s="34">
        <v>100</v>
      </c>
      <c r="Y143" s="34">
        <v>0</v>
      </c>
      <c r="Z143" s="34">
        <v>0</v>
      </c>
      <c r="AA143" s="34">
        <v>0</v>
      </c>
      <c r="AB143" s="34">
        <v>2.2000000000000002</v>
      </c>
      <c r="AC143" s="34">
        <v>0</v>
      </c>
      <c r="AD143" s="34">
        <f t="shared" si="151"/>
        <v>803.57</v>
      </c>
      <c r="AE143" s="34">
        <v>803.57</v>
      </c>
      <c r="AF143" s="34">
        <v>0</v>
      </c>
      <c r="AG143" s="34">
        <v>0</v>
      </c>
      <c r="AH143" s="34">
        <v>0</v>
      </c>
      <c r="AI143" s="34">
        <v>0</v>
      </c>
      <c r="AJ143" s="34">
        <v>0</v>
      </c>
      <c r="AK143" s="34">
        <f t="shared" si="152"/>
        <v>11000</v>
      </c>
      <c r="AL143" s="34">
        <v>11000</v>
      </c>
      <c r="AM143" s="34">
        <v>0</v>
      </c>
      <c r="AN143" s="34">
        <v>0</v>
      </c>
      <c r="AO143" s="34">
        <v>0</v>
      </c>
      <c r="AP143" s="34">
        <v>0</v>
      </c>
      <c r="AQ143" s="34">
        <v>0</v>
      </c>
      <c r="AR143" s="34">
        <f t="shared" si="153"/>
        <v>0</v>
      </c>
      <c r="AS143" s="34">
        <v>0</v>
      </c>
      <c r="AT143" s="34">
        <v>0</v>
      </c>
      <c r="AU143" s="34">
        <v>0</v>
      </c>
      <c r="AV143" s="34">
        <v>0</v>
      </c>
    </row>
    <row r="144" spans="1:48" ht="114.75" x14ac:dyDescent="0.5">
      <c r="A144" s="53">
        <v>113</v>
      </c>
      <c r="B144" s="50" t="s">
        <v>307</v>
      </c>
      <c r="C144" s="51" t="s">
        <v>308</v>
      </c>
      <c r="D144" s="52">
        <v>2022</v>
      </c>
      <c r="E144" s="52">
        <v>2023</v>
      </c>
      <c r="F144" s="33">
        <v>1102.5899999999999</v>
      </c>
      <c r="G144" s="34">
        <f t="shared" si="142"/>
        <v>0.4</v>
      </c>
      <c r="H144" s="34">
        <f t="shared" si="143"/>
        <v>0</v>
      </c>
      <c r="I144" s="34">
        <f t="shared" si="144"/>
        <v>1102.5899999999999</v>
      </c>
      <c r="J144" s="34">
        <f t="shared" si="145"/>
        <v>1102.5899999999999</v>
      </c>
      <c r="K144" s="34">
        <f t="shared" si="146"/>
        <v>0</v>
      </c>
      <c r="L144" s="34">
        <f t="shared" si="147"/>
        <v>0</v>
      </c>
      <c r="M144" s="34">
        <f t="shared" si="148"/>
        <v>0</v>
      </c>
      <c r="N144" s="34">
        <v>0</v>
      </c>
      <c r="O144" s="34">
        <v>0</v>
      </c>
      <c r="P144" s="34">
        <f t="shared" si="149"/>
        <v>0</v>
      </c>
      <c r="Q144" s="34">
        <v>0</v>
      </c>
      <c r="R144" s="34">
        <v>0</v>
      </c>
      <c r="S144" s="34">
        <v>0</v>
      </c>
      <c r="T144" s="34">
        <v>0</v>
      </c>
      <c r="U144" s="34">
        <v>0</v>
      </c>
      <c r="V144" s="34">
        <v>0</v>
      </c>
      <c r="W144" s="34">
        <f t="shared" si="150"/>
        <v>0</v>
      </c>
      <c r="X144" s="34">
        <v>0</v>
      </c>
      <c r="Y144" s="34">
        <v>0</v>
      </c>
      <c r="Z144" s="34">
        <v>0</v>
      </c>
      <c r="AA144" s="34">
        <v>0</v>
      </c>
      <c r="AB144" s="34">
        <v>0</v>
      </c>
      <c r="AC144" s="34">
        <v>0</v>
      </c>
      <c r="AD144" s="34">
        <f t="shared" si="151"/>
        <v>0</v>
      </c>
      <c r="AE144" s="34">
        <v>0</v>
      </c>
      <c r="AF144" s="34">
        <v>0</v>
      </c>
      <c r="AG144" s="34">
        <v>0</v>
      </c>
      <c r="AH144" s="34">
        <v>0</v>
      </c>
      <c r="AI144" s="34">
        <v>0.4</v>
      </c>
      <c r="AJ144" s="34">
        <v>0</v>
      </c>
      <c r="AK144" s="34">
        <f t="shared" si="152"/>
        <v>102.59</v>
      </c>
      <c r="AL144" s="34">
        <v>102.59</v>
      </c>
      <c r="AM144" s="34">
        <v>0</v>
      </c>
      <c r="AN144" s="34">
        <v>0</v>
      </c>
      <c r="AO144" s="34">
        <v>0</v>
      </c>
      <c r="AP144" s="34">
        <v>0</v>
      </c>
      <c r="AQ144" s="34">
        <v>0</v>
      </c>
      <c r="AR144" s="34">
        <f t="shared" si="153"/>
        <v>1000</v>
      </c>
      <c r="AS144" s="34">
        <v>1000</v>
      </c>
      <c r="AT144" s="34">
        <v>0</v>
      </c>
      <c r="AU144" s="34">
        <v>0</v>
      </c>
      <c r="AV144" s="34">
        <v>0</v>
      </c>
    </row>
    <row r="145" spans="1:48" ht="114.75" x14ac:dyDescent="0.5">
      <c r="A145" s="53">
        <v>114</v>
      </c>
      <c r="B145" s="50" t="s">
        <v>309</v>
      </c>
      <c r="C145" s="51" t="s">
        <v>310</v>
      </c>
      <c r="D145" s="52">
        <v>2022</v>
      </c>
      <c r="E145" s="52">
        <v>2024</v>
      </c>
      <c r="F145" s="33">
        <v>7532.03</v>
      </c>
      <c r="G145" s="34">
        <f t="shared" si="142"/>
        <v>2.7</v>
      </c>
      <c r="H145" s="34">
        <f t="shared" si="143"/>
        <v>0</v>
      </c>
      <c r="I145" s="34">
        <f t="shared" si="144"/>
        <v>332.03</v>
      </c>
      <c r="J145" s="34">
        <f t="shared" si="145"/>
        <v>332.03</v>
      </c>
      <c r="K145" s="34">
        <f t="shared" si="146"/>
        <v>0</v>
      </c>
      <c r="L145" s="34">
        <f t="shared" si="147"/>
        <v>0</v>
      </c>
      <c r="M145" s="34">
        <f t="shared" si="148"/>
        <v>0</v>
      </c>
      <c r="N145" s="34">
        <v>0</v>
      </c>
      <c r="O145" s="34">
        <v>0</v>
      </c>
      <c r="P145" s="34">
        <f t="shared" si="149"/>
        <v>0</v>
      </c>
      <c r="Q145" s="34">
        <v>0</v>
      </c>
      <c r="R145" s="34">
        <v>0</v>
      </c>
      <c r="S145" s="34">
        <v>0</v>
      </c>
      <c r="T145" s="34">
        <v>0</v>
      </c>
      <c r="U145" s="34">
        <v>0</v>
      </c>
      <c r="V145" s="34">
        <v>0</v>
      </c>
      <c r="W145" s="34">
        <f t="shared" si="150"/>
        <v>0</v>
      </c>
      <c r="X145" s="34">
        <v>0</v>
      </c>
      <c r="Y145" s="34">
        <v>0</v>
      </c>
      <c r="Z145" s="34">
        <v>0</v>
      </c>
      <c r="AA145" s="34">
        <v>0</v>
      </c>
      <c r="AB145" s="34">
        <v>0</v>
      </c>
      <c r="AC145" s="34">
        <v>0</v>
      </c>
      <c r="AD145" s="34">
        <f t="shared" si="151"/>
        <v>0</v>
      </c>
      <c r="AE145" s="34">
        <v>0</v>
      </c>
      <c r="AF145" s="34">
        <v>0</v>
      </c>
      <c r="AG145" s="34">
        <v>0</v>
      </c>
      <c r="AH145" s="34">
        <v>0</v>
      </c>
      <c r="AI145" s="34">
        <v>0</v>
      </c>
      <c r="AJ145" s="34">
        <v>0</v>
      </c>
      <c r="AK145" s="34">
        <f t="shared" si="152"/>
        <v>85.84</v>
      </c>
      <c r="AL145" s="34">
        <v>85.84</v>
      </c>
      <c r="AM145" s="34">
        <v>0</v>
      </c>
      <c r="AN145" s="34">
        <v>0</v>
      </c>
      <c r="AO145" s="34">
        <v>0</v>
      </c>
      <c r="AP145" s="34">
        <v>2.7</v>
      </c>
      <c r="AQ145" s="34">
        <v>0</v>
      </c>
      <c r="AR145" s="34">
        <f t="shared" si="153"/>
        <v>246.19</v>
      </c>
      <c r="AS145" s="34">
        <v>246.19</v>
      </c>
      <c r="AT145" s="34">
        <v>0</v>
      </c>
      <c r="AU145" s="34">
        <v>0</v>
      </c>
      <c r="AV145" s="34">
        <v>0</v>
      </c>
    </row>
    <row r="146" spans="1:48" ht="114.75" x14ac:dyDescent="0.5">
      <c r="A146" s="53">
        <v>115</v>
      </c>
      <c r="B146" s="50" t="s">
        <v>311</v>
      </c>
      <c r="C146" s="51" t="s">
        <v>312</v>
      </c>
      <c r="D146" s="52">
        <v>2023</v>
      </c>
      <c r="E146" s="52">
        <v>2024</v>
      </c>
      <c r="F146" s="33">
        <v>1653.9</v>
      </c>
      <c r="G146" s="34">
        <f t="shared" si="142"/>
        <v>0.6</v>
      </c>
      <c r="H146" s="34">
        <f t="shared" si="143"/>
        <v>0</v>
      </c>
      <c r="I146" s="34">
        <f t="shared" si="144"/>
        <v>1653.9</v>
      </c>
      <c r="J146" s="34">
        <f t="shared" si="145"/>
        <v>1653.9</v>
      </c>
      <c r="K146" s="34">
        <f t="shared" si="146"/>
        <v>0</v>
      </c>
      <c r="L146" s="34">
        <f t="shared" si="147"/>
        <v>0</v>
      </c>
      <c r="M146" s="34">
        <f t="shared" si="148"/>
        <v>0</v>
      </c>
      <c r="N146" s="34">
        <v>0</v>
      </c>
      <c r="O146" s="34">
        <v>0</v>
      </c>
      <c r="P146" s="34">
        <f t="shared" si="149"/>
        <v>0</v>
      </c>
      <c r="Q146" s="34">
        <v>0</v>
      </c>
      <c r="R146" s="34">
        <v>0</v>
      </c>
      <c r="S146" s="34">
        <v>0</v>
      </c>
      <c r="T146" s="34">
        <v>0</v>
      </c>
      <c r="U146" s="34">
        <v>0</v>
      </c>
      <c r="V146" s="34">
        <v>0</v>
      </c>
      <c r="W146" s="34">
        <f t="shared" si="150"/>
        <v>0</v>
      </c>
      <c r="X146" s="34">
        <v>0</v>
      </c>
      <c r="Y146" s="34">
        <v>0</v>
      </c>
      <c r="Z146" s="34">
        <v>0</v>
      </c>
      <c r="AA146" s="34">
        <v>0</v>
      </c>
      <c r="AB146" s="34">
        <v>0</v>
      </c>
      <c r="AC146" s="34">
        <v>0</v>
      </c>
      <c r="AD146" s="34">
        <f t="shared" si="151"/>
        <v>0</v>
      </c>
      <c r="AE146" s="34">
        <v>0</v>
      </c>
      <c r="AF146" s="34">
        <v>0</v>
      </c>
      <c r="AG146" s="34">
        <v>0</v>
      </c>
      <c r="AH146" s="34">
        <v>0</v>
      </c>
      <c r="AI146" s="34">
        <v>0</v>
      </c>
      <c r="AJ146" s="34">
        <v>0</v>
      </c>
      <c r="AK146" s="34">
        <f t="shared" si="152"/>
        <v>653.9</v>
      </c>
      <c r="AL146" s="34">
        <v>653.9</v>
      </c>
      <c r="AM146" s="34">
        <v>0</v>
      </c>
      <c r="AN146" s="34">
        <v>0</v>
      </c>
      <c r="AO146" s="34">
        <v>0</v>
      </c>
      <c r="AP146" s="34">
        <v>0.6</v>
      </c>
      <c r="AQ146" s="34">
        <v>0</v>
      </c>
      <c r="AR146" s="34">
        <f t="shared" si="153"/>
        <v>1000.0000000000001</v>
      </c>
      <c r="AS146" s="34">
        <v>1000.0000000000001</v>
      </c>
      <c r="AT146" s="34">
        <v>0</v>
      </c>
      <c r="AU146" s="34">
        <v>0</v>
      </c>
      <c r="AV146" s="34">
        <v>0</v>
      </c>
    </row>
    <row r="147" spans="1:48" ht="114.75" x14ac:dyDescent="0.5">
      <c r="A147" s="53">
        <v>116</v>
      </c>
      <c r="B147" s="50" t="s">
        <v>313</v>
      </c>
      <c r="C147" s="51" t="s">
        <v>314</v>
      </c>
      <c r="D147" s="52">
        <v>2022</v>
      </c>
      <c r="E147" s="52">
        <v>2023</v>
      </c>
      <c r="F147" s="33">
        <v>1240.43</v>
      </c>
      <c r="G147" s="34">
        <f t="shared" si="142"/>
        <v>0.45</v>
      </c>
      <c r="H147" s="34">
        <f t="shared" si="143"/>
        <v>0</v>
      </c>
      <c r="I147" s="34">
        <f t="shared" si="144"/>
        <v>1240.43</v>
      </c>
      <c r="J147" s="34">
        <f t="shared" si="145"/>
        <v>1240.43</v>
      </c>
      <c r="K147" s="34">
        <f t="shared" si="146"/>
        <v>0</v>
      </c>
      <c r="L147" s="34">
        <f t="shared" si="147"/>
        <v>0</v>
      </c>
      <c r="M147" s="34">
        <f t="shared" si="148"/>
        <v>0</v>
      </c>
      <c r="N147" s="34">
        <v>0</v>
      </c>
      <c r="O147" s="34">
        <v>0</v>
      </c>
      <c r="P147" s="34">
        <f t="shared" si="149"/>
        <v>0</v>
      </c>
      <c r="Q147" s="34">
        <v>0</v>
      </c>
      <c r="R147" s="34">
        <v>0</v>
      </c>
      <c r="S147" s="34">
        <v>0</v>
      </c>
      <c r="T147" s="34">
        <v>0</v>
      </c>
      <c r="U147" s="34">
        <v>0</v>
      </c>
      <c r="V147" s="34">
        <v>0</v>
      </c>
      <c r="W147" s="34">
        <f t="shared" si="150"/>
        <v>0</v>
      </c>
      <c r="X147" s="34">
        <v>0</v>
      </c>
      <c r="Y147" s="34">
        <v>0</v>
      </c>
      <c r="Z147" s="34">
        <v>0</v>
      </c>
      <c r="AA147" s="34">
        <v>0</v>
      </c>
      <c r="AB147" s="34">
        <v>0</v>
      </c>
      <c r="AC147" s="34">
        <v>0</v>
      </c>
      <c r="AD147" s="34">
        <f t="shared" si="151"/>
        <v>0</v>
      </c>
      <c r="AE147" s="34">
        <v>0</v>
      </c>
      <c r="AF147" s="34">
        <v>0</v>
      </c>
      <c r="AG147" s="34">
        <v>0</v>
      </c>
      <c r="AH147" s="34">
        <v>0</v>
      </c>
      <c r="AI147" s="34">
        <v>0.45</v>
      </c>
      <c r="AJ147" s="34">
        <v>0</v>
      </c>
      <c r="AK147" s="34">
        <f t="shared" si="152"/>
        <v>240.43</v>
      </c>
      <c r="AL147" s="34">
        <v>240.43</v>
      </c>
      <c r="AM147" s="34">
        <v>0</v>
      </c>
      <c r="AN147" s="34">
        <v>0</v>
      </c>
      <c r="AO147" s="34">
        <v>0</v>
      </c>
      <c r="AP147" s="34">
        <v>0</v>
      </c>
      <c r="AQ147" s="34">
        <v>0</v>
      </c>
      <c r="AR147" s="34">
        <f t="shared" si="153"/>
        <v>1000</v>
      </c>
      <c r="AS147" s="34">
        <v>1000</v>
      </c>
      <c r="AT147" s="34">
        <v>0</v>
      </c>
      <c r="AU147" s="34">
        <v>0</v>
      </c>
      <c r="AV147" s="34">
        <v>0</v>
      </c>
    </row>
    <row r="148" spans="1:48" ht="114.75" x14ac:dyDescent="0.5">
      <c r="A148" s="53">
        <v>117</v>
      </c>
      <c r="B148" s="50" t="s">
        <v>315</v>
      </c>
      <c r="C148" s="51" t="s">
        <v>316</v>
      </c>
      <c r="D148" s="52">
        <v>2022</v>
      </c>
      <c r="E148" s="52">
        <v>2023</v>
      </c>
      <c r="F148" s="33">
        <v>2139.48</v>
      </c>
      <c r="G148" s="34">
        <f t="shared" si="142"/>
        <v>0.77</v>
      </c>
      <c r="H148" s="34">
        <f t="shared" si="143"/>
        <v>0</v>
      </c>
      <c r="I148" s="34">
        <f t="shared" si="144"/>
        <v>2139.48</v>
      </c>
      <c r="J148" s="34">
        <f t="shared" si="145"/>
        <v>2139.48</v>
      </c>
      <c r="K148" s="34">
        <f t="shared" si="146"/>
        <v>0</v>
      </c>
      <c r="L148" s="34">
        <f t="shared" si="147"/>
        <v>0</v>
      </c>
      <c r="M148" s="34">
        <f t="shared" si="148"/>
        <v>0</v>
      </c>
      <c r="N148" s="34">
        <v>0</v>
      </c>
      <c r="O148" s="34">
        <v>0</v>
      </c>
      <c r="P148" s="34">
        <f t="shared" si="149"/>
        <v>0</v>
      </c>
      <c r="Q148" s="34">
        <v>0</v>
      </c>
      <c r="R148" s="34">
        <v>0</v>
      </c>
      <c r="S148" s="34">
        <v>0</v>
      </c>
      <c r="T148" s="34">
        <v>0</v>
      </c>
      <c r="U148" s="34">
        <v>0</v>
      </c>
      <c r="V148" s="34">
        <v>0</v>
      </c>
      <c r="W148" s="34">
        <f t="shared" si="150"/>
        <v>0</v>
      </c>
      <c r="X148" s="34">
        <v>0</v>
      </c>
      <c r="Y148" s="34">
        <v>0</v>
      </c>
      <c r="Z148" s="34">
        <v>0</v>
      </c>
      <c r="AA148" s="34">
        <v>0</v>
      </c>
      <c r="AB148" s="34">
        <v>0</v>
      </c>
      <c r="AC148" s="34">
        <v>0</v>
      </c>
      <c r="AD148" s="34">
        <f t="shared" si="151"/>
        <v>0</v>
      </c>
      <c r="AE148" s="34">
        <v>0</v>
      </c>
      <c r="AF148" s="34">
        <v>0</v>
      </c>
      <c r="AG148" s="34">
        <v>0</v>
      </c>
      <c r="AH148" s="34">
        <v>0</v>
      </c>
      <c r="AI148" s="34">
        <v>0.77</v>
      </c>
      <c r="AJ148" s="34">
        <v>0</v>
      </c>
      <c r="AK148" s="34">
        <f t="shared" si="152"/>
        <v>139.47999999999999</v>
      </c>
      <c r="AL148" s="34">
        <v>139.47999999999999</v>
      </c>
      <c r="AM148" s="34">
        <v>0</v>
      </c>
      <c r="AN148" s="34">
        <v>0</v>
      </c>
      <c r="AO148" s="34">
        <v>0</v>
      </c>
      <c r="AP148" s="34">
        <v>0</v>
      </c>
      <c r="AQ148" s="34">
        <v>0</v>
      </c>
      <c r="AR148" s="34">
        <f t="shared" si="153"/>
        <v>2000</v>
      </c>
      <c r="AS148" s="34">
        <v>2000</v>
      </c>
      <c r="AT148" s="34">
        <v>0</v>
      </c>
      <c r="AU148" s="34">
        <v>0</v>
      </c>
      <c r="AV148" s="34">
        <v>0</v>
      </c>
    </row>
    <row r="149" spans="1:48" ht="114.75" x14ac:dyDescent="0.5">
      <c r="A149" s="53">
        <v>118</v>
      </c>
      <c r="B149" s="50" t="s">
        <v>317</v>
      </c>
      <c r="C149" s="51" t="s">
        <v>318</v>
      </c>
      <c r="D149" s="52">
        <v>2022</v>
      </c>
      <c r="E149" s="52">
        <v>2024</v>
      </c>
      <c r="F149" s="33">
        <v>2778.91</v>
      </c>
      <c r="G149" s="34">
        <f t="shared" si="142"/>
        <v>1</v>
      </c>
      <c r="H149" s="34">
        <f t="shared" si="143"/>
        <v>0</v>
      </c>
      <c r="I149" s="34">
        <f t="shared" si="144"/>
        <v>2778.91</v>
      </c>
      <c r="J149" s="34">
        <f t="shared" si="145"/>
        <v>2778.91</v>
      </c>
      <c r="K149" s="34">
        <f t="shared" si="146"/>
        <v>0</v>
      </c>
      <c r="L149" s="34">
        <f t="shared" si="147"/>
        <v>0</v>
      </c>
      <c r="M149" s="34">
        <f t="shared" si="148"/>
        <v>0</v>
      </c>
      <c r="N149" s="34">
        <v>0</v>
      </c>
      <c r="O149" s="34">
        <v>0</v>
      </c>
      <c r="P149" s="34">
        <f t="shared" si="149"/>
        <v>0</v>
      </c>
      <c r="Q149" s="34">
        <v>0</v>
      </c>
      <c r="R149" s="34">
        <v>0</v>
      </c>
      <c r="S149" s="34">
        <v>0</v>
      </c>
      <c r="T149" s="34">
        <v>0</v>
      </c>
      <c r="U149" s="34">
        <v>0</v>
      </c>
      <c r="V149" s="34">
        <v>0</v>
      </c>
      <c r="W149" s="34">
        <f t="shared" si="150"/>
        <v>0</v>
      </c>
      <c r="X149" s="34">
        <v>0</v>
      </c>
      <c r="Y149" s="34">
        <v>0</v>
      </c>
      <c r="Z149" s="34">
        <v>0</v>
      </c>
      <c r="AA149" s="34">
        <v>0</v>
      </c>
      <c r="AB149" s="34">
        <v>0</v>
      </c>
      <c r="AC149" s="34">
        <v>0</v>
      </c>
      <c r="AD149" s="34">
        <f t="shared" si="151"/>
        <v>0</v>
      </c>
      <c r="AE149" s="34">
        <v>0</v>
      </c>
      <c r="AF149" s="34">
        <v>0</v>
      </c>
      <c r="AG149" s="34">
        <v>0</v>
      </c>
      <c r="AH149" s="34">
        <v>0</v>
      </c>
      <c r="AI149" s="34">
        <v>0</v>
      </c>
      <c r="AJ149" s="34">
        <v>0</v>
      </c>
      <c r="AK149" s="34">
        <f t="shared" si="152"/>
        <v>518.49</v>
      </c>
      <c r="AL149" s="34">
        <v>518.49</v>
      </c>
      <c r="AM149" s="34">
        <v>0</v>
      </c>
      <c r="AN149" s="34">
        <v>0</v>
      </c>
      <c r="AO149" s="34">
        <v>0</v>
      </c>
      <c r="AP149" s="34">
        <v>1</v>
      </c>
      <c r="AQ149" s="34">
        <v>0</v>
      </c>
      <c r="AR149" s="34">
        <f t="shared" si="153"/>
        <v>2260.42</v>
      </c>
      <c r="AS149" s="34">
        <v>2260.42</v>
      </c>
      <c r="AT149" s="34">
        <v>0</v>
      </c>
      <c r="AU149" s="34">
        <v>0</v>
      </c>
      <c r="AV149" s="34">
        <v>0</v>
      </c>
    </row>
    <row r="150" spans="1:48" ht="114.75" x14ac:dyDescent="0.5">
      <c r="A150" s="53">
        <v>119</v>
      </c>
      <c r="B150" s="50" t="s">
        <v>319</v>
      </c>
      <c r="C150" s="51" t="s">
        <v>320</v>
      </c>
      <c r="D150" s="52">
        <v>2021</v>
      </c>
      <c r="E150" s="52">
        <v>2022</v>
      </c>
      <c r="F150" s="33">
        <v>992.32</v>
      </c>
      <c r="G150" s="34">
        <f t="shared" si="142"/>
        <v>0.36</v>
      </c>
      <c r="H150" s="34">
        <f t="shared" si="143"/>
        <v>0</v>
      </c>
      <c r="I150" s="34">
        <f t="shared" si="144"/>
        <v>992.32</v>
      </c>
      <c r="J150" s="34">
        <f t="shared" si="145"/>
        <v>992.32</v>
      </c>
      <c r="K150" s="34">
        <f t="shared" si="146"/>
        <v>0</v>
      </c>
      <c r="L150" s="34">
        <f t="shared" si="147"/>
        <v>0</v>
      </c>
      <c r="M150" s="34">
        <f t="shared" si="148"/>
        <v>0</v>
      </c>
      <c r="N150" s="34">
        <v>0</v>
      </c>
      <c r="O150" s="34">
        <v>0</v>
      </c>
      <c r="P150" s="34">
        <f t="shared" si="149"/>
        <v>0</v>
      </c>
      <c r="Q150" s="34">
        <v>0</v>
      </c>
      <c r="R150" s="34">
        <v>0</v>
      </c>
      <c r="S150" s="34">
        <v>0</v>
      </c>
      <c r="T150" s="34">
        <v>0</v>
      </c>
      <c r="U150" s="34">
        <v>0</v>
      </c>
      <c r="V150" s="34">
        <v>0</v>
      </c>
      <c r="W150" s="34">
        <f t="shared" si="150"/>
        <v>0</v>
      </c>
      <c r="X150" s="34">
        <v>0</v>
      </c>
      <c r="Y150" s="34">
        <v>0</v>
      </c>
      <c r="Z150" s="34">
        <v>0</v>
      </c>
      <c r="AA150" s="34">
        <v>0</v>
      </c>
      <c r="AB150" s="34">
        <v>0.36</v>
      </c>
      <c r="AC150" s="34">
        <v>0</v>
      </c>
      <c r="AD150" s="34">
        <f t="shared" si="151"/>
        <v>992.32</v>
      </c>
      <c r="AE150" s="34">
        <v>992.32</v>
      </c>
      <c r="AF150" s="34">
        <v>0</v>
      </c>
      <c r="AG150" s="34">
        <v>0</v>
      </c>
      <c r="AH150" s="34">
        <v>0</v>
      </c>
      <c r="AI150" s="34">
        <v>0</v>
      </c>
      <c r="AJ150" s="34">
        <v>0</v>
      </c>
      <c r="AK150" s="34">
        <f t="shared" si="152"/>
        <v>0</v>
      </c>
      <c r="AL150" s="34">
        <v>0</v>
      </c>
      <c r="AM150" s="34">
        <v>0</v>
      </c>
      <c r="AN150" s="34">
        <v>0</v>
      </c>
      <c r="AO150" s="34">
        <v>0</v>
      </c>
      <c r="AP150" s="34">
        <v>0</v>
      </c>
      <c r="AQ150" s="34">
        <v>0</v>
      </c>
      <c r="AR150" s="34">
        <f t="shared" si="153"/>
        <v>0</v>
      </c>
      <c r="AS150" s="34">
        <v>0</v>
      </c>
      <c r="AT150" s="34">
        <v>0</v>
      </c>
      <c r="AU150" s="34">
        <v>0</v>
      </c>
      <c r="AV150" s="34">
        <v>0</v>
      </c>
    </row>
    <row r="151" spans="1:48" ht="153" x14ac:dyDescent="0.5">
      <c r="A151" s="53">
        <v>120</v>
      </c>
      <c r="B151" s="50" t="s">
        <v>321</v>
      </c>
      <c r="C151" s="51" t="s">
        <v>322</v>
      </c>
      <c r="D151" s="52">
        <v>2021</v>
      </c>
      <c r="E151" s="52">
        <v>2024</v>
      </c>
      <c r="F151" s="33">
        <v>1185.28</v>
      </c>
      <c r="G151" s="34">
        <f t="shared" si="142"/>
        <v>0.43</v>
      </c>
      <c r="H151" s="34">
        <f t="shared" si="143"/>
        <v>0</v>
      </c>
      <c r="I151" s="34">
        <f t="shared" si="144"/>
        <v>1185.28</v>
      </c>
      <c r="J151" s="34">
        <f t="shared" si="145"/>
        <v>1185.28</v>
      </c>
      <c r="K151" s="34">
        <f t="shared" si="146"/>
        <v>0</v>
      </c>
      <c r="L151" s="34">
        <f t="shared" si="147"/>
        <v>0</v>
      </c>
      <c r="M151" s="34">
        <f t="shared" si="148"/>
        <v>0</v>
      </c>
      <c r="N151" s="34">
        <v>0</v>
      </c>
      <c r="O151" s="34">
        <v>0</v>
      </c>
      <c r="P151" s="34">
        <f t="shared" si="149"/>
        <v>0</v>
      </c>
      <c r="Q151" s="34">
        <v>0</v>
      </c>
      <c r="R151" s="34">
        <v>0</v>
      </c>
      <c r="S151" s="34">
        <v>0</v>
      </c>
      <c r="T151" s="34">
        <v>0</v>
      </c>
      <c r="U151" s="34">
        <v>0</v>
      </c>
      <c r="V151" s="34">
        <v>0</v>
      </c>
      <c r="W151" s="34">
        <f t="shared" si="150"/>
        <v>0</v>
      </c>
      <c r="X151" s="34">
        <v>0</v>
      </c>
      <c r="Y151" s="34">
        <v>0</v>
      </c>
      <c r="Z151" s="34">
        <v>0</v>
      </c>
      <c r="AA151" s="34">
        <v>0</v>
      </c>
      <c r="AB151" s="34">
        <v>0</v>
      </c>
      <c r="AC151" s="34">
        <v>0</v>
      </c>
      <c r="AD151" s="34">
        <f t="shared" si="151"/>
        <v>0</v>
      </c>
      <c r="AE151" s="34">
        <v>0</v>
      </c>
      <c r="AF151" s="34">
        <v>0</v>
      </c>
      <c r="AG151" s="34">
        <v>0</v>
      </c>
      <c r="AH151" s="34">
        <v>0</v>
      </c>
      <c r="AI151" s="34">
        <v>0</v>
      </c>
      <c r="AJ151" s="34">
        <v>0</v>
      </c>
      <c r="AK151" s="34">
        <f t="shared" si="152"/>
        <v>0</v>
      </c>
      <c r="AL151" s="34">
        <v>0</v>
      </c>
      <c r="AM151" s="34">
        <v>0</v>
      </c>
      <c r="AN151" s="34">
        <v>0</v>
      </c>
      <c r="AO151" s="34">
        <v>0</v>
      </c>
      <c r="AP151" s="34">
        <v>0.43</v>
      </c>
      <c r="AQ151" s="34">
        <v>0</v>
      </c>
      <c r="AR151" s="34">
        <f t="shared" si="153"/>
        <v>1185.28</v>
      </c>
      <c r="AS151" s="34">
        <v>1185.28</v>
      </c>
      <c r="AT151" s="34">
        <v>0</v>
      </c>
      <c r="AU151" s="34">
        <v>0</v>
      </c>
      <c r="AV151" s="34">
        <v>0</v>
      </c>
    </row>
    <row r="152" spans="1:48" ht="114.75" x14ac:dyDescent="0.5">
      <c r="A152" s="53">
        <v>121</v>
      </c>
      <c r="B152" s="50" t="s">
        <v>323</v>
      </c>
      <c r="C152" s="51" t="s">
        <v>324</v>
      </c>
      <c r="D152" s="52">
        <v>2021</v>
      </c>
      <c r="E152" s="52">
        <v>2022</v>
      </c>
      <c r="F152" s="33">
        <v>992.32</v>
      </c>
      <c r="G152" s="34">
        <f t="shared" si="142"/>
        <v>0.36</v>
      </c>
      <c r="H152" s="34">
        <f t="shared" si="143"/>
        <v>0</v>
      </c>
      <c r="I152" s="34">
        <f t="shared" si="144"/>
        <v>992.32</v>
      </c>
      <c r="J152" s="34">
        <f t="shared" si="145"/>
        <v>992.32</v>
      </c>
      <c r="K152" s="34">
        <f t="shared" si="146"/>
        <v>0</v>
      </c>
      <c r="L152" s="34">
        <f t="shared" si="147"/>
        <v>0</v>
      </c>
      <c r="M152" s="34">
        <f t="shared" si="148"/>
        <v>0</v>
      </c>
      <c r="N152" s="34">
        <v>0</v>
      </c>
      <c r="O152" s="34">
        <v>0</v>
      </c>
      <c r="P152" s="34">
        <f t="shared" si="149"/>
        <v>0</v>
      </c>
      <c r="Q152" s="34">
        <v>0</v>
      </c>
      <c r="R152" s="34">
        <v>0</v>
      </c>
      <c r="S152" s="34">
        <v>0</v>
      </c>
      <c r="T152" s="34">
        <v>0</v>
      </c>
      <c r="U152" s="34">
        <v>0</v>
      </c>
      <c r="V152" s="34">
        <v>0</v>
      </c>
      <c r="W152" s="34">
        <f t="shared" si="150"/>
        <v>0</v>
      </c>
      <c r="X152" s="34">
        <v>0</v>
      </c>
      <c r="Y152" s="34">
        <v>0</v>
      </c>
      <c r="Z152" s="34">
        <v>0</v>
      </c>
      <c r="AA152" s="34">
        <v>0</v>
      </c>
      <c r="AB152" s="34">
        <v>0.36</v>
      </c>
      <c r="AC152" s="34">
        <v>0</v>
      </c>
      <c r="AD152" s="34">
        <f t="shared" si="151"/>
        <v>992.32</v>
      </c>
      <c r="AE152" s="34">
        <v>992.32</v>
      </c>
      <c r="AF152" s="34">
        <v>0</v>
      </c>
      <c r="AG152" s="34">
        <v>0</v>
      </c>
      <c r="AH152" s="34">
        <v>0</v>
      </c>
      <c r="AI152" s="34">
        <v>0</v>
      </c>
      <c r="AJ152" s="34">
        <v>0</v>
      </c>
      <c r="AK152" s="34">
        <f t="shared" si="152"/>
        <v>0</v>
      </c>
      <c r="AL152" s="34">
        <v>0</v>
      </c>
      <c r="AM152" s="34">
        <v>0</v>
      </c>
      <c r="AN152" s="34">
        <v>0</v>
      </c>
      <c r="AO152" s="34">
        <v>0</v>
      </c>
      <c r="AP152" s="34">
        <v>0</v>
      </c>
      <c r="AQ152" s="34">
        <v>0</v>
      </c>
      <c r="AR152" s="34">
        <f t="shared" si="153"/>
        <v>0</v>
      </c>
      <c r="AS152" s="34">
        <v>0</v>
      </c>
      <c r="AT152" s="34">
        <v>0</v>
      </c>
      <c r="AU152" s="34">
        <v>0</v>
      </c>
      <c r="AV152" s="34">
        <v>0</v>
      </c>
    </row>
    <row r="153" spans="1:48" ht="153" x14ac:dyDescent="0.5">
      <c r="A153" s="53">
        <v>122</v>
      </c>
      <c r="B153" s="50" t="s">
        <v>325</v>
      </c>
      <c r="C153" s="51" t="s">
        <v>326</v>
      </c>
      <c r="D153" s="52">
        <v>2021</v>
      </c>
      <c r="E153" s="52">
        <v>2023</v>
      </c>
      <c r="F153" s="33">
        <v>5503.54</v>
      </c>
      <c r="G153" s="34">
        <f t="shared" si="142"/>
        <v>1.99</v>
      </c>
      <c r="H153" s="34">
        <f t="shared" si="143"/>
        <v>0</v>
      </c>
      <c r="I153" s="34">
        <f t="shared" si="144"/>
        <v>5503.54</v>
      </c>
      <c r="J153" s="34">
        <f t="shared" si="145"/>
        <v>5503.54</v>
      </c>
      <c r="K153" s="34">
        <f t="shared" si="146"/>
        <v>0</v>
      </c>
      <c r="L153" s="34">
        <f t="shared" si="147"/>
        <v>0</v>
      </c>
      <c r="M153" s="34">
        <f t="shared" si="148"/>
        <v>0</v>
      </c>
      <c r="N153" s="34">
        <v>0</v>
      </c>
      <c r="O153" s="34">
        <v>0</v>
      </c>
      <c r="P153" s="34">
        <f t="shared" si="149"/>
        <v>0</v>
      </c>
      <c r="Q153" s="34">
        <v>0</v>
      </c>
      <c r="R153" s="34">
        <v>0</v>
      </c>
      <c r="S153" s="34">
        <v>0</v>
      </c>
      <c r="T153" s="34">
        <v>0</v>
      </c>
      <c r="U153" s="34">
        <v>0</v>
      </c>
      <c r="V153" s="34">
        <v>0</v>
      </c>
      <c r="W153" s="34">
        <f t="shared" si="150"/>
        <v>0</v>
      </c>
      <c r="X153" s="34">
        <v>0</v>
      </c>
      <c r="Y153" s="34">
        <v>0</v>
      </c>
      <c r="Z153" s="34">
        <v>0</v>
      </c>
      <c r="AA153" s="34">
        <v>0</v>
      </c>
      <c r="AB153" s="34">
        <v>0</v>
      </c>
      <c r="AC153" s="34">
        <v>0</v>
      </c>
      <c r="AD153" s="34">
        <f t="shared" si="151"/>
        <v>0</v>
      </c>
      <c r="AE153" s="34">
        <v>0</v>
      </c>
      <c r="AF153" s="34">
        <v>0</v>
      </c>
      <c r="AG153" s="34">
        <v>0</v>
      </c>
      <c r="AH153" s="34">
        <v>0</v>
      </c>
      <c r="AI153" s="34">
        <v>1.99</v>
      </c>
      <c r="AJ153" s="34">
        <v>0</v>
      </c>
      <c r="AK153" s="34">
        <f t="shared" si="152"/>
        <v>503.54</v>
      </c>
      <c r="AL153" s="34">
        <v>503.54</v>
      </c>
      <c r="AM153" s="34">
        <v>0</v>
      </c>
      <c r="AN153" s="34">
        <v>0</v>
      </c>
      <c r="AO153" s="34">
        <v>0</v>
      </c>
      <c r="AP153" s="34">
        <v>0</v>
      </c>
      <c r="AQ153" s="34">
        <v>0</v>
      </c>
      <c r="AR153" s="34">
        <f t="shared" si="153"/>
        <v>5000</v>
      </c>
      <c r="AS153" s="34">
        <v>5000</v>
      </c>
      <c r="AT153" s="34">
        <v>0</v>
      </c>
      <c r="AU153" s="34">
        <v>0</v>
      </c>
      <c r="AV153" s="34">
        <v>0</v>
      </c>
    </row>
    <row r="154" spans="1:48" ht="153" x14ac:dyDescent="0.5">
      <c r="A154" s="53">
        <v>123</v>
      </c>
      <c r="B154" s="50" t="s">
        <v>327</v>
      </c>
      <c r="C154" s="51" t="s">
        <v>328</v>
      </c>
      <c r="D154" s="52">
        <v>2022</v>
      </c>
      <c r="E154" s="52">
        <v>2024</v>
      </c>
      <c r="F154" s="33">
        <v>5503.54</v>
      </c>
      <c r="G154" s="34">
        <f t="shared" si="142"/>
        <v>1.99</v>
      </c>
      <c r="H154" s="34">
        <f t="shared" si="143"/>
        <v>0</v>
      </c>
      <c r="I154" s="34">
        <f t="shared" si="144"/>
        <v>2503.54</v>
      </c>
      <c r="J154" s="34">
        <f t="shared" si="145"/>
        <v>2503.54</v>
      </c>
      <c r="K154" s="34">
        <f t="shared" si="146"/>
        <v>0</v>
      </c>
      <c r="L154" s="34">
        <f t="shared" si="147"/>
        <v>0</v>
      </c>
      <c r="M154" s="34">
        <f t="shared" si="148"/>
        <v>0</v>
      </c>
      <c r="N154" s="34">
        <v>0</v>
      </c>
      <c r="O154" s="34">
        <v>0</v>
      </c>
      <c r="P154" s="34">
        <f t="shared" si="149"/>
        <v>0</v>
      </c>
      <c r="Q154" s="34">
        <v>0</v>
      </c>
      <c r="R154" s="34">
        <v>0</v>
      </c>
      <c r="S154" s="34">
        <v>0</v>
      </c>
      <c r="T154" s="34">
        <v>0</v>
      </c>
      <c r="U154" s="34">
        <v>0</v>
      </c>
      <c r="V154" s="34">
        <v>0</v>
      </c>
      <c r="W154" s="34">
        <f t="shared" si="150"/>
        <v>0</v>
      </c>
      <c r="X154" s="34">
        <v>0</v>
      </c>
      <c r="Y154" s="34">
        <v>0</v>
      </c>
      <c r="Z154" s="34">
        <v>0</v>
      </c>
      <c r="AA154" s="34">
        <v>0</v>
      </c>
      <c r="AB154" s="34">
        <v>0</v>
      </c>
      <c r="AC154" s="34">
        <v>0</v>
      </c>
      <c r="AD154" s="34">
        <f t="shared" si="151"/>
        <v>0</v>
      </c>
      <c r="AE154" s="34">
        <v>0</v>
      </c>
      <c r="AF154" s="34">
        <v>0</v>
      </c>
      <c r="AG154" s="34">
        <v>0</v>
      </c>
      <c r="AH154" s="34">
        <v>0</v>
      </c>
      <c r="AI154" s="34">
        <v>0</v>
      </c>
      <c r="AJ154" s="34">
        <v>0</v>
      </c>
      <c r="AK154" s="34">
        <f t="shared" si="152"/>
        <v>951.49</v>
      </c>
      <c r="AL154" s="34">
        <v>951.49</v>
      </c>
      <c r="AM154" s="34">
        <v>0</v>
      </c>
      <c r="AN154" s="34">
        <v>0</v>
      </c>
      <c r="AO154" s="34">
        <v>0</v>
      </c>
      <c r="AP154" s="34">
        <v>1.99</v>
      </c>
      <c r="AQ154" s="34">
        <v>0</v>
      </c>
      <c r="AR154" s="34">
        <f t="shared" si="153"/>
        <v>1552.05</v>
      </c>
      <c r="AS154" s="34">
        <v>1552.05</v>
      </c>
      <c r="AT154" s="34">
        <v>0</v>
      </c>
      <c r="AU154" s="34">
        <v>0</v>
      </c>
      <c r="AV154" s="34">
        <v>0</v>
      </c>
    </row>
    <row r="155" spans="1:48" ht="114.75" x14ac:dyDescent="0.5">
      <c r="A155" s="53">
        <v>124</v>
      </c>
      <c r="B155" s="50" t="s">
        <v>329</v>
      </c>
      <c r="C155" s="51" t="s">
        <v>330</v>
      </c>
      <c r="D155" s="52">
        <v>2022</v>
      </c>
      <c r="E155" s="52">
        <v>2023</v>
      </c>
      <c r="F155" s="33">
        <v>1945.24</v>
      </c>
      <c r="G155" s="34">
        <f t="shared" si="142"/>
        <v>0.7</v>
      </c>
      <c r="H155" s="34">
        <f t="shared" si="143"/>
        <v>0</v>
      </c>
      <c r="I155" s="34">
        <f t="shared" si="144"/>
        <v>1945.24</v>
      </c>
      <c r="J155" s="34">
        <f t="shared" si="145"/>
        <v>1945.24</v>
      </c>
      <c r="K155" s="34">
        <f t="shared" si="146"/>
        <v>0</v>
      </c>
      <c r="L155" s="34">
        <f t="shared" si="147"/>
        <v>0</v>
      </c>
      <c r="M155" s="34">
        <f t="shared" si="148"/>
        <v>0</v>
      </c>
      <c r="N155" s="34">
        <v>0</v>
      </c>
      <c r="O155" s="34">
        <v>0</v>
      </c>
      <c r="P155" s="34">
        <f t="shared" si="149"/>
        <v>0</v>
      </c>
      <c r="Q155" s="34">
        <v>0</v>
      </c>
      <c r="R155" s="34">
        <v>0</v>
      </c>
      <c r="S155" s="34">
        <v>0</v>
      </c>
      <c r="T155" s="34">
        <v>0</v>
      </c>
      <c r="U155" s="34">
        <v>0</v>
      </c>
      <c r="V155" s="34">
        <v>0</v>
      </c>
      <c r="W155" s="34">
        <f t="shared" si="150"/>
        <v>0</v>
      </c>
      <c r="X155" s="34">
        <v>0</v>
      </c>
      <c r="Y155" s="34">
        <v>0</v>
      </c>
      <c r="Z155" s="34">
        <v>0</v>
      </c>
      <c r="AA155" s="34">
        <v>0</v>
      </c>
      <c r="AB155" s="34">
        <v>0</v>
      </c>
      <c r="AC155" s="34">
        <v>0</v>
      </c>
      <c r="AD155" s="34">
        <f t="shared" si="151"/>
        <v>0</v>
      </c>
      <c r="AE155" s="34">
        <v>0</v>
      </c>
      <c r="AF155" s="34">
        <v>0</v>
      </c>
      <c r="AG155" s="34">
        <v>0</v>
      </c>
      <c r="AH155" s="34">
        <v>0</v>
      </c>
      <c r="AI155" s="34">
        <v>0.7</v>
      </c>
      <c r="AJ155" s="34">
        <v>0</v>
      </c>
      <c r="AK155" s="34">
        <f t="shared" si="152"/>
        <v>945.24</v>
      </c>
      <c r="AL155" s="34">
        <v>945.24</v>
      </c>
      <c r="AM155" s="34">
        <v>0</v>
      </c>
      <c r="AN155" s="34">
        <v>0</v>
      </c>
      <c r="AO155" s="34">
        <v>0</v>
      </c>
      <c r="AP155" s="34">
        <v>0</v>
      </c>
      <c r="AQ155" s="34">
        <v>0</v>
      </c>
      <c r="AR155" s="34">
        <f t="shared" si="153"/>
        <v>1000</v>
      </c>
      <c r="AS155" s="34">
        <v>1000</v>
      </c>
      <c r="AT155" s="34">
        <v>0</v>
      </c>
      <c r="AU155" s="34">
        <v>0</v>
      </c>
      <c r="AV155" s="34">
        <v>0</v>
      </c>
    </row>
    <row r="156" spans="1:48" ht="153" x14ac:dyDescent="0.5">
      <c r="A156" s="53">
        <v>125</v>
      </c>
      <c r="B156" s="50" t="s">
        <v>331</v>
      </c>
      <c r="C156" s="51" t="s">
        <v>332</v>
      </c>
      <c r="D156" s="52">
        <v>2021</v>
      </c>
      <c r="E156" s="52">
        <v>2024</v>
      </c>
      <c r="F156" s="33">
        <v>47848.44</v>
      </c>
      <c r="G156" s="34">
        <f t="shared" si="142"/>
        <v>15.43</v>
      </c>
      <c r="H156" s="34">
        <f t="shared" si="143"/>
        <v>0</v>
      </c>
      <c r="I156" s="34">
        <f t="shared" si="144"/>
        <v>848.44</v>
      </c>
      <c r="J156" s="34">
        <f t="shared" si="145"/>
        <v>848.44</v>
      </c>
      <c r="K156" s="34">
        <f t="shared" si="146"/>
        <v>0</v>
      </c>
      <c r="L156" s="34">
        <f t="shared" si="147"/>
        <v>0</v>
      </c>
      <c r="M156" s="34">
        <f t="shared" si="148"/>
        <v>0</v>
      </c>
      <c r="N156" s="34">
        <v>0</v>
      </c>
      <c r="O156" s="34">
        <v>0</v>
      </c>
      <c r="P156" s="34">
        <f t="shared" si="149"/>
        <v>0</v>
      </c>
      <c r="Q156" s="34">
        <v>0</v>
      </c>
      <c r="R156" s="34">
        <v>0</v>
      </c>
      <c r="S156" s="34">
        <v>0</v>
      </c>
      <c r="T156" s="34">
        <v>0</v>
      </c>
      <c r="U156" s="34">
        <v>0</v>
      </c>
      <c r="V156" s="34">
        <v>0</v>
      </c>
      <c r="W156" s="34">
        <f t="shared" si="150"/>
        <v>0</v>
      </c>
      <c r="X156" s="34">
        <v>0</v>
      </c>
      <c r="Y156" s="34">
        <v>0</v>
      </c>
      <c r="Z156" s="34">
        <v>0</v>
      </c>
      <c r="AA156" s="34">
        <v>0</v>
      </c>
      <c r="AB156" s="34">
        <v>0</v>
      </c>
      <c r="AC156" s="34">
        <v>0</v>
      </c>
      <c r="AD156" s="34">
        <f t="shared" si="151"/>
        <v>0</v>
      </c>
      <c r="AE156" s="34">
        <v>0</v>
      </c>
      <c r="AF156" s="34">
        <v>0</v>
      </c>
      <c r="AG156" s="34">
        <v>0</v>
      </c>
      <c r="AH156" s="34">
        <v>0</v>
      </c>
      <c r="AI156" s="34">
        <v>0</v>
      </c>
      <c r="AJ156" s="34">
        <v>0</v>
      </c>
      <c r="AK156" s="34">
        <f t="shared" si="152"/>
        <v>0</v>
      </c>
      <c r="AL156" s="34">
        <v>0</v>
      </c>
      <c r="AM156" s="34">
        <v>0</v>
      </c>
      <c r="AN156" s="34">
        <v>0</v>
      </c>
      <c r="AO156" s="34">
        <v>0</v>
      </c>
      <c r="AP156" s="34">
        <v>15.43</v>
      </c>
      <c r="AQ156" s="34">
        <v>0</v>
      </c>
      <c r="AR156" s="34">
        <f t="shared" si="153"/>
        <v>848.44</v>
      </c>
      <c r="AS156" s="34">
        <v>848.44</v>
      </c>
      <c r="AT156" s="34">
        <v>0</v>
      </c>
      <c r="AU156" s="34">
        <v>0</v>
      </c>
      <c r="AV156" s="34">
        <v>0</v>
      </c>
    </row>
    <row r="157" spans="1:48" ht="114.75" x14ac:dyDescent="0.5">
      <c r="A157" s="53">
        <v>126</v>
      </c>
      <c r="B157" s="50" t="s">
        <v>333</v>
      </c>
      <c r="C157" s="51" t="s">
        <v>334</v>
      </c>
      <c r="D157" s="52">
        <v>2021</v>
      </c>
      <c r="E157" s="52">
        <v>2024</v>
      </c>
      <c r="F157" s="33">
        <v>1750.99</v>
      </c>
      <c r="G157" s="34">
        <f t="shared" si="142"/>
        <v>0.63</v>
      </c>
      <c r="H157" s="34">
        <f t="shared" si="143"/>
        <v>0</v>
      </c>
      <c r="I157" s="34">
        <f t="shared" si="144"/>
        <v>1750.99</v>
      </c>
      <c r="J157" s="34">
        <f t="shared" si="145"/>
        <v>1750.99</v>
      </c>
      <c r="K157" s="34">
        <f t="shared" si="146"/>
        <v>0</v>
      </c>
      <c r="L157" s="34">
        <f t="shared" si="147"/>
        <v>0</v>
      </c>
      <c r="M157" s="34">
        <f t="shared" si="148"/>
        <v>0</v>
      </c>
      <c r="N157" s="34">
        <v>0</v>
      </c>
      <c r="O157" s="34">
        <v>0</v>
      </c>
      <c r="P157" s="34">
        <f t="shared" si="149"/>
        <v>0</v>
      </c>
      <c r="Q157" s="34">
        <v>0</v>
      </c>
      <c r="R157" s="34">
        <v>0</v>
      </c>
      <c r="S157" s="34">
        <v>0</v>
      </c>
      <c r="T157" s="34">
        <v>0</v>
      </c>
      <c r="U157" s="34">
        <v>0</v>
      </c>
      <c r="V157" s="34">
        <v>0</v>
      </c>
      <c r="W157" s="34">
        <f t="shared" si="150"/>
        <v>0</v>
      </c>
      <c r="X157" s="34">
        <v>0</v>
      </c>
      <c r="Y157" s="34">
        <v>0</v>
      </c>
      <c r="Z157" s="34">
        <v>0</v>
      </c>
      <c r="AA157" s="34">
        <v>0</v>
      </c>
      <c r="AB157" s="34">
        <v>0</v>
      </c>
      <c r="AC157" s="34">
        <v>0</v>
      </c>
      <c r="AD157" s="34">
        <f t="shared" si="151"/>
        <v>0</v>
      </c>
      <c r="AE157" s="34">
        <v>0</v>
      </c>
      <c r="AF157" s="34">
        <v>0</v>
      </c>
      <c r="AG157" s="34">
        <v>0</v>
      </c>
      <c r="AH157" s="34">
        <v>0</v>
      </c>
      <c r="AI157" s="34">
        <v>0</v>
      </c>
      <c r="AJ157" s="34">
        <v>0</v>
      </c>
      <c r="AK157" s="34">
        <f t="shared" si="152"/>
        <v>750.99</v>
      </c>
      <c r="AL157" s="34">
        <v>750.99</v>
      </c>
      <c r="AM157" s="34">
        <v>0</v>
      </c>
      <c r="AN157" s="34">
        <v>0</v>
      </c>
      <c r="AO157" s="34">
        <v>0</v>
      </c>
      <c r="AP157" s="34">
        <v>0.63</v>
      </c>
      <c r="AQ157" s="34">
        <v>0</v>
      </c>
      <c r="AR157" s="34">
        <f t="shared" si="153"/>
        <v>1000</v>
      </c>
      <c r="AS157" s="34">
        <v>1000</v>
      </c>
      <c r="AT157" s="34">
        <v>0</v>
      </c>
      <c r="AU157" s="34">
        <v>0</v>
      </c>
      <c r="AV157" s="34">
        <v>0</v>
      </c>
    </row>
    <row r="158" spans="1:48" ht="114.75" x14ac:dyDescent="0.5">
      <c r="A158" s="53">
        <v>127</v>
      </c>
      <c r="B158" s="50" t="s">
        <v>335</v>
      </c>
      <c r="C158" s="51" t="s">
        <v>336</v>
      </c>
      <c r="D158" s="52">
        <v>2021</v>
      </c>
      <c r="E158" s="52">
        <v>2024</v>
      </c>
      <c r="F158" s="33">
        <v>2361.46</v>
      </c>
      <c r="G158" s="34">
        <f t="shared" si="142"/>
        <v>0.85</v>
      </c>
      <c r="H158" s="34">
        <f t="shared" si="143"/>
        <v>0</v>
      </c>
      <c r="I158" s="34">
        <f t="shared" si="144"/>
        <v>2361.46</v>
      </c>
      <c r="J158" s="34">
        <f t="shared" si="145"/>
        <v>2361.46</v>
      </c>
      <c r="K158" s="34">
        <f t="shared" si="146"/>
        <v>0</v>
      </c>
      <c r="L158" s="34">
        <f t="shared" si="147"/>
        <v>0</v>
      </c>
      <c r="M158" s="34">
        <f t="shared" si="148"/>
        <v>0</v>
      </c>
      <c r="N158" s="34">
        <v>0</v>
      </c>
      <c r="O158" s="34">
        <v>0</v>
      </c>
      <c r="P158" s="34">
        <f t="shared" si="149"/>
        <v>0</v>
      </c>
      <c r="Q158" s="34">
        <v>0</v>
      </c>
      <c r="R158" s="34">
        <v>0</v>
      </c>
      <c r="S158" s="34">
        <v>0</v>
      </c>
      <c r="T158" s="34">
        <v>0</v>
      </c>
      <c r="U158" s="34">
        <v>0</v>
      </c>
      <c r="V158" s="34">
        <v>0</v>
      </c>
      <c r="W158" s="34">
        <f t="shared" si="150"/>
        <v>0</v>
      </c>
      <c r="X158" s="34">
        <v>0</v>
      </c>
      <c r="Y158" s="34">
        <v>0</v>
      </c>
      <c r="Z158" s="34">
        <v>0</v>
      </c>
      <c r="AA158" s="34">
        <v>0</v>
      </c>
      <c r="AB158" s="34">
        <v>0</v>
      </c>
      <c r="AC158" s="34">
        <v>0</v>
      </c>
      <c r="AD158" s="34">
        <f t="shared" si="151"/>
        <v>0</v>
      </c>
      <c r="AE158" s="34">
        <v>0</v>
      </c>
      <c r="AF158" s="34">
        <v>0</v>
      </c>
      <c r="AG158" s="34">
        <v>0</v>
      </c>
      <c r="AH158" s="34">
        <v>0</v>
      </c>
      <c r="AI158" s="34">
        <v>0</v>
      </c>
      <c r="AJ158" s="34">
        <v>0</v>
      </c>
      <c r="AK158" s="34">
        <f t="shared" si="152"/>
        <v>361.46</v>
      </c>
      <c r="AL158" s="34">
        <v>361.46</v>
      </c>
      <c r="AM158" s="34">
        <v>0</v>
      </c>
      <c r="AN158" s="34">
        <v>0</v>
      </c>
      <c r="AO158" s="34">
        <v>0</v>
      </c>
      <c r="AP158" s="34">
        <v>0.85</v>
      </c>
      <c r="AQ158" s="34">
        <v>0</v>
      </c>
      <c r="AR158" s="34">
        <f t="shared" si="153"/>
        <v>2000</v>
      </c>
      <c r="AS158" s="34">
        <v>2000</v>
      </c>
      <c r="AT158" s="34">
        <v>0</v>
      </c>
      <c r="AU158" s="34">
        <v>0</v>
      </c>
      <c r="AV158" s="34">
        <v>0</v>
      </c>
    </row>
    <row r="159" spans="1:48" ht="76.5" x14ac:dyDescent="0.5">
      <c r="A159" s="53">
        <v>128</v>
      </c>
      <c r="B159" s="50" t="s">
        <v>337</v>
      </c>
      <c r="C159" s="51" t="s">
        <v>338</v>
      </c>
      <c r="D159" s="52">
        <v>2018</v>
      </c>
      <c r="E159" s="52">
        <v>2020</v>
      </c>
      <c r="F159" s="33">
        <v>4950.6219199999996</v>
      </c>
      <c r="G159" s="34">
        <f t="shared" si="142"/>
        <v>0.27100000000000002</v>
      </c>
      <c r="H159" s="34">
        <f t="shared" si="143"/>
        <v>0</v>
      </c>
      <c r="I159" s="34">
        <f t="shared" si="144"/>
        <v>4054.27</v>
      </c>
      <c r="J159" s="34">
        <f t="shared" si="145"/>
        <v>4054.27</v>
      </c>
      <c r="K159" s="34">
        <f t="shared" si="146"/>
        <v>0</v>
      </c>
      <c r="L159" s="34">
        <f t="shared" si="147"/>
        <v>0</v>
      </c>
      <c r="M159" s="34">
        <f t="shared" si="148"/>
        <v>0</v>
      </c>
      <c r="N159" s="34">
        <v>0.27100000000000002</v>
      </c>
      <c r="O159" s="34">
        <v>0</v>
      </c>
      <c r="P159" s="34">
        <f t="shared" si="149"/>
        <v>4054.27</v>
      </c>
      <c r="Q159" s="34">
        <v>4054.27</v>
      </c>
      <c r="R159" s="34">
        <v>0</v>
      </c>
      <c r="S159" s="34">
        <v>0</v>
      </c>
      <c r="T159" s="34">
        <v>0</v>
      </c>
      <c r="U159" s="34">
        <v>0</v>
      </c>
      <c r="V159" s="34">
        <v>0</v>
      </c>
      <c r="W159" s="34">
        <f t="shared" si="150"/>
        <v>0</v>
      </c>
      <c r="X159" s="34">
        <v>0</v>
      </c>
      <c r="Y159" s="34">
        <v>0</v>
      </c>
      <c r="Z159" s="34">
        <v>0</v>
      </c>
      <c r="AA159" s="34">
        <v>0</v>
      </c>
      <c r="AB159" s="34">
        <v>0</v>
      </c>
      <c r="AC159" s="34">
        <v>0</v>
      </c>
      <c r="AD159" s="34">
        <f t="shared" si="151"/>
        <v>0</v>
      </c>
      <c r="AE159" s="34">
        <v>0</v>
      </c>
      <c r="AF159" s="34">
        <v>0</v>
      </c>
      <c r="AG159" s="34">
        <v>0</v>
      </c>
      <c r="AH159" s="34">
        <v>0</v>
      </c>
      <c r="AI159" s="34">
        <v>0</v>
      </c>
      <c r="AJ159" s="34">
        <v>0</v>
      </c>
      <c r="AK159" s="34">
        <f t="shared" si="152"/>
        <v>0</v>
      </c>
      <c r="AL159" s="34">
        <v>0</v>
      </c>
      <c r="AM159" s="34">
        <v>0</v>
      </c>
      <c r="AN159" s="34">
        <v>0</v>
      </c>
      <c r="AO159" s="34">
        <v>0</v>
      </c>
      <c r="AP159" s="34">
        <v>0</v>
      </c>
      <c r="AQ159" s="34">
        <v>0</v>
      </c>
      <c r="AR159" s="34">
        <f t="shared" si="153"/>
        <v>0</v>
      </c>
      <c r="AS159" s="34">
        <v>0</v>
      </c>
      <c r="AT159" s="34">
        <v>0</v>
      </c>
      <c r="AU159" s="34">
        <v>0</v>
      </c>
      <c r="AV159" s="34">
        <v>0</v>
      </c>
    </row>
    <row r="160" spans="1:48" ht="76.5" x14ac:dyDescent="0.5">
      <c r="A160" s="53">
        <v>129</v>
      </c>
      <c r="B160" s="50" t="s">
        <v>339</v>
      </c>
      <c r="C160" s="51" t="s">
        <v>340</v>
      </c>
      <c r="D160" s="52">
        <v>2018</v>
      </c>
      <c r="E160" s="52">
        <v>2020</v>
      </c>
      <c r="F160" s="33">
        <v>24936.285</v>
      </c>
      <c r="G160" s="34">
        <f t="shared" si="142"/>
        <v>6.0999999999999999E-2</v>
      </c>
      <c r="H160" s="34">
        <f t="shared" si="143"/>
        <v>0</v>
      </c>
      <c r="I160" s="34">
        <f t="shared" si="144"/>
        <v>8984.08</v>
      </c>
      <c r="J160" s="34">
        <f t="shared" si="145"/>
        <v>8984.08</v>
      </c>
      <c r="K160" s="34">
        <f t="shared" si="146"/>
        <v>0</v>
      </c>
      <c r="L160" s="34">
        <f t="shared" si="147"/>
        <v>0</v>
      </c>
      <c r="M160" s="34">
        <f t="shared" si="148"/>
        <v>0</v>
      </c>
      <c r="N160" s="34">
        <v>6.0999999999999999E-2</v>
      </c>
      <c r="O160" s="34">
        <v>0</v>
      </c>
      <c r="P160" s="34">
        <f t="shared" si="149"/>
        <v>8984.08</v>
      </c>
      <c r="Q160" s="34">
        <v>8984.08</v>
      </c>
      <c r="R160" s="34">
        <v>0</v>
      </c>
      <c r="S160" s="34">
        <v>0</v>
      </c>
      <c r="T160" s="34">
        <v>0</v>
      </c>
      <c r="U160" s="34">
        <v>0</v>
      </c>
      <c r="V160" s="34">
        <v>0</v>
      </c>
      <c r="W160" s="34">
        <f t="shared" si="150"/>
        <v>0</v>
      </c>
      <c r="X160" s="34">
        <v>0</v>
      </c>
      <c r="Y160" s="34">
        <v>0</v>
      </c>
      <c r="Z160" s="34">
        <v>0</v>
      </c>
      <c r="AA160" s="34">
        <v>0</v>
      </c>
      <c r="AB160" s="34">
        <v>0</v>
      </c>
      <c r="AC160" s="34">
        <v>0</v>
      </c>
      <c r="AD160" s="34">
        <f t="shared" si="151"/>
        <v>0</v>
      </c>
      <c r="AE160" s="34">
        <v>0</v>
      </c>
      <c r="AF160" s="34">
        <v>0</v>
      </c>
      <c r="AG160" s="34">
        <v>0</v>
      </c>
      <c r="AH160" s="34">
        <v>0</v>
      </c>
      <c r="AI160" s="34">
        <v>0</v>
      </c>
      <c r="AJ160" s="34">
        <v>0</v>
      </c>
      <c r="AK160" s="34">
        <f t="shared" si="152"/>
        <v>0</v>
      </c>
      <c r="AL160" s="34">
        <v>0</v>
      </c>
      <c r="AM160" s="34">
        <v>0</v>
      </c>
      <c r="AN160" s="34">
        <v>0</v>
      </c>
      <c r="AO160" s="34">
        <v>0</v>
      </c>
      <c r="AP160" s="34">
        <v>0</v>
      </c>
      <c r="AQ160" s="34">
        <v>0</v>
      </c>
      <c r="AR160" s="34">
        <f t="shared" si="153"/>
        <v>0</v>
      </c>
      <c r="AS160" s="34">
        <v>0</v>
      </c>
      <c r="AT160" s="34">
        <v>0</v>
      </c>
      <c r="AU160" s="34">
        <v>0</v>
      </c>
      <c r="AV160" s="34">
        <v>0</v>
      </c>
    </row>
    <row r="161" spans="1:48" ht="76.5" x14ac:dyDescent="0.5">
      <c r="A161" s="53">
        <v>130</v>
      </c>
      <c r="B161" s="50" t="s">
        <v>341</v>
      </c>
      <c r="C161" s="51" t="s">
        <v>342</v>
      </c>
      <c r="D161" s="52">
        <v>2018</v>
      </c>
      <c r="E161" s="52">
        <v>2025</v>
      </c>
      <c r="F161" s="33">
        <v>16232.71</v>
      </c>
      <c r="G161" s="34">
        <f t="shared" si="142"/>
        <v>0</v>
      </c>
      <c r="H161" s="34">
        <f t="shared" si="143"/>
        <v>0</v>
      </c>
      <c r="I161" s="34">
        <f t="shared" si="144"/>
        <v>3432.71</v>
      </c>
      <c r="J161" s="34">
        <f t="shared" si="145"/>
        <v>3432.71</v>
      </c>
      <c r="K161" s="34">
        <f t="shared" si="146"/>
        <v>0</v>
      </c>
      <c r="L161" s="34">
        <f t="shared" si="147"/>
        <v>0</v>
      </c>
      <c r="M161" s="34">
        <f t="shared" si="148"/>
        <v>0</v>
      </c>
      <c r="N161" s="34">
        <v>0</v>
      </c>
      <c r="O161" s="34">
        <v>0</v>
      </c>
      <c r="P161" s="34">
        <f t="shared" si="149"/>
        <v>0</v>
      </c>
      <c r="Q161" s="34">
        <v>0</v>
      </c>
      <c r="R161" s="34">
        <v>0</v>
      </c>
      <c r="S161" s="34">
        <v>0</v>
      </c>
      <c r="T161" s="34">
        <v>0</v>
      </c>
      <c r="U161" s="34">
        <v>0</v>
      </c>
      <c r="V161" s="34">
        <v>0</v>
      </c>
      <c r="W161" s="34">
        <f t="shared" si="150"/>
        <v>0</v>
      </c>
      <c r="X161" s="34">
        <v>0</v>
      </c>
      <c r="Y161" s="34">
        <v>0</v>
      </c>
      <c r="Z161" s="34">
        <v>0</v>
      </c>
      <c r="AA161" s="34">
        <v>0</v>
      </c>
      <c r="AB161" s="34">
        <v>0</v>
      </c>
      <c r="AC161" s="34">
        <v>0</v>
      </c>
      <c r="AD161" s="34">
        <f t="shared" si="151"/>
        <v>0</v>
      </c>
      <c r="AE161" s="34">
        <v>0</v>
      </c>
      <c r="AF161" s="34">
        <v>0</v>
      </c>
      <c r="AG161" s="34">
        <v>0</v>
      </c>
      <c r="AH161" s="34">
        <v>0</v>
      </c>
      <c r="AI161" s="34">
        <v>0</v>
      </c>
      <c r="AJ161" s="34">
        <v>0</v>
      </c>
      <c r="AK161" s="34">
        <f t="shared" si="152"/>
        <v>232.71</v>
      </c>
      <c r="AL161" s="34">
        <v>232.71</v>
      </c>
      <c r="AM161" s="34">
        <v>0</v>
      </c>
      <c r="AN161" s="34">
        <v>0</v>
      </c>
      <c r="AO161" s="34">
        <v>0</v>
      </c>
      <c r="AP161" s="34">
        <v>0</v>
      </c>
      <c r="AQ161" s="34">
        <v>0</v>
      </c>
      <c r="AR161" s="34">
        <f t="shared" si="153"/>
        <v>3200</v>
      </c>
      <c r="AS161" s="34">
        <v>3200</v>
      </c>
      <c r="AT161" s="34">
        <v>0</v>
      </c>
      <c r="AU161" s="34">
        <v>0</v>
      </c>
      <c r="AV161" s="34">
        <v>0</v>
      </c>
    </row>
    <row r="162" spans="1:48" ht="114.75" x14ac:dyDescent="0.5">
      <c r="A162" s="53">
        <v>131</v>
      </c>
      <c r="B162" s="50" t="s">
        <v>343</v>
      </c>
      <c r="C162" s="51" t="s">
        <v>344</v>
      </c>
      <c r="D162" s="52">
        <v>2019</v>
      </c>
      <c r="E162" s="52">
        <v>2024</v>
      </c>
      <c r="F162" s="33">
        <v>18573.11</v>
      </c>
      <c r="G162" s="34">
        <f t="shared" si="142"/>
        <v>4</v>
      </c>
      <c r="H162" s="34">
        <f t="shared" si="143"/>
        <v>0</v>
      </c>
      <c r="I162" s="34">
        <f t="shared" si="144"/>
        <v>573.11</v>
      </c>
      <c r="J162" s="34">
        <f t="shared" si="145"/>
        <v>573.11</v>
      </c>
      <c r="K162" s="34">
        <f t="shared" si="146"/>
        <v>0</v>
      </c>
      <c r="L162" s="34">
        <f t="shared" si="147"/>
        <v>0</v>
      </c>
      <c r="M162" s="34">
        <f t="shared" si="148"/>
        <v>0</v>
      </c>
      <c r="N162" s="34">
        <v>0</v>
      </c>
      <c r="O162" s="34">
        <v>0</v>
      </c>
      <c r="P162" s="34">
        <f t="shared" si="149"/>
        <v>0</v>
      </c>
      <c r="Q162" s="34">
        <v>0</v>
      </c>
      <c r="R162" s="34">
        <v>0</v>
      </c>
      <c r="S162" s="34">
        <v>0</v>
      </c>
      <c r="T162" s="34">
        <v>0</v>
      </c>
      <c r="U162" s="34">
        <v>0</v>
      </c>
      <c r="V162" s="34">
        <v>0</v>
      </c>
      <c r="W162" s="34">
        <f t="shared" si="150"/>
        <v>0</v>
      </c>
      <c r="X162" s="34">
        <v>0</v>
      </c>
      <c r="Y162" s="34">
        <v>0</v>
      </c>
      <c r="Z162" s="34">
        <v>0</v>
      </c>
      <c r="AA162" s="34">
        <v>0</v>
      </c>
      <c r="AB162" s="34">
        <v>0</v>
      </c>
      <c r="AC162" s="34">
        <v>0</v>
      </c>
      <c r="AD162" s="34">
        <f t="shared" si="151"/>
        <v>0</v>
      </c>
      <c r="AE162" s="34">
        <v>0</v>
      </c>
      <c r="AF162" s="34">
        <v>0</v>
      </c>
      <c r="AG162" s="34">
        <v>0</v>
      </c>
      <c r="AH162" s="34">
        <v>0</v>
      </c>
      <c r="AI162" s="34">
        <v>0</v>
      </c>
      <c r="AJ162" s="34">
        <v>0</v>
      </c>
      <c r="AK162" s="34">
        <f t="shared" si="152"/>
        <v>0</v>
      </c>
      <c r="AL162" s="34">
        <v>0</v>
      </c>
      <c r="AM162" s="34">
        <v>0</v>
      </c>
      <c r="AN162" s="34">
        <v>0</v>
      </c>
      <c r="AO162" s="34">
        <v>0</v>
      </c>
      <c r="AP162" s="34">
        <v>4</v>
      </c>
      <c r="AQ162" s="34">
        <v>0</v>
      </c>
      <c r="AR162" s="34">
        <f t="shared" si="153"/>
        <v>573.11</v>
      </c>
      <c r="AS162" s="34">
        <v>573.11</v>
      </c>
      <c r="AT162" s="34">
        <v>0</v>
      </c>
      <c r="AU162" s="34">
        <v>0</v>
      </c>
      <c r="AV162" s="34">
        <v>0</v>
      </c>
    </row>
    <row r="163" spans="1:48" ht="76.5" x14ac:dyDescent="0.5">
      <c r="A163" s="53">
        <v>132</v>
      </c>
      <c r="B163" s="50" t="s">
        <v>345</v>
      </c>
      <c r="C163" s="51" t="s">
        <v>346</v>
      </c>
      <c r="D163" s="52">
        <v>2018</v>
      </c>
      <c r="E163" s="52">
        <v>2021</v>
      </c>
      <c r="F163" s="33">
        <v>32974.17</v>
      </c>
      <c r="G163" s="34">
        <f t="shared" si="142"/>
        <v>0.7</v>
      </c>
      <c r="H163" s="34">
        <f t="shared" si="143"/>
        <v>0</v>
      </c>
      <c r="I163" s="34">
        <f t="shared" si="144"/>
        <v>29718.61</v>
      </c>
      <c r="J163" s="34">
        <f t="shared" si="145"/>
        <v>29718.61</v>
      </c>
      <c r="K163" s="34">
        <f t="shared" si="146"/>
        <v>0</v>
      </c>
      <c r="L163" s="34">
        <f t="shared" si="147"/>
        <v>0</v>
      </c>
      <c r="M163" s="34">
        <f t="shared" si="148"/>
        <v>0</v>
      </c>
      <c r="N163" s="34">
        <v>0</v>
      </c>
      <c r="O163" s="34">
        <v>0</v>
      </c>
      <c r="P163" s="34">
        <f t="shared" si="149"/>
        <v>3718.61</v>
      </c>
      <c r="Q163" s="34">
        <v>3718.61</v>
      </c>
      <c r="R163" s="34">
        <v>0</v>
      </c>
      <c r="S163" s="34">
        <v>0</v>
      </c>
      <c r="T163" s="34">
        <v>0</v>
      </c>
      <c r="U163" s="34">
        <v>0.7</v>
      </c>
      <c r="V163" s="34">
        <v>0</v>
      </c>
      <c r="W163" s="34">
        <f t="shared" si="150"/>
        <v>1000</v>
      </c>
      <c r="X163" s="34">
        <v>1000</v>
      </c>
      <c r="Y163" s="34">
        <v>0</v>
      </c>
      <c r="Z163" s="34">
        <v>0</v>
      </c>
      <c r="AA163" s="34">
        <v>0</v>
      </c>
      <c r="AB163" s="34">
        <v>0</v>
      </c>
      <c r="AC163" s="34">
        <v>0</v>
      </c>
      <c r="AD163" s="34">
        <f t="shared" si="151"/>
        <v>25000</v>
      </c>
      <c r="AE163" s="34">
        <v>25000</v>
      </c>
      <c r="AF163" s="34">
        <v>0</v>
      </c>
      <c r="AG163" s="34">
        <v>0</v>
      </c>
      <c r="AH163" s="34">
        <v>0</v>
      </c>
      <c r="AI163" s="34">
        <v>0</v>
      </c>
      <c r="AJ163" s="34">
        <v>0</v>
      </c>
      <c r="AK163" s="34">
        <f t="shared" si="152"/>
        <v>0</v>
      </c>
      <c r="AL163" s="34">
        <v>0</v>
      </c>
      <c r="AM163" s="34">
        <v>0</v>
      </c>
      <c r="AN163" s="34">
        <v>0</v>
      </c>
      <c r="AO163" s="34">
        <v>0</v>
      </c>
      <c r="AP163" s="34">
        <v>0</v>
      </c>
      <c r="AQ163" s="34">
        <v>0</v>
      </c>
      <c r="AR163" s="34">
        <f t="shared" si="153"/>
        <v>0</v>
      </c>
      <c r="AS163" s="34">
        <v>0</v>
      </c>
      <c r="AT163" s="34">
        <v>0</v>
      </c>
      <c r="AU163" s="34">
        <v>0</v>
      </c>
      <c r="AV163" s="34">
        <v>0</v>
      </c>
    </row>
    <row r="164" spans="1:48" ht="76.5" x14ac:dyDescent="0.5">
      <c r="A164" s="53">
        <v>133</v>
      </c>
      <c r="B164" s="50" t="s">
        <v>347</v>
      </c>
      <c r="C164" s="51" t="s">
        <v>348</v>
      </c>
      <c r="D164" s="52">
        <v>2018</v>
      </c>
      <c r="E164" s="52">
        <v>2021</v>
      </c>
      <c r="F164" s="33">
        <v>41191.22</v>
      </c>
      <c r="G164" s="34">
        <f t="shared" si="142"/>
        <v>0.66</v>
      </c>
      <c r="H164" s="34">
        <f t="shared" si="143"/>
        <v>0</v>
      </c>
      <c r="I164" s="34">
        <f t="shared" si="144"/>
        <v>35970.734499999999</v>
      </c>
      <c r="J164" s="34">
        <f t="shared" si="145"/>
        <v>35970.734499999999</v>
      </c>
      <c r="K164" s="34">
        <f t="shared" si="146"/>
        <v>0</v>
      </c>
      <c r="L164" s="34">
        <f t="shared" si="147"/>
        <v>0</v>
      </c>
      <c r="M164" s="34">
        <f t="shared" si="148"/>
        <v>0</v>
      </c>
      <c r="N164" s="34">
        <v>0</v>
      </c>
      <c r="O164" s="34">
        <v>0</v>
      </c>
      <c r="P164" s="34">
        <f t="shared" si="149"/>
        <v>26569.934499999999</v>
      </c>
      <c r="Q164" s="34">
        <f>28323.2-1753.2655</f>
        <v>26569.934499999999</v>
      </c>
      <c r="R164" s="34">
        <v>0</v>
      </c>
      <c r="S164" s="34">
        <v>0</v>
      </c>
      <c r="T164" s="34">
        <v>0</v>
      </c>
      <c r="U164" s="34">
        <v>0.66</v>
      </c>
      <c r="V164" s="34">
        <v>0</v>
      </c>
      <c r="W164" s="34">
        <f t="shared" si="150"/>
        <v>3400.8</v>
      </c>
      <c r="X164" s="34">
        <f>1080.8+300+680+380+480+480</f>
        <v>3400.8</v>
      </c>
      <c r="Y164" s="34">
        <v>0</v>
      </c>
      <c r="Z164" s="34">
        <v>0</v>
      </c>
      <c r="AA164" s="34">
        <v>0</v>
      </c>
      <c r="AB164" s="34">
        <v>0</v>
      </c>
      <c r="AC164" s="34">
        <v>0</v>
      </c>
      <c r="AD164" s="34">
        <f t="shared" si="151"/>
        <v>6000</v>
      </c>
      <c r="AE164" s="34">
        <v>6000</v>
      </c>
      <c r="AF164" s="34">
        <v>0</v>
      </c>
      <c r="AG164" s="34">
        <v>0</v>
      </c>
      <c r="AH164" s="34">
        <v>0</v>
      </c>
      <c r="AI164" s="34">
        <v>0</v>
      </c>
      <c r="AJ164" s="34">
        <v>0</v>
      </c>
      <c r="AK164" s="34">
        <f t="shared" si="152"/>
        <v>0</v>
      </c>
      <c r="AL164" s="34">
        <v>0</v>
      </c>
      <c r="AM164" s="34">
        <v>0</v>
      </c>
      <c r="AN164" s="34">
        <v>0</v>
      </c>
      <c r="AO164" s="34">
        <v>0</v>
      </c>
      <c r="AP164" s="34">
        <v>0</v>
      </c>
      <c r="AQ164" s="34">
        <v>0</v>
      </c>
      <c r="AR164" s="34">
        <f t="shared" si="153"/>
        <v>0</v>
      </c>
      <c r="AS164" s="34">
        <v>0</v>
      </c>
      <c r="AT164" s="34">
        <v>0</v>
      </c>
      <c r="AU164" s="34">
        <v>0</v>
      </c>
      <c r="AV164" s="34">
        <v>0</v>
      </c>
    </row>
    <row r="165" spans="1:48" ht="229.5" x14ac:dyDescent="0.5">
      <c r="A165" s="53">
        <v>134</v>
      </c>
      <c r="B165" s="50" t="s">
        <v>349</v>
      </c>
      <c r="C165" s="51" t="s">
        <v>350</v>
      </c>
      <c r="D165" s="52">
        <v>2020</v>
      </c>
      <c r="E165" s="52">
        <v>2021</v>
      </c>
      <c r="F165" s="33">
        <v>591.47</v>
      </c>
      <c r="G165" s="34">
        <f t="shared" si="142"/>
        <v>0.45</v>
      </c>
      <c r="H165" s="34">
        <f t="shared" si="143"/>
        <v>0</v>
      </c>
      <c r="I165" s="34">
        <f t="shared" si="144"/>
        <v>312.33999999999997</v>
      </c>
      <c r="J165" s="34">
        <f t="shared" si="145"/>
        <v>312.33999999999997</v>
      </c>
      <c r="K165" s="34">
        <f t="shared" si="146"/>
        <v>0</v>
      </c>
      <c r="L165" s="34">
        <f t="shared" si="147"/>
        <v>0</v>
      </c>
      <c r="M165" s="34">
        <f t="shared" si="148"/>
        <v>0</v>
      </c>
      <c r="N165" s="34">
        <v>0</v>
      </c>
      <c r="O165" s="34">
        <v>0</v>
      </c>
      <c r="P165" s="34">
        <f t="shared" si="149"/>
        <v>302.33999999999997</v>
      </c>
      <c r="Q165" s="34">
        <v>302.33999999999997</v>
      </c>
      <c r="R165" s="34">
        <v>0</v>
      </c>
      <c r="S165" s="34">
        <v>0</v>
      </c>
      <c r="T165" s="34">
        <v>0</v>
      </c>
      <c r="U165" s="34">
        <v>0.45</v>
      </c>
      <c r="V165" s="34">
        <v>0</v>
      </c>
      <c r="W165" s="34">
        <f t="shared" si="150"/>
        <v>10</v>
      </c>
      <c r="X165" s="34">
        <v>10</v>
      </c>
      <c r="Y165" s="34">
        <v>0</v>
      </c>
      <c r="Z165" s="34">
        <v>0</v>
      </c>
      <c r="AA165" s="34">
        <v>0</v>
      </c>
      <c r="AB165" s="34">
        <v>0</v>
      </c>
      <c r="AC165" s="34">
        <v>0</v>
      </c>
      <c r="AD165" s="34">
        <f t="shared" si="151"/>
        <v>0</v>
      </c>
      <c r="AE165" s="34">
        <v>0</v>
      </c>
      <c r="AF165" s="34">
        <v>0</v>
      </c>
      <c r="AG165" s="34">
        <v>0</v>
      </c>
      <c r="AH165" s="34">
        <v>0</v>
      </c>
      <c r="AI165" s="34">
        <v>0</v>
      </c>
      <c r="AJ165" s="34">
        <v>0</v>
      </c>
      <c r="AK165" s="34">
        <f t="shared" si="152"/>
        <v>0</v>
      </c>
      <c r="AL165" s="34">
        <v>0</v>
      </c>
      <c r="AM165" s="34">
        <v>0</v>
      </c>
      <c r="AN165" s="34">
        <v>0</v>
      </c>
      <c r="AO165" s="34">
        <v>0</v>
      </c>
      <c r="AP165" s="34">
        <v>0</v>
      </c>
      <c r="AQ165" s="34">
        <v>0</v>
      </c>
      <c r="AR165" s="34">
        <f t="shared" si="153"/>
        <v>0</v>
      </c>
      <c r="AS165" s="34">
        <v>0</v>
      </c>
      <c r="AT165" s="34">
        <v>0</v>
      </c>
      <c r="AU165" s="34">
        <v>0</v>
      </c>
      <c r="AV165" s="34">
        <v>0</v>
      </c>
    </row>
    <row r="166" spans="1:48" ht="76.5" x14ac:dyDescent="0.5">
      <c r="A166" s="53">
        <v>135</v>
      </c>
      <c r="B166" s="50" t="s">
        <v>351</v>
      </c>
      <c r="C166" s="51" t="s">
        <v>352</v>
      </c>
      <c r="D166" s="52">
        <v>2020</v>
      </c>
      <c r="E166" s="52">
        <v>2020</v>
      </c>
      <c r="F166" s="33">
        <v>463.90039000000002</v>
      </c>
      <c r="G166" s="34">
        <f t="shared" si="142"/>
        <v>0</v>
      </c>
      <c r="H166" s="34">
        <f t="shared" si="143"/>
        <v>0.63</v>
      </c>
      <c r="I166" s="34">
        <f t="shared" si="144"/>
        <v>605.11</v>
      </c>
      <c r="J166" s="34">
        <f t="shared" si="145"/>
        <v>605.11</v>
      </c>
      <c r="K166" s="34">
        <f t="shared" si="146"/>
        <v>0</v>
      </c>
      <c r="L166" s="34">
        <f t="shared" si="147"/>
        <v>0</v>
      </c>
      <c r="M166" s="34">
        <f t="shared" si="148"/>
        <v>0</v>
      </c>
      <c r="N166" s="34">
        <v>0</v>
      </c>
      <c r="O166" s="34">
        <v>0.63</v>
      </c>
      <c r="P166" s="34">
        <f t="shared" si="149"/>
        <v>605.11</v>
      </c>
      <c r="Q166" s="34">
        <v>605.11</v>
      </c>
      <c r="R166" s="34">
        <v>0</v>
      </c>
      <c r="S166" s="34">
        <v>0</v>
      </c>
      <c r="T166" s="34">
        <v>0</v>
      </c>
      <c r="U166" s="34">
        <v>0</v>
      </c>
      <c r="V166" s="34">
        <v>0</v>
      </c>
      <c r="W166" s="34">
        <f t="shared" si="150"/>
        <v>0</v>
      </c>
      <c r="X166" s="34">
        <v>0</v>
      </c>
      <c r="Y166" s="34">
        <v>0</v>
      </c>
      <c r="Z166" s="34">
        <v>0</v>
      </c>
      <c r="AA166" s="34">
        <v>0</v>
      </c>
      <c r="AB166" s="34">
        <v>0</v>
      </c>
      <c r="AC166" s="34">
        <v>0</v>
      </c>
      <c r="AD166" s="34">
        <f t="shared" si="151"/>
        <v>0</v>
      </c>
      <c r="AE166" s="34">
        <v>0</v>
      </c>
      <c r="AF166" s="34">
        <v>0</v>
      </c>
      <c r="AG166" s="34">
        <v>0</v>
      </c>
      <c r="AH166" s="34">
        <v>0</v>
      </c>
      <c r="AI166" s="34">
        <v>0</v>
      </c>
      <c r="AJ166" s="34">
        <v>0</v>
      </c>
      <c r="AK166" s="34">
        <f t="shared" si="152"/>
        <v>0</v>
      </c>
      <c r="AL166" s="34">
        <v>0</v>
      </c>
      <c r="AM166" s="34">
        <v>0</v>
      </c>
      <c r="AN166" s="34">
        <v>0</v>
      </c>
      <c r="AO166" s="34">
        <v>0</v>
      </c>
      <c r="AP166" s="34">
        <v>0</v>
      </c>
      <c r="AQ166" s="34">
        <v>0</v>
      </c>
      <c r="AR166" s="34">
        <f t="shared" si="153"/>
        <v>0</v>
      </c>
      <c r="AS166" s="34">
        <v>0</v>
      </c>
      <c r="AT166" s="34">
        <v>0</v>
      </c>
      <c r="AU166" s="34">
        <v>0</v>
      </c>
      <c r="AV166" s="34">
        <v>0</v>
      </c>
    </row>
    <row r="167" spans="1:48" ht="153" x14ac:dyDescent="0.5">
      <c r="A167" s="53">
        <v>136</v>
      </c>
      <c r="B167" s="50" t="s">
        <v>353</v>
      </c>
      <c r="C167" s="51" t="s">
        <v>354</v>
      </c>
      <c r="D167" s="52">
        <v>2020</v>
      </c>
      <c r="E167" s="52">
        <v>2020</v>
      </c>
      <c r="F167" s="33">
        <v>730.46</v>
      </c>
      <c r="G167" s="34">
        <f t="shared" si="142"/>
        <v>0.03</v>
      </c>
      <c r="H167" s="34">
        <f t="shared" si="143"/>
        <v>0.63</v>
      </c>
      <c r="I167" s="34">
        <f t="shared" si="144"/>
        <v>606.59</v>
      </c>
      <c r="J167" s="34">
        <f t="shared" si="145"/>
        <v>606.59</v>
      </c>
      <c r="K167" s="34">
        <f t="shared" si="146"/>
        <v>0</v>
      </c>
      <c r="L167" s="34">
        <f t="shared" si="147"/>
        <v>0</v>
      </c>
      <c r="M167" s="34">
        <f t="shared" si="148"/>
        <v>0</v>
      </c>
      <c r="N167" s="34">
        <v>0.03</v>
      </c>
      <c r="O167" s="34">
        <v>0.63</v>
      </c>
      <c r="P167" s="34">
        <f t="shared" si="149"/>
        <v>606.59</v>
      </c>
      <c r="Q167" s="34">
        <v>606.59</v>
      </c>
      <c r="R167" s="34">
        <v>0</v>
      </c>
      <c r="S167" s="34">
        <v>0</v>
      </c>
      <c r="T167" s="34">
        <v>0</v>
      </c>
      <c r="U167" s="34">
        <v>0</v>
      </c>
      <c r="V167" s="34">
        <v>0</v>
      </c>
      <c r="W167" s="34">
        <f t="shared" si="150"/>
        <v>0</v>
      </c>
      <c r="X167" s="34">
        <v>0</v>
      </c>
      <c r="Y167" s="34">
        <v>0</v>
      </c>
      <c r="Z167" s="34">
        <v>0</v>
      </c>
      <c r="AA167" s="34">
        <v>0</v>
      </c>
      <c r="AB167" s="34">
        <v>0</v>
      </c>
      <c r="AC167" s="34">
        <v>0</v>
      </c>
      <c r="AD167" s="34">
        <f t="shared" si="151"/>
        <v>0</v>
      </c>
      <c r="AE167" s="34">
        <v>0</v>
      </c>
      <c r="AF167" s="34">
        <v>0</v>
      </c>
      <c r="AG167" s="34">
        <v>0</v>
      </c>
      <c r="AH167" s="34">
        <v>0</v>
      </c>
      <c r="AI167" s="34">
        <v>0</v>
      </c>
      <c r="AJ167" s="34">
        <v>0</v>
      </c>
      <c r="AK167" s="34">
        <f t="shared" si="152"/>
        <v>0</v>
      </c>
      <c r="AL167" s="34">
        <v>0</v>
      </c>
      <c r="AM167" s="34">
        <v>0</v>
      </c>
      <c r="AN167" s="34">
        <v>0</v>
      </c>
      <c r="AO167" s="34">
        <v>0</v>
      </c>
      <c r="AP167" s="34">
        <v>0</v>
      </c>
      <c r="AQ167" s="34">
        <v>0</v>
      </c>
      <c r="AR167" s="34">
        <f t="shared" si="153"/>
        <v>0</v>
      </c>
      <c r="AS167" s="34">
        <v>0</v>
      </c>
      <c r="AT167" s="34">
        <v>0</v>
      </c>
      <c r="AU167" s="34">
        <v>0</v>
      </c>
      <c r="AV167" s="34">
        <v>0</v>
      </c>
    </row>
    <row r="168" spans="1:48" ht="76.5" x14ac:dyDescent="0.5">
      <c r="A168" s="53">
        <v>137</v>
      </c>
      <c r="B168" s="50" t="s">
        <v>355</v>
      </c>
      <c r="C168" s="51" t="s">
        <v>356</v>
      </c>
      <c r="D168" s="52">
        <v>2020</v>
      </c>
      <c r="E168" s="52">
        <v>2020</v>
      </c>
      <c r="F168" s="33">
        <v>423.83</v>
      </c>
      <c r="G168" s="34">
        <f t="shared" si="142"/>
        <v>0</v>
      </c>
      <c r="H168" s="34">
        <f t="shared" si="143"/>
        <v>0</v>
      </c>
      <c r="I168" s="34">
        <f t="shared" si="144"/>
        <v>423.83</v>
      </c>
      <c r="J168" s="34">
        <f t="shared" si="145"/>
        <v>423.83</v>
      </c>
      <c r="K168" s="34">
        <f t="shared" si="146"/>
        <v>0</v>
      </c>
      <c r="L168" s="34">
        <f t="shared" si="147"/>
        <v>0</v>
      </c>
      <c r="M168" s="34">
        <f t="shared" si="148"/>
        <v>0</v>
      </c>
      <c r="N168" s="34">
        <v>0</v>
      </c>
      <c r="O168" s="34">
        <v>0</v>
      </c>
      <c r="P168" s="34">
        <f t="shared" si="149"/>
        <v>423.83</v>
      </c>
      <c r="Q168" s="34">
        <v>423.83</v>
      </c>
      <c r="R168" s="34">
        <v>0</v>
      </c>
      <c r="S168" s="34">
        <v>0</v>
      </c>
      <c r="T168" s="34">
        <v>0</v>
      </c>
      <c r="U168" s="34">
        <v>0</v>
      </c>
      <c r="V168" s="34">
        <v>0</v>
      </c>
      <c r="W168" s="34">
        <f t="shared" si="150"/>
        <v>0</v>
      </c>
      <c r="X168" s="34">
        <v>0</v>
      </c>
      <c r="Y168" s="34">
        <v>0</v>
      </c>
      <c r="Z168" s="34">
        <v>0</v>
      </c>
      <c r="AA168" s="34">
        <v>0</v>
      </c>
      <c r="AB168" s="34">
        <v>0</v>
      </c>
      <c r="AC168" s="34">
        <v>0</v>
      </c>
      <c r="AD168" s="34">
        <f t="shared" si="151"/>
        <v>0</v>
      </c>
      <c r="AE168" s="34">
        <v>0</v>
      </c>
      <c r="AF168" s="34">
        <v>0</v>
      </c>
      <c r="AG168" s="34">
        <v>0</v>
      </c>
      <c r="AH168" s="34">
        <v>0</v>
      </c>
      <c r="AI168" s="34">
        <v>0</v>
      </c>
      <c r="AJ168" s="34">
        <v>0</v>
      </c>
      <c r="AK168" s="34">
        <f t="shared" si="152"/>
        <v>0</v>
      </c>
      <c r="AL168" s="34">
        <v>0</v>
      </c>
      <c r="AM168" s="34">
        <v>0</v>
      </c>
      <c r="AN168" s="34">
        <v>0</v>
      </c>
      <c r="AO168" s="34">
        <v>0</v>
      </c>
      <c r="AP168" s="34">
        <v>0</v>
      </c>
      <c r="AQ168" s="34">
        <v>0</v>
      </c>
      <c r="AR168" s="34">
        <f t="shared" si="153"/>
        <v>0</v>
      </c>
      <c r="AS168" s="34">
        <v>0</v>
      </c>
      <c r="AT168" s="34">
        <v>0</v>
      </c>
      <c r="AU168" s="34">
        <v>0</v>
      </c>
      <c r="AV168" s="34">
        <v>0</v>
      </c>
    </row>
    <row r="169" spans="1:48" ht="76.5" x14ac:dyDescent="0.5">
      <c r="A169" s="53">
        <v>138</v>
      </c>
      <c r="B169" s="50" t="s">
        <v>357</v>
      </c>
      <c r="C169" s="51" t="s">
        <v>358</v>
      </c>
      <c r="D169" s="52">
        <v>2020</v>
      </c>
      <c r="E169" s="52">
        <v>2020</v>
      </c>
      <c r="F169" s="33">
        <v>1365.52</v>
      </c>
      <c r="G169" s="34">
        <f t="shared" si="142"/>
        <v>0</v>
      </c>
      <c r="H169" s="34">
        <f t="shared" si="143"/>
        <v>0.8</v>
      </c>
      <c r="I169" s="34">
        <f t="shared" si="144"/>
        <v>1335.52</v>
      </c>
      <c r="J169" s="34">
        <f t="shared" si="145"/>
        <v>1335.52</v>
      </c>
      <c r="K169" s="34">
        <f t="shared" si="146"/>
        <v>0</v>
      </c>
      <c r="L169" s="34">
        <f t="shared" si="147"/>
        <v>0</v>
      </c>
      <c r="M169" s="34">
        <f t="shared" si="148"/>
        <v>0</v>
      </c>
      <c r="N169" s="34">
        <v>0</v>
      </c>
      <c r="O169" s="34">
        <v>0.8</v>
      </c>
      <c r="P169" s="34">
        <f t="shared" si="149"/>
        <v>1335.52</v>
      </c>
      <c r="Q169" s="34">
        <v>1335.52</v>
      </c>
      <c r="R169" s="34">
        <v>0</v>
      </c>
      <c r="S169" s="34">
        <v>0</v>
      </c>
      <c r="T169" s="34">
        <v>0</v>
      </c>
      <c r="U169" s="34">
        <v>0</v>
      </c>
      <c r="V169" s="34">
        <v>0</v>
      </c>
      <c r="W169" s="34">
        <f t="shared" si="150"/>
        <v>0</v>
      </c>
      <c r="X169" s="34">
        <v>0</v>
      </c>
      <c r="Y169" s="34">
        <v>0</v>
      </c>
      <c r="Z169" s="34">
        <v>0</v>
      </c>
      <c r="AA169" s="34">
        <v>0</v>
      </c>
      <c r="AB169" s="34">
        <v>0</v>
      </c>
      <c r="AC169" s="34">
        <v>0</v>
      </c>
      <c r="AD169" s="34">
        <f t="shared" si="151"/>
        <v>0</v>
      </c>
      <c r="AE169" s="34">
        <v>0</v>
      </c>
      <c r="AF169" s="34">
        <v>0</v>
      </c>
      <c r="AG169" s="34">
        <v>0</v>
      </c>
      <c r="AH169" s="34">
        <v>0</v>
      </c>
      <c r="AI169" s="34">
        <v>0</v>
      </c>
      <c r="AJ169" s="34">
        <v>0</v>
      </c>
      <c r="AK169" s="34">
        <f t="shared" si="152"/>
        <v>0</v>
      </c>
      <c r="AL169" s="34">
        <v>0</v>
      </c>
      <c r="AM169" s="34">
        <v>0</v>
      </c>
      <c r="AN169" s="34">
        <v>0</v>
      </c>
      <c r="AO169" s="34">
        <v>0</v>
      </c>
      <c r="AP169" s="34">
        <v>0</v>
      </c>
      <c r="AQ169" s="34">
        <v>0</v>
      </c>
      <c r="AR169" s="34">
        <f t="shared" si="153"/>
        <v>0</v>
      </c>
      <c r="AS169" s="34">
        <v>0</v>
      </c>
      <c r="AT169" s="34">
        <v>0</v>
      </c>
      <c r="AU169" s="34">
        <v>0</v>
      </c>
      <c r="AV169" s="34">
        <v>0</v>
      </c>
    </row>
    <row r="170" spans="1:48" ht="38.25" x14ac:dyDescent="0.5">
      <c r="A170" s="53"/>
      <c r="B170" s="43" t="s">
        <v>359</v>
      </c>
      <c r="C170" s="48"/>
      <c r="D170" s="52"/>
      <c r="E170" s="45"/>
      <c r="F170" s="35">
        <f>SUM(F171:F200)</f>
        <v>226148.88078000004</v>
      </c>
      <c r="G170" s="35">
        <f>SUM(G171:G200)</f>
        <v>40.535000000000004</v>
      </c>
      <c r="H170" s="35">
        <f>SUM(H171:H200)</f>
        <v>341.48</v>
      </c>
      <c r="I170" s="35">
        <f t="shared" ref="I170:O170" si="154">SUM(I171:I200)</f>
        <v>122181.31015</v>
      </c>
      <c r="J170" s="35">
        <f t="shared" si="154"/>
        <v>122181.31015</v>
      </c>
      <c r="K170" s="35">
        <f t="shared" si="154"/>
        <v>0</v>
      </c>
      <c r="L170" s="35">
        <f t="shared" si="154"/>
        <v>0</v>
      </c>
      <c r="M170" s="35">
        <f t="shared" si="154"/>
        <v>0</v>
      </c>
      <c r="N170" s="35">
        <f t="shared" si="154"/>
        <v>8.6150000000000002</v>
      </c>
      <c r="O170" s="35">
        <f t="shared" si="154"/>
        <v>5.6300000000000008</v>
      </c>
      <c r="P170" s="35">
        <f t="shared" ref="P170:V170" si="155">SUM(P171:P200)</f>
        <v>24416.364400000002</v>
      </c>
      <c r="Q170" s="35">
        <f t="shared" si="155"/>
        <v>24416.364400000002</v>
      </c>
      <c r="R170" s="35">
        <f t="shared" si="155"/>
        <v>0</v>
      </c>
      <c r="S170" s="35">
        <f t="shared" si="155"/>
        <v>0</v>
      </c>
      <c r="T170" s="35">
        <f t="shared" si="155"/>
        <v>0</v>
      </c>
      <c r="U170" s="35">
        <f t="shared" si="155"/>
        <v>0.6</v>
      </c>
      <c r="V170" s="35">
        <f t="shared" si="155"/>
        <v>10.88000000000001</v>
      </c>
      <c r="W170" s="35">
        <f t="shared" ref="W170:AC170" si="156">SUM(W171:W200)</f>
        <v>25739.965749999999</v>
      </c>
      <c r="X170" s="35">
        <f t="shared" si="156"/>
        <v>25739.965749999999</v>
      </c>
      <c r="Y170" s="35">
        <f t="shared" si="156"/>
        <v>0</v>
      </c>
      <c r="Z170" s="35">
        <f t="shared" si="156"/>
        <v>0</v>
      </c>
      <c r="AA170" s="35">
        <f t="shared" si="156"/>
        <v>0</v>
      </c>
      <c r="AB170" s="35">
        <f t="shared" si="156"/>
        <v>1.4</v>
      </c>
      <c r="AC170" s="35">
        <f t="shared" si="156"/>
        <v>101.59</v>
      </c>
      <c r="AD170" s="35">
        <f t="shared" ref="AD170:AJ170" si="157">SUM(AD171:AD200)</f>
        <v>8976.44</v>
      </c>
      <c r="AE170" s="35">
        <f t="shared" si="157"/>
        <v>8976.44</v>
      </c>
      <c r="AF170" s="35">
        <f t="shared" si="157"/>
        <v>0</v>
      </c>
      <c r="AG170" s="35">
        <f t="shared" si="157"/>
        <v>0</v>
      </c>
      <c r="AH170" s="35">
        <f t="shared" si="157"/>
        <v>0</v>
      </c>
      <c r="AI170" s="35">
        <f t="shared" si="157"/>
        <v>0</v>
      </c>
      <c r="AJ170" s="35">
        <f t="shared" si="157"/>
        <v>91.81</v>
      </c>
      <c r="AK170" s="35">
        <f t="shared" ref="AK170:AQ170" si="158">SUM(AK171:AK200)</f>
        <v>14961.16</v>
      </c>
      <c r="AL170" s="35">
        <f t="shared" si="158"/>
        <v>14961.16</v>
      </c>
      <c r="AM170" s="35">
        <f t="shared" si="158"/>
        <v>0</v>
      </c>
      <c r="AN170" s="35">
        <f t="shared" si="158"/>
        <v>0</v>
      </c>
      <c r="AO170" s="35">
        <f t="shared" si="158"/>
        <v>0</v>
      </c>
      <c r="AP170" s="35">
        <f t="shared" si="158"/>
        <v>29.92</v>
      </c>
      <c r="AQ170" s="35">
        <f t="shared" si="158"/>
        <v>131.57</v>
      </c>
      <c r="AR170" s="35">
        <f t="shared" ref="AR170:AV170" si="159">SUM(AR171:AR200)</f>
        <v>48087.38</v>
      </c>
      <c r="AS170" s="35">
        <f t="shared" si="159"/>
        <v>48087.38</v>
      </c>
      <c r="AT170" s="35">
        <f t="shared" si="159"/>
        <v>0</v>
      </c>
      <c r="AU170" s="35">
        <f t="shared" si="159"/>
        <v>0</v>
      </c>
      <c r="AV170" s="35">
        <f t="shared" si="159"/>
        <v>0</v>
      </c>
    </row>
    <row r="171" spans="1:48" ht="114.75" x14ac:dyDescent="0.5">
      <c r="A171" s="53">
        <v>139</v>
      </c>
      <c r="B171" s="50" t="s">
        <v>360</v>
      </c>
      <c r="C171" s="51" t="s">
        <v>361</v>
      </c>
      <c r="D171" s="52">
        <v>2015</v>
      </c>
      <c r="E171" s="52">
        <v>2020</v>
      </c>
      <c r="F171" s="33">
        <v>25909.119999999999</v>
      </c>
      <c r="G171" s="34">
        <f t="shared" ref="G171:G200" si="160">N171+U171+AB171+AI171+AP171</f>
        <v>0.3</v>
      </c>
      <c r="H171" s="34">
        <f t="shared" ref="H171:H200" si="161">O171+V171+AC171+AJ171+AQ171</f>
        <v>5.23</v>
      </c>
      <c r="I171" s="34">
        <f t="shared" ref="I171:I200" si="162">J171+K171+L171</f>
        <v>8428.4157499999983</v>
      </c>
      <c r="J171" s="34">
        <f t="shared" ref="J171:J200" si="163">Q171+X171+AE171+AL171+AS171</f>
        <v>8428.4157499999983</v>
      </c>
      <c r="K171" s="34">
        <f t="shared" ref="K171:K200" si="164">R171+Y171+AF171+AM171+AT171</f>
        <v>0</v>
      </c>
      <c r="L171" s="34">
        <f t="shared" ref="L171:L200" si="165">S171+Z171+AG171+AN171+AU171</f>
        <v>0</v>
      </c>
      <c r="M171" s="34">
        <f t="shared" ref="M171:M200" si="166">T171+AA171+AH171+AO171+AV171</f>
        <v>0</v>
      </c>
      <c r="N171" s="34">
        <v>0.3</v>
      </c>
      <c r="O171" s="34">
        <v>5.23</v>
      </c>
      <c r="P171" s="34">
        <f t="shared" ref="P171:P200" si="167">Q171+R171+S171</f>
        <v>4293.6000000000004</v>
      </c>
      <c r="Q171" s="34">
        <v>4293.6000000000004</v>
      </c>
      <c r="R171" s="34">
        <v>0</v>
      </c>
      <c r="S171" s="34">
        <v>0</v>
      </c>
      <c r="T171" s="34">
        <v>0</v>
      </c>
      <c r="U171" s="34">
        <v>0</v>
      </c>
      <c r="V171" s="34">
        <v>0</v>
      </c>
      <c r="W171" s="34">
        <f t="shared" ref="W171:W200" si="168">X171+Y171+Z171</f>
        <v>4134.8157499999979</v>
      </c>
      <c r="X171" s="34">
        <v>4134.8157499999979</v>
      </c>
      <c r="Y171" s="34">
        <v>0</v>
      </c>
      <c r="Z171" s="34">
        <v>0</v>
      </c>
      <c r="AA171" s="34">
        <v>0</v>
      </c>
      <c r="AB171" s="34">
        <v>0</v>
      </c>
      <c r="AC171" s="34">
        <v>0</v>
      </c>
      <c r="AD171" s="34">
        <f t="shared" ref="AD171:AD200" si="169">AE171+AF171+AG171</f>
        <v>0</v>
      </c>
      <c r="AE171" s="34">
        <v>0</v>
      </c>
      <c r="AF171" s="34">
        <v>0</v>
      </c>
      <c r="AG171" s="34">
        <v>0</v>
      </c>
      <c r="AH171" s="34">
        <v>0</v>
      </c>
      <c r="AI171" s="34">
        <v>0</v>
      </c>
      <c r="AJ171" s="34">
        <v>0</v>
      </c>
      <c r="AK171" s="34">
        <f t="shared" ref="AK171:AK200" si="170">AL171+AM171+AN171</f>
        <v>0</v>
      </c>
      <c r="AL171" s="34">
        <v>0</v>
      </c>
      <c r="AM171" s="34">
        <v>0</v>
      </c>
      <c r="AN171" s="34">
        <v>0</v>
      </c>
      <c r="AO171" s="34">
        <v>0</v>
      </c>
      <c r="AP171" s="34">
        <v>0</v>
      </c>
      <c r="AQ171" s="34">
        <v>0</v>
      </c>
      <c r="AR171" s="34">
        <f t="shared" ref="AR171:AR200" si="171">AS171+AT171+AU171</f>
        <v>0</v>
      </c>
      <c r="AS171" s="34">
        <v>0</v>
      </c>
      <c r="AT171" s="34">
        <v>0</v>
      </c>
      <c r="AU171" s="34">
        <v>0</v>
      </c>
      <c r="AV171" s="34">
        <v>0</v>
      </c>
    </row>
    <row r="172" spans="1:48" ht="114.75" x14ac:dyDescent="0.5">
      <c r="A172" s="53">
        <v>140</v>
      </c>
      <c r="B172" s="50" t="s">
        <v>362</v>
      </c>
      <c r="C172" s="51" t="s">
        <v>363</v>
      </c>
      <c r="D172" s="52">
        <v>2010</v>
      </c>
      <c r="E172" s="52">
        <v>2020</v>
      </c>
      <c r="F172" s="33">
        <v>6150.9</v>
      </c>
      <c r="G172" s="34">
        <f t="shared" si="160"/>
        <v>1.1000000000000001</v>
      </c>
      <c r="H172" s="34">
        <f t="shared" si="161"/>
        <v>0</v>
      </c>
      <c r="I172" s="34">
        <f t="shared" si="162"/>
        <v>2310.8200000000002</v>
      </c>
      <c r="J172" s="34">
        <f t="shared" si="163"/>
        <v>2310.8200000000002</v>
      </c>
      <c r="K172" s="34">
        <f t="shared" si="164"/>
        <v>0</v>
      </c>
      <c r="L172" s="34">
        <f t="shared" si="165"/>
        <v>0</v>
      </c>
      <c r="M172" s="34">
        <f t="shared" si="166"/>
        <v>0</v>
      </c>
      <c r="N172" s="34">
        <v>1.1000000000000001</v>
      </c>
      <c r="O172" s="34">
        <v>0</v>
      </c>
      <c r="P172" s="34">
        <f t="shared" si="167"/>
        <v>2310.8200000000002</v>
      </c>
      <c r="Q172" s="34">
        <v>2310.8200000000002</v>
      </c>
      <c r="R172" s="34">
        <v>0</v>
      </c>
      <c r="S172" s="34">
        <v>0</v>
      </c>
      <c r="T172" s="34">
        <v>0</v>
      </c>
      <c r="U172" s="34">
        <v>0</v>
      </c>
      <c r="V172" s="34">
        <v>0</v>
      </c>
      <c r="W172" s="34">
        <f t="shared" si="168"/>
        <v>0</v>
      </c>
      <c r="X172" s="34">
        <v>0</v>
      </c>
      <c r="Y172" s="34">
        <v>0</v>
      </c>
      <c r="Z172" s="34">
        <v>0</v>
      </c>
      <c r="AA172" s="34">
        <v>0</v>
      </c>
      <c r="AB172" s="34">
        <v>0</v>
      </c>
      <c r="AC172" s="34">
        <v>0</v>
      </c>
      <c r="AD172" s="34">
        <f t="shared" si="169"/>
        <v>0</v>
      </c>
      <c r="AE172" s="34">
        <v>0</v>
      </c>
      <c r="AF172" s="34">
        <v>0</v>
      </c>
      <c r="AG172" s="34">
        <v>0</v>
      </c>
      <c r="AH172" s="34">
        <v>0</v>
      </c>
      <c r="AI172" s="34">
        <v>0</v>
      </c>
      <c r="AJ172" s="34">
        <v>0</v>
      </c>
      <c r="AK172" s="34">
        <f t="shared" si="170"/>
        <v>0</v>
      </c>
      <c r="AL172" s="34">
        <v>0</v>
      </c>
      <c r="AM172" s="34">
        <v>0</v>
      </c>
      <c r="AN172" s="34">
        <v>0</v>
      </c>
      <c r="AO172" s="34">
        <v>0</v>
      </c>
      <c r="AP172" s="34">
        <v>0</v>
      </c>
      <c r="AQ172" s="34">
        <v>0</v>
      </c>
      <c r="AR172" s="34">
        <f t="shared" si="171"/>
        <v>0</v>
      </c>
      <c r="AS172" s="34">
        <v>0</v>
      </c>
      <c r="AT172" s="34">
        <v>0</v>
      </c>
      <c r="AU172" s="34">
        <v>0</v>
      </c>
      <c r="AV172" s="34">
        <v>0</v>
      </c>
    </row>
    <row r="173" spans="1:48" ht="153" x14ac:dyDescent="0.5">
      <c r="A173" s="53">
        <v>141</v>
      </c>
      <c r="B173" s="50" t="s">
        <v>364</v>
      </c>
      <c r="C173" s="51" t="s">
        <v>365</v>
      </c>
      <c r="D173" s="52">
        <v>2019</v>
      </c>
      <c r="E173" s="52">
        <v>2020</v>
      </c>
      <c r="F173" s="33">
        <v>3513.44076</v>
      </c>
      <c r="G173" s="34">
        <f t="shared" si="160"/>
        <v>0.56999999999999995</v>
      </c>
      <c r="H173" s="34">
        <f t="shared" si="161"/>
        <v>0</v>
      </c>
      <c r="I173" s="34">
        <f t="shared" si="162"/>
        <v>749.77440000000001</v>
      </c>
      <c r="J173" s="34">
        <f t="shared" si="163"/>
        <v>749.77440000000001</v>
      </c>
      <c r="K173" s="34">
        <f t="shared" si="164"/>
        <v>0</v>
      </c>
      <c r="L173" s="34">
        <f t="shared" si="165"/>
        <v>0</v>
      </c>
      <c r="M173" s="34">
        <f t="shared" si="166"/>
        <v>0</v>
      </c>
      <c r="N173" s="34">
        <v>0.56999999999999995</v>
      </c>
      <c r="O173" s="34">
        <v>0</v>
      </c>
      <c r="P173" s="34">
        <f t="shared" si="167"/>
        <v>749.77440000000001</v>
      </c>
      <c r="Q173" s="34">
        <v>749.77440000000001</v>
      </c>
      <c r="R173" s="34">
        <v>0</v>
      </c>
      <c r="S173" s="34">
        <v>0</v>
      </c>
      <c r="T173" s="34">
        <v>0</v>
      </c>
      <c r="U173" s="34">
        <v>0</v>
      </c>
      <c r="V173" s="34">
        <v>0</v>
      </c>
      <c r="W173" s="34">
        <f t="shared" si="168"/>
        <v>0</v>
      </c>
      <c r="X173" s="34">
        <v>0</v>
      </c>
      <c r="Y173" s="34">
        <v>0</v>
      </c>
      <c r="Z173" s="34">
        <v>0</v>
      </c>
      <c r="AA173" s="34">
        <v>0</v>
      </c>
      <c r="AB173" s="34">
        <v>0</v>
      </c>
      <c r="AC173" s="34">
        <v>0</v>
      </c>
      <c r="AD173" s="34">
        <f t="shared" si="169"/>
        <v>0</v>
      </c>
      <c r="AE173" s="34">
        <v>0</v>
      </c>
      <c r="AF173" s="34">
        <v>0</v>
      </c>
      <c r="AG173" s="34">
        <v>0</v>
      </c>
      <c r="AH173" s="34">
        <v>0</v>
      </c>
      <c r="AI173" s="34">
        <v>0</v>
      </c>
      <c r="AJ173" s="34">
        <v>0</v>
      </c>
      <c r="AK173" s="34">
        <f t="shared" si="170"/>
        <v>0</v>
      </c>
      <c r="AL173" s="34">
        <v>0</v>
      </c>
      <c r="AM173" s="34">
        <v>0</v>
      </c>
      <c r="AN173" s="34">
        <v>0</v>
      </c>
      <c r="AO173" s="34">
        <v>0</v>
      </c>
      <c r="AP173" s="34">
        <v>0</v>
      </c>
      <c r="AQ173" s="34">
        <v>0</v>
      </c>
      <c r="AR173" s="34">
        <f t="shared" si="171"/>
        <v>0</v>
      </c>
      <c r="AS173" s="34">
        <v>0</v>
      </c>
      <c r="AT173" s="34">
        <v>0</v>
      </c>
      <c r="AU173" s="34">
        <v>0</v>
      </c>
      <c r="AV173" s="34">
        <v>0</v>
      </c>
    </row>
    <row r="174" spans="1:48" ht="76.5" x14ac:dyDescent="0.5">
      <c r="A174" s="53">
        <v>142</v>
      </c>
      <c r="B174" s="50" t="s">
        <v>366</v>
      </c>
      <c r="C174" s="51" t="s">
        <v>367</v>
      </c>
      <c r="D174" s="52">
        <v>2018</v>
      </c>
      <c r="E174" s="52">
        <v>2023</v>
      </c>
      <c r="F174" s="33">
        <v>9554.01</v>
      </c>
      <c r="G174" s="34">
        <f t="shared" si="160"/>
        <v>0</v>
      </c>
      <c r="H174" s="34">
        <f t="shared" si="161"/>
        <v>0</v>
      </c>
      <c r="I174" s="34">
        <f t="shared" si="162"/>
        <v>9554.01</v>
      </c>
      <c r="J174" s="34">
        <f t="shared" si="163"/>
        <v>9554.01</v>
      </c>
      <c r="K174" s="34">
        <f t="shared" si="164"/>
        <v>0</v>
      </c>
      <c r="L174" s="34">
        <f t="shared" si="165"/>
        <v>0</v>
      </c>
      <c r="M174" s="34">
        <f t="shared" si="166"/>
        <v>0</v>
      </c>
      <c r="N174" s="34">
        <v>0</v>
      </c>
      <c r="O174" s="34">
        <v>0</v>
      </c>
      <c r="P174" s="34">
        <f t="shared" si="167"/>
        <v>0</v>
      </c>
      <c r="Q174" s="34">
        <v>0</v>
      </c>
      <c r="R174" s="34">
        <v>0</v>
      </c>
      <c r="S174" s="34">
        <v>0</v>
      </c>
      <c r="T174" s="34">
        <v>0</v>
      </c>
      <c r="U174" s="34">
        <v>0</v>
      </c>
      <c r="V174" s="34">
        <v>0</v>
      </c>
      <c r="W174" s="34">
        <f t="shared" si="168"/>
        <v>0</v>
      </c>
      <c r="X174" s="34">
        <v>0</v>
      </c>
      <c r="Y174" s="34">
        <v>0</v>
      </c>
      <c r="Z174" s="34">
        <v>0</v>
      </c>
      <c r="AA174" s="34">
        <v>0</v>
      </c>
      <c r="AB174" s="34">
        <v>0</v>
      </c>
      <c r="AC174" s="34">
        <v>0</v>
      </c>
      <c r="AD174" s="34">
        <f t="shared" si="169"/>
        <v>0</v>
      </c>
      <c r="AE174" s="34">
        <v>0</v>
      </c>
      <c r="AF174" s="34">
        <v>0</v>
      </c>
      <c r="AG174" s="34">
        <v>0</v>
      </c>
      <c r="AH174" s="34">
        <v>0</v>
      </c>
      <c r="AI174" s="34">
        <v>0</v>
      </c>
      <c r="AJ174" s="34">
        <v>0</v>
      </c>
      <c r="AK174" s="34">
        <f t="shared" si="170"/>
        <v>554.01</v>
      </c>
      <c r="AL174" s="34">
        <v>554.01</v>
      </c>
      <c r="AM174" s="34">
        <v>0</v>
      </c>
      <c r="AN174" s="34">
        <v>0</v>
      </c>
      <c r="AO174" s="34">
        <v>0</v>
      </c>
      <c r="AP174" s="34">
        <v>0</v>
      </c>
      <c r="AQ174" s="34">
        <v>0</v>
      </c>
      <c r="AR174" s="34">
        <f t="shared" si="171"/>
        <v>9000</v>
      </c>
      <c r="AS174" s="34">
        <v>9000</v>
      </c>
      <c r="AT174" s="34">
        <v>0</v>
      </c>
      <c r="AU174" s="34">
        <v>0</v>
      </c>
      <c r="AV174" s="34">
        <v>0</v>
      </c>
    </row>
    <row r="175" spans="1:48" ht="153" x14ac:dyDescent="0.5">
      <c r="A175" s="53">
        <v>143</v>
      </c>
      <c r="B175" s="50" t="s">
        <v>368</v>
      </c>
      <c r="C175" s="51" t="s">
        <v>369</v>
      </c>
      <c r="D175" s="52">
        <v>2009</v>
      </c>
      <c r="E175" s="52">
        <v>2020</v>
      </c>
      <c r="F175" s="33">
        <v>12803.64</v>
      </c>
      <c r="G175" s="34">
        <f t="shared" si="160"/>
        <v>1.71</v>
      </c>
      <c r="H175" s="34">
        <f t="shared" si="161"/>
        <v>0</v>
      </c>
      <c r="I175" s="34">
        <f t="shared" si="162"/>
        <v>6175.79</v>
      </c>
      <c r="J175" s="34">
        <f t="shared" si="163"/>
        <v>6175.79</v>
      </c>
      <c r="K175" s="34">
        <f t="shared" si="164"/>
        <v>0</v>
      </c>
      <c r="L175" s="34">
        <f t="shared" si="165"/>
        <v>0</v>
      </c>
      <c r="M175" s="34">
        <f t="shared" si="166"/>
        <v>0</v>
      </c>
      <c r="N175" s="34">
        <v>1.71</v>
      </c>
      <c r="O175" s="34">
        <v>0</v>
      </c>
      <c r="P175" s="34">
        <f t="shared" si="167"/>
        <v>2175.79</v>
      </c>
      <c r="Q175" s="34">
        <v>2175.79</v>
      </c>
      <c r="R175" s="34">
        <v>0</v>
      </c>
      <c r="S175" s="34">
        <v>0</v>
      </c>
      <c r="T175" s="34">
        <v>0</v>
      </c>
      <c r="U175" s="34">
        <v>0</v>
      </c>
      <c r="V175" s="34">
        <v>0</v>
      </c>
      <c r="W175" s="34">
        <f t="shared" si="168"/>
        <v>4000</v>
      </c>
      <c r="X175" s="34">
        <v>4000</v>
      </c>
      <c r="Y175" s="34">
        <v>0</v>
      </c>
      <c r="Z175" s="34">
        <v>0</v>
      </c>
      <c r="AA175" s="34">
        <v>0</v>
      </c>
      <c r="AB175" s="34">
        <v>0</v>
      </c>
      <c r="AC175" s="34">
        <v>0</v>
      </c>
      <c r="AD175" s="34">
        <f t="shared" si="169"/>
        <v>0</v>
      </c>
      <c r="AE175" s="34">
        <v>0</v>
      </c>
      <c r="AF175" s="34">
        <v>0</v>
      </c>
      <c r="AG175" s="34">
        <v>0</v>
      </c>
      <c r="AH175" s="34">
        <v>0</v>
      </c>
      <c r="AI175" s="34">
        <v>0</v>
      </c>
      <c r="AJ175" s="34">
        <v>0</v>
      </c>
      <c r="AK175" s="34">
        <f t="shared" si="170"/>
        <v>0</v>
      </c>
      <c r="AL175" s="34">
        <v>0</v>
      </c>
      <c r="AM175" s="34">
        <v>0</v>
      </c>
      <c r="AN175" s="34">
        <v>0</v>
      </c>
      <c r="AO175" s="34">
        <v>0</v>
      </c>
      <c r="AP175" s="34">
        <v>0</v>
      </c>
      <c r="AQ175" s="34">
        <v>0</v>
      </c>
      <c r="AR175" s="34">
        <f t="shared" si="171"/>
        <v>0</v>
      </c>
      <c r="AS175" s="34">
        <v>0</v>
      </c>
      <c r="AT175" s="34">
        <v>0</v>
      </c>
      <c r="AU175" s="34">
        <v>0</v>
      </c>
      <c r="AV175" s="34">
        <v>0</v>
      </c>
    </row>
    <row r="176" spans="1:48" ht="153" x14ac:dyDescent="0.5">
      <c r="A176" s="53">
        <v>144</v>
      </c>
      <c r="B176" s="50" t="s">
        <v>370</v>
      </c>
      <c r="C176" s="51" t="s">
        <v>371</v>
      </c>
      <c r="D176" s="52">
        <v>2010</v>
      </c>
      <c r="E176" s="52">
        <v>2020</v>
      </c>
      <c r="F176" s="33">
        <v>13654.57</v>
      </c>
      <c r="G176" s="34">
        <f t="shared" si="160"/>
        <v>1.93</v>
      </c>
      <c r="H176" s="34">
        <f t="shared" si="161"/>
        <v>0</v>
      </c>
      <c r="I176" s="34">
        <f t="shared" si="162"/>
        <v>7697.4400000000005</v>
      </c>
      <c r="J176" s="34">
        <f t="shared" si="163"/>
        <v>7697.4400000000005</v>
      </c>
      <c r="K176" s="34">
        <f t="shared" si="164"/>
        <v>0</v>
      </c>
      <c r="L176" s="34">
        <f t="shared" si="165"/>
        <v>0</v>
      </c>
      <c r="M176" s="34">
        <f t="shared" si="166"/>
        <v>0</v>
      </c>
      <c r="N176" s="34">
        <v>1.93</v>
      </c>
      <c r="O176" s="34">
        <v>0</v>
      </c>
      <c r="P176" s="34">
        <f t="shared" si="167"/>
        <v>1697.44</v>
      </c>
      <c r="Q176" s="34">
        <v>1697.44</v>
      </c>
      <c r="R176" s="34">
        <v>0</v>
      </c>
      <c r="S176" s="34">
        <v>0</v>
      </c>
      <c r="T176" s="34">
        <v>0</v>
      </c>
      <c r="U176" s="34">
        <v>0</v>
      </c>
      <c r="V176" s="34">
        <v>0</v>
      </c>
      <c r="W176" s="34">
        <f t="shared" si="168"/>
        <v>6000</v>
      </c>
      <c r="X176" s="34">
        <v>6000</v>
      </c>
      <c r="Y176" s="34">
        <v>0</v>
      </c>
      <c r="Z176" s="34">
        <v>0</v>
      </c>
      <c r="AA176" s="34">
        <v>0</v>
      </c>
      <c r="AB176" s="34">
        <v>0</v>
      </c>
      <c r="AC176" s="34">
        <v>0</v>
      </c>
      <c r="AD176" s="34">
        <f t="shared" si="169"/>
        <v>0</v>
      </c>
      <c r="AE176" s="34">
        <v>0</v>
      </c>
      <c r="AF176" s="34">
        <v>0</v>
      </c>
      <c r="AG176" s="34">
        <v>0</v>
      </c>
      <c r="AH176" s="34">
        <v>0</v>
      </c>
      <c r="AI176" s="34">
        <v>0</v>
      </c>
      <c r="AJ176" s="34">
        <v>0</v>
      </c>
      <c r="AK176" s="34">
        <f t="shared" si="170"/>
        <v>0</v>
      </c>
      <c r="AL176" s="34">
        <v>0</v>
      </c>
      <c r="AM176" s="34">
        <v>0</v>
      </c>
      <c r="AN176" s="34">
        <v>0</v>
      </c>
      <c r="AO176" s="34">
        <v>0</v>
      </c>
      <c r="AP176" s="34">
        <v>0</v>
      </c>
      <c r="AQ176" s="34">
        <v>0</v>
      </c>
      <c r="AR176" s="34">
        <f t="shared" si="171"/>
        <v>0</v>
      </c>
      <c r="AS176" s="34">
        <v>0</v>
      </c>
      <c r="AT176" s="34">
        <v>0</v>
      </c>
      <c r="AU176" s="34">
        <v>0</v>
      </c>
      <c r="AV176" s="34">
        <v>0</v>
      </c>
    </row>
    <row r="177" spans="1:48" ht="114.75" x14ac:dyDescent="0.5">
      <c r="A177" s="53">
        <v>145</v>
      </c>
      <c r="B177" s="50" t="s">
        <v>372</v>
      </c>
      <c r="C177" s="51" t="s">
        <v>373</v>
      </c>
      <c r="D177" s="52">
        <v>2019</v>
      </c>
      <c r="E177" s="52">
        <v>2020</v>
      </c>
      <c r="F177" s="33">
        <v>3580.97</v>
      </c>
      <c r="G177" s="34">
        <f t="shared" si="160"/>
        <v>0.1</v>
      </c>
      <c r="H177" s="34">
        <f t="shared" si="161"/>
        <v>0</v>
      </c>
      <c r="I177" s="34">
        <f t="shared" si="162"/>
        <v>3270.97</v>
      </c>
      <c r="J177" s="34">
        <f t="shared" si="163"/>
        <v>3270.97</v>
      </c>
      <c r="K177" s="34">
        <f t="shared" si="164"/>
        <v>0</v>
      </c>
      <c r="L177" s="34">
        <f t="shared" si="165"/>
        <v>0</v>
      </c>
      <c r="M177" s="34">
        <f t="shared" si="166"/>
        <v>0</v>
      </c>
      <c r="N177" s="34">
        <v>0.1</v>
      </c>
      <c r="O177" s="34">
        <v>0</v>
      </c>
      <c r="P177" s="34">
        <f t="shared" si="167"/>
        <v>3270.97</v>
      </c>
      <c r="Q177" s="34">
        <v>3270.97</v>
      </c>
      <c r="R177" s="34">
        <v>0</v>
      </c>
      <c r="S177" s="34">
        <v>0</v>
      </c>
      <c r="T177" s="34">
        <v>0</v>
      </c>
      <c r="U177" s="34">
        <v>0</v>
      </c>
      <c r="V177" s="34">
        <v>0</v>
      </c>
      <c r="W177" s="34">
        <f t="shared" si="168"/>
        <v>0</v>
      </c>
      <c r="X177" s="34">
        <v>0</v>
      </c>
      <c r="Y177" s="34">
        <v>0</v>
      </c>
      <c r="Z177" s="34">
        <v>0</v>
      </c>
      <c r="AA177" s="34">
        <v>0</v>
      </c>
      <c r="AB177" s="34">
        <v>0</v>
      </c>
      <c r="AC177" s="34">
        <v>0</v>
      </c>
      <c r="AD177" s="34">
        <f t="shared" si="169"/>
        <v>0</v>
      </c>
      <c r="AE177" s="34">
        <v>0</v>
      </c>
      <c r="AF177" s="34">
        <v>0</v>
      </c>
      <c r="AG177" s="34">
        <v>0</v>
      </c>
      <c r="AH177" s="34">
        <v>0</v>
      </c>
      <c r="AI177" s="34">
        <v>0</v>
      </c>
      <c r="AJ177" s="34">
        <v>0</v>
      </c>
      <c r="AK177" s="34">
        <f t="shared" si="170"/>
        <v>0</v>
      </c>
      <c r="AL177" s="34">
        <v>0</v>
      </c>
      <c r="AM177" s="34">
        <v>0</v>
      </c>
      <c r="AN177" s="34">
        <v>0</v>
      </c>
      <c r="AO177" s="34">
        <v>0</v>
      </c>
      <c r="AP177" s="34">
        <v>0</v>
      </c>
      <c r="AQ177" s="34">
        <v>0</v>
      </c>
      <c r="AR177" s="34">
        <f t="shared" si="171"/>
        <v>0</v>
      </c>
      <c r="AS177" s="34">
        <v>0</v>
      </c>
      <c r="AT177" s="34">
        <v>0</v>
      </c>
      <c r="AU177" s="34">
        <v>0</v>
      </c>
      <c r="AV177" s="34">
        <v>0</v>
      </c>
    </row>
    <row r="178" spans="1:48" ht="153" x14ac:dyDescent="0.5">
      <c r="A178" s="53">
        <v>146</v>
      </c>
      <c r="B178" s="50" t="s">
        <v>374</v>
      </c>
      <c r="C178" s="51" t="s">
        <v>375</v>
      </c>
      <c r="D178" s="52">
        <v>2016</v>
      </c>
      <c r="E178" s="52">
        <v>2025</v>
      </c>
      <c r="F178" s="33">
        <v>27669.21</v>
      </c>
      <c r="G178" s="34">
        <f t="shared" si="160"/>
        <v>0</v>
      </c>
      <c r="H178" s="34">
        <f t="shared" si="161"/>
        <v>0</v>
      </c>
      <c r="I178" s="34">
        <f t="shared" si="162"/>
        <v>6069.21</v>
      </c>
      <c r="J178" s="34">
        <f t="shared" si="163"/>
        <v>6069.21</v>
      </c>
      <c r="K178" s="34">
        <f t="shared" si="164"/>
        <v>0</v>
      </c>
      <c r="L178" s="34">
        <f t="shared" si="165"/>
        <v>0</v>
      </c>
      <c r="M178" s="34">
        <f t="shared" si="166"/>
        <v>0</v>
      </c>
      <c r="N178" s="34">
        <v>0</v>
      </c>
      <c r="O178" s="34">
        <v>0</v>
      </c>
      <c r="P178" s="34">
        <f t="shared" si="167"/>
        <v>0</v>
      </c>
      <c r="Q178" s="34">
        <v>0</v>
      </c>
      <c r="R178" s="34">
        <v>0</v>
      </c>
      <c r="S178" s="34">
        <v>0</v>
      </c>
      <c r="T178" s="34">
        <v>0</v>
      </c>
      <c r="U178" s="34">
        <v>0</v>
      </c>
      <c r="V178" s="34">
        <v>0</v>
      </c>
      <c r="W178" s="34">
        <f t="shared" si="168"/>
        <v>0</v>
      </c>
      <c r="X178" s="34">
        <v>0</v>
      </c>
      <c r="Y178" s="34">
        <v>0</v>
      </c>
      <c r="Z178" s="34">
        <v>0</v>
      </c>
      <c r="AA178" s="34">
        <v>0</v>
      </c>
      <c r="AB178" s="34">
        <v>0</v>
      </c>
      <c r="AC178" s="34">
        <v>0</v>
      </c>
      <c r="AD178" s="34">
        <f t="shared" si="169"/>
        <v>0</v>
      </c>
      <c r="AE178" s="34">
        <v>0</v>
      </c>
      <c r="AF178" s="34">
        <v>0</v>
      </c>
      <c r="AG178" s="34">
        <v>0</v>
      </c>
      <c r="AH178" s="34">
        <v>0</v>
      </c>
      <c r="AI178" s="34">
        <v>0</v>
      </c>
      <c r="AJ178" s="34">
        <v>0</v>
      </c>
      <c r="AK178" s="34">
        <f t="shared" si="170"/>
        <v>669.21</v>
      </c>
      <c r="AL178" s="34">
        <v>669.21</v>
      </c>
      <c r="AM178" s="34">
        <v>0</v>
      </c>
      <c r="AN178" s="34">
        <v>0</v>
      </c>
      <c r="AO178" s="34">
        <v>0</v>
      </c>
      <c r="AP178" s="34">
        <v>0</v>
      </c>
      <c r="AQ178" s="34">
        <v>0</v>
      </c>
      <c r="AR178" s="34">
        <f t="shared" si="171"/>
        <v>5400</v>
      </c>
      <c r="AS178" s="34">
        <v>5400</v>
      </c>
      <c r="AT178" s="34">
        <v>0</v>
      </c>
      <c r="AU178" s="34">
        <v>0</v>
      </c>
      <c r="AV178" s="34">
        <v>0</v>
      </c>
    </row>
    <row r="179" spans="1:48" ht="153" x14ac:dyDescent="0.5">
      <c r="A179" s="53">
        <v>147</v>
      </c>
      <c r="B179" s="50" t="s">
        <v>376</v>
      </c>
      <c r="C179" s="51" t="s">
        <v>377</v>
      </c>
      <c r="D179" s="52">
        <v>2016</v>
      </c>
      <c r="E179" s="52">
        <v>2024</v>
      </c>
      <c r="F179" s="33">
        <v>3162.95</v>
      </c>
      <c r="G179" s="34">
        <f t="shared" si="160"/>
        <v>0.56999999999999995</v>
      </c>
      <c r="H179" s="34">
        <f t="shared" si="161"/>
        <v>0</v>
      </c>
      <c r="I179" s="34">
        <f t="shared" si="162"/>
        <v>3162.95</v>
      </c>
      <c r="J179" s="34">
        <f t="shared" si="163"/>
        <v>3162.95</v>
      </c>
      <c r="K179" s="34">
        <f t="shared" si="164"/>
        <v>0</v>
      </c>
      <c r="L179" s="34">
        <f t="shared" si="165"/>
        <v>0</v>
      </c>
      <c r="M179" s="34">
        <f t="shared" si="166"/>
        <v>0</v>
      </c>
      <c r="N179" s="34">
        <v>0</v>
      </c>
      <c r="O179" s="34">
        <v>0</v>
      </c>
      <c r="P179" s="34">
        <f t="shared" si="167"/>
        <v>0</v>
      </c>
      <c r="Q179" s="34">
        <v>0</v>
      </c>
      <c r="R179" s="34">
        <v>0</v>
      </c>
      <c r="S179" s="34">
        <v>0</v>
      </c>
      <c r="T179" s="34">
        <v>0</v>
      </c>
      <c r="U179" s="34">
        <v>0</v>
      </c>
      <c r="V179" s="34">
        <v>0</v>
      </c>
      <c r="W179" s="34">
        <f t="shared" si="168"/>
        <v>0</v>
      </c>
      <c r="X179" s="34">
        <v>0</v>
      </c>
      <c r="Y179" s="34">
        <v>0</v>
      </c>
      <c r="Z179" s="34">
        <v>0</v>
      </c>
      <c r="AA179" s="34">
        <v>0</v>
      </c>
      <c r="AB179" s="34">
        <v>0</v>
      </c>
      <c r="AC179" s="34">
        <v>0</v>
      </c>
      <c r="AD179" s="34">
        <f t="shared" si="169"/>
        <v>0</v>
      </c>
      <c r="AE179" s="34">
        <v>0</v>
      </c>
      <c r="AF179" s="34">
        <v>0</v>
      </c>
      <c r="AG179" s="34">
        <v>0</v>
      </c>
      <c r="AH179" s="34">
        <v>0</v>
      </c>
      <c r="AI179" s="34">
        <v>0</v>
      </c>
      <c r="AJ179" s="34">
        <v>0</v>
      </c>
      <c r="AK179" s="34">
        <f t="shared" si="170"/>
        <v>0</v>
      </c>
      <c r="AL179" s="34">
        <v>0</v>
      </c>
      <c r="AM179" s="34">
        <v>0</v>
      </c>
      <c r="AN179" s="34">
        <v>0</v>
      </c>
      <c r="AO179" s="34">
        <v>0</v>
      </c>
      <c r="AP179" s="34">
        <v>0.56999999999999995</v>
      </c>
      <c r="AQ179" s="34">
        <v>0</v>
      </c>
      <c r="AR179" s="34">
        <f t="shared" si="171"/>
        <v>3162.95</v>
      </c>
      <c r="AS179" s="34">
        <v>3162.95</v>
      </c>
      <c r="AT179" s="34">
        <v>0</v>
      </c>
      <c r="AU179" s="34">
        <v>0</v>
      </c>
      <c r="AV179" s="34">
        <v>0</v>
      </c>
    </row>
    <row r="180" spans="1:48" ht="114.75" x14ac:dyDescent="0.5">
      <c r="A180" s="53">
        <v>148</v>
      </c>
      <c r="B180" s="50" t="s">
        <v>378</v>
      </c>
      <c r="C180" s="51" t="s">
        <v>379</v>
      </c>
      <c r="D180" s="52">
        <v>2016</v>
      </c>
      <c r="E180" s="52">
        <v>2024</v>
      </c>
      <c r="F180" s="33">
        <v>4067.85</v>
      </c>
      <c r="G180" s="34">
        <f t="shared" si="160"/>
        <v>0.6</v>
      </c>
      <c r="H180" s="34">
        <f t="shared" si="161"/>
        <v>0</v>
      </c>
      <c r="I180" s="34">
        <f t="shared" si="162"/>
        <v>4067.85</v>
      </c>
      <c r="J180" s="34">
        <f t="shared" si="163"/>
        <v>4067.85</v>
      </c>
      <c r="K180" s="34">
        <f t="shared" si="164"/>
        <v>0</v>
      </c>
      <c r="L180" s="34">
        <f t="shared" si="165"/>
        <v>0</v>
      </c>
      <c r="M180" s="34">
        <f t="shared" si="166"/>
        <v>0</v>
      </c>
      <c r="N180" s="34">
        <v>0</v>
      </c>
      <c r="O180" s="34">
        <v>0</v>
      </c>
      <c r="P180" s="34">
        <f t="shared" si="167"/>
        <v>0</v>
      </c>
      <c r="Q180" s="34">
        <v>0</v>
      </c>
      <c r="R180" s="34">
        <v>0</v>
      </c>
      <c r="S180" s="34">
        <v>0</v>
      </c>
      <c r="T180" s="34">
        <v>0</v>
      </c>
      <c r="U180" s="34">
        <v>0</v>
      </c>
      <c r="V180" s="34">
        <v>0</v>
      </c>
      <c r="W180" s="34">
        <f t="shared" si="168"/>
        <v>0</v>
      </c>
      <c r="X180" s="34">
        <v>0</v>
      </c>
      <c r="Y180" s="34">
        <v>0</v>
      </c>
      <c r="Z180" s="34">
        <v>0</v>
      </c>
      <c r="AA180" s="34">
        <v>0</v>
      </c>
      <c r="AB180" s="34">
        <v>0</v>
      </c>
      <c r="AC180" s="34">
        <v>0</v>
      </c>
      <c r="AD180" s="34">
        <f t="shared" si="169"/>
        <v>0</v>
      </c>
      <c r="AE180" s="34">
        <v>0</v>
      </c>
      <c r="AF180" s="34">
        <v>0</v>
      </c>
      <c r="AG180" s="34">
        <v>0</v>
      </c>
      <c r="AH180" s="34">
        <v>0</v>
      </c>
      <c r="AI180" s="34">
        <v>0</v>
      </c>
      <c r="AJ180" s="34">
        <v>0</v>
      </c>
      <c r="AK180" s="34">
        <f t="shared" si="170"/>
        <v>0</v>
      </c>
      <c r="AL180" s="34">
        <v>0</v>
      </c>
      <c r="AM180" s="34">
        <v>0</v>
      </c>
      <c r="AN180" s="34">
        <v>0</v>
      </c>
      <c r="AO180" s="34">
        <v>0</v>
      </c>
      <c r="AP180" s="34">
        <v>0.6</v>
      </c>
      <c r="AQ180" s="34">
        <v>0</v>
      </c>
      <c r="AR180" s="34">
        <f t="shared" si="171"/>
        <v>4067.85</v>
      </c>
      <c r="AS180" s="34">
        <v>4067.85</v>
      </c>
      <c r="AT180" s="34">
        <v>0</v>
      </c>
      <c r="AU180" s="34">
        <v>0</v>
      </c>
      <c r="AV180" s="34">
        <v>0</v>
      </c>
    </row>
    <row r="181" spans="1:48" ht="114.75" x14ac:dyDescent="0.5">
      <c r="A181" s="53">
        <v>149</v>
      </c>
      <c r="B181" s="50" t="s">
        <v>380</v>
      </c>
      <c r="C181" s="51" t="s">
        <v>381</v>
      </c>
      <c r="D181" s="52">
        <v>2016</v>
      </c>
      <c r="E181" s="52">
        <v>2024</v>
      </c>
      <c r="F181" s="33">
        <v>3550.22</v>
      </c>
      <c r="G181" s="34">
        <f t="shared" si="160"/>
        <v>0.57999999999999996</v>
      </c>
      <c r="H181" s="34">
        <f t="shared" si="161"/>
        <v>0</v>
      </c>
      <c r="I181" s="34">
        <f t="shared" si="162"/>
        <v>3550.22</v>
      </c>
      <c r="J181" s="34">
        <f t="shared" si="163"/>
        <v>3550.22</v>
      </c>
      <c r="K181" s="34">
        <f t="shared" si="164"/>
        <v>0</v>
      </c>
      <c r="L181" s="34">
        <f t="shared" si="165"/>
        <v>0</v>
      </c>
      <c r="M181" s="34">
        <f t="shared" si="166"/>
        <v>0</v>
      </c>
      <c r="N181" s="34">
        <v>0</v>
      </c>
      <c r="O181" s="34">
        <v>0</v>
      </c>
      <c r="P181" s="34">
        <f t="shared" si="167"/>
        <v>0</v>
      </c>
      <c r="Q181" s="34">
        <v>0</v>
      </c>
      <c r="R181" s="34">
        <v>0</v>
      </c>
      <c r="S181" s="34">
        <v>0</v>
      </c>
      <c r="T181" s="34">
        <v>0</v>
      </c>
      <c r="U181" s="34">
        <v>0</v>
      </c>
      <c r="V181" s="34">
        <v>0</v>
      </c>
      <c r="W181" s="34">
        <f t="shared" si="168"/>
        <v>0</v>
      </c>
      <c r="X181" s="34">
        <v>0</v>
      </c>
      <c r="Y181" s="34">
        <v>0</v>
      </c>
      <c r="Z181" s="34">
        <v>0</v>
      </c>
      <c r="AA181" s="34">
        <v>0</v>
      </c>
      <c r="AB181" s="34">
        <v>0</v>
      </c>
      <c r="AC181" s="34">
        <v>0</v>
      </c>
      <c r="AD181" s="34">
        <f t="shared" si="169"/>
        <v>0</v>
      </c>
      <c r="AE181" s="34">
        <v>0</v>
      </c>
      <c r="AF181" s="34">
        <v>0</v>
      </c>
      <c r="AG181" s="34">
        <v>0</v>
      </c>
      <c r="AH181" s="34">
        <v>0</v>
      </c>
      <c r="AI181" s="34">
        <v>0</v>
      </c>
      <c r="AJ181" s="34">
        <v>0</v>
      </c>
      <c r="AK181" s="34">
        <f t="shared" si="170"/>
        <v>0</v>
      </c>
      <c r="AL181" s="34">
        <v>0</v>
      </c>
      <c r="AM181" s="34">
        <v>0</v>
      </c>
      <c r="AN181" s="34">
        <v>0</v>
      </c>
      <c r="AO181" s="34">
        <v>0</v>
      </c>
      <c r="AP181" s="34">
        <v>0.57999999999999996</v>
      </c>
      <c r="AQ181" s="34">
        <v>0</v>
      </c>
      <c r="AR181" s="34">
        <f t="shared" si="171"/>
        <v>3550.22</v>
      </c>
      <c r="AS181" s="34">
        <v>3550.22</v>
      </c>
      <c r="AT181" s="34">
        <v>0</v>
      </c>
      <c r="AU181" s="34">
        <v>0</v>
      </c>
      <c r="AV181" s="34">
        <v>0</v>
      </c>
    </row>
    <row r="182" spans="1:48" ht="114.75" x14ac:dyDescent="0.5">
      <c r="A182" s="53">
        <v>150</v>
      </c>
      <c r="B182" s="50" t="s">
        <v>382</v>
      </c>
      <c r="C182" s="51" t="s">
        <v>383</v>
      </c>
      <c r="D182" s="52">
        <v>2016</v>
      </c>
      <c r="E182" s="52">
        <v>2024</v>
      </c>
      <c r="F182" s="33">
        <v>6270.68</v>
      </c>
      <c r="G182" s="34">
        <f t="shared" si="160"/>
        <v>1.1000000000000001</v>
      </c>
      <c r="H182" s="34">
        <f t="shared" si="161"/>
        <v>0</v>
      </c>
      <c r="I182" s="34">
        <f t="shared" si="162"/>
        <v>1270.68</v>
      </c>
      <c r="J182" s="34">
        <f t="shared" si="163"/>
        <v>1270.68</v>
      </c>
      <c r="K182" s="34">
        <f t="shared" si="164"/>
        <v>0</v>
      </c>
      <c r="L182" s="34">
        <f t="shared" si="165"/>
        <v>0</v>
      </c>
      <c r="M182" s="34">
        <f t="shared" si="166"/>
        <v>0</v>
      </c>
      <c r="N182" s="34">
        <v>0</v>
      </c>
      <c r="O182" s="34">
        <v>0</v>
      </c>
      <c r="P182" s="34">
        <f t="shared" si="167"/>
        <v>0</v>
      </c>
      <c r="Q182" s="34">
        <v>0</v>
      </c>
      <c r="R182" s="34">
        <v>0</v>
      </c>
      <c r="S182" s="34">
        <v>0</v>
      </c>
      <c r="T182" s="34">
        <v>0</v>
      </c>
      <c r="U182" s="34">
        <v>0</v>
      </c>
      <c r="V182" s="34">
        <v>0</v>
      </c>
      <c r="W182" s="34">
        <f t="shared" si="168"/>
        <v>0</v>
      </c>
      <c r="X182" s="34">
        <v>0</v>
      </c>
      <c r="Y182" s="34">
        <v>0</v>
      </c>
      <c r="Z182" s="34">
        <v>0</v>
      </c>
      <c r="AA182" s="34">
        <v>0</v>
      </c>
      <c r="AB182" s="34">
        <v>0</v>
      </c>
      <c r="AC182" s="34">
        <v>0</v>
      </c>
      <c r="AD182" s="34">
        <f t="shared" si="169"/>
        <v>0</v>
      </c>
      <c r="AE182" s="34">
        <v>0</v>
      </c>
      <c r="AF182" s="34">
        <v>0</v>
      </c>
      <c r="AG182" s="34">
        <v>0</v>
      </c>
      <c r="AH182" s="34">
        <v>0</v>
      </c>
      <c r="AI182" s="34">
        <v>0</v>
      </c>
      <c r="AJ182" s="34">
        <v>0</v>
      </c>
      <c r="AK182" s="34">
        <f t="shared" si="170"/>
        <v>0</v>
      </c>
      <c r="AL182" s="34">
        <v>0</v>
      </c>
      <c r="AM182" s="34">
        <v>0</v>
      </c>
      <c r="AN182" s="34">
        <v>0</v>
      </c>
      <c r="AO182" s="34">
        <v>0</v>
      </c>
      <c r="AP182" s="34">
        <v>1.1000000000000001</v>
      </c>
      <c r="AQ182" s="34">
        <v>0</v>
      </c>
      <c r="AR182" s="34">
        <f t="shared" si="171"/>
        <v>1270.68</v>
      </c>
      <c r="AS182" s="34">
        <v>1270.68</v>
      </c>
      <c r="AT182" s="34">
        <v>0</v>
      </c>
      <c r="AU182" s="34">
        <v>0</v>
      </c>
      <c r="AV182" s="34">
        <v>0</v>
      </c>
    </row>
    <row r="183" spans="1:48" ht="114.75" x14ac:dyDescent="0.5">
      <c r="A183" s="53">
        <v>151</v>
      </c>
      <c r="B183" s="50" t="s">
        <v>384</v>
      </c>
      <c r="C183" s="51" t="s">
        <v>385</v>
      </c>
      <c r="D183" s="52">
        <v>2016</v>
      </c>
      <c r="E183" s="52">
        <v>2026</v>
      </c>
      <c r="F183" s="33">
        <v>3979.65</v>
      </c>
      <c r="G183" s="34">
        <f t="shared" si="160"/>
        <v>0</v>
      </c>
      <c r="H183" s="34">
        <f t="shared" si="161"/>
        <v>0</v>
      </c>
      <c r="I183" s="34">
        <f t="shared" si="162"/>
        <v>10</v>
      </c>
      <c r="J183" s="34">
        <f t="shared" si="163"/>
        <v>10</v>
      </c>
      <c r="K183" s="34">
        <f t="shared" si="164"/>
        <v>0</v>
      </c>
      <c r="L183" s="34">
        <f t="shared" si="165"/>
        <v>0</v>
      </c>
      <c r="M183" s="34">
        <f t="shared" si="166"/>
        <v>0</v>
      </c>
      <c r="N183" s="34">
        <v>0</v>
      </c>
      <c r="O183" s="34">
        <v>0</v>
      </c>
      <c r="P183" s="34">
        <f t="shared" si="167"/>
        <v>0</v>
      </c>
      <c r="Q183" s="34">
        <v>0</v>
      </c>
      <c r="R183" s="34">
        <v>0</v>
      </c>
      <c r="S183" s="34">
        <v>0</v>
      </c>
      <c r="T183" s="34">
        <v>0</v>
      </c>
      <c r="U183" s="34">
        <v>0</v>
      </c>
      <c r="V183" s="34">
        <v>0</v>
      </c>
      <c r="W183" s="34">
        <f t="shared" si="168"/>
        <v>0</v>
      </c>
      <c r="X183" s="34">
        <v>0</v>
      </c>
      <c r="Y183" s="34">
        <v>0</v>
      </c>
      <c r="Z183" s="34">
        <v>0</v>
      </c>
      <c r="AA183" s="34">
        <v>0</v>
      </c>
      <c r="AB183" s="34">
        <v>0</v>
      </c>
      <c r="AC183" s="34">
        <v>0</v>
      </c>
      <c r="AD183" s="34">
        <f t="shared" si="169"/>
        <v>0</v>
      </c>
      <c r="AE183" s="34">
        <v>0</v>
      </c>
      <c r="AF183" s="34">
        <v>0</v>
      </c>
      <c r="AG183" s="34">
        <v>0</v>
      </c>
      <c r="AH183" s="34">
        <v>0</v>
      </c>
      <c r="AI183" s="34">
        <v>0</v>
      </c>
      <c r="AJ183" s="34">
        <v>0</v>
      </c>
      <c r="AK183" s="34">
        <f t="shared" si="170"/>
        <v>0</v>
      </c>
      <c r="AL183" s="34">
        <v>0</v>
      </c>
      <c r="AM183" s="34">
        <v>0</v>
      </c>
      <c r="AN183" s="34">
        <v>0</v>
      </c>
      <c r="AO183" s="34">
        <v>0</v>
      </c>
      <c r="AP183" s="34">
        <v>0</v>
      </c>
      <c r="AQ183" s="34">
        <v>0</v>
      </c>
      <c r="AR183" s="34">
        <f t="shared" si="171"/>
        <v>10</v>
      </c>
      <c r="AS183" s="34">
        <v>10</v>
      </c>
      <c r="AT183" s="34">
        <v>0</v>
      </c>
      <c r="AU183" s="34">
        <v>0</v>
      </c>
      <c r="AV183" s="34">
        <v>0</v>
      </c>
    </row>
    <row r="184" spans="1:48" ht="114.75" x14ac:dyDescent="0.5">
      <c r="A184" s="53">
        <v>152</v>
      </c>
      <c r="B184" s="50" t="s">
        <v>386</v>
      </c>
      <c r="C184" s="51" t="s">
        <v>387</v>
      </c>
      <c r="D184" s="52">
        <v>2018</v>
      </c>
      <c r="E184" s="52">
        <v>2021</v>
      </c>
      <c r="F184" s="33">
        <v>3339.83</v>
      </c>
      <c r="G184" s="34">
        <f t="shared" si="160"/>
        <v>0</v>
      </c>
      <c r="H184" s="34">
        <f t="shared" si="161"/>
        <v>0</v>
      </c>
      <c r="I184" s="34">
        <f t="shared" si="162"/>
        <v>212.36</v>
      </c>
      <c r="J184" s="34">
        <f t="shared" si="163"/>
        <v>212.36</v>
      </c>
      <c r="K184" s="34">
        <f t="shared" si="164"/>
        <v>0</v>
      </c>
      <c r="L184" s="34">
        <f t="shared" si="165"/>
        <v>0</v>
      </c>
      <c r="M184" s="34">
        <f t="shared" si="166"/>
        <v>0</v>
      </c>
      <c r="N184" s="34">
        <v>0</v>
      </c>
      <c r="O184" s="34">
        <v>0</v>
      </c>
      <c r="P184" s="34">
        <f t="shared" si="167"/>
        <v>106.18</v>
      </c>
      <c r="Q184" s="34">
        <v>106.18</v>
      </c>
      <c r="R184" s="34">
        <v>0</v>
      </c>
      <c r="S184" s="34">
        <v>0</v>
      </c>
      <c r="T184" s="34">
        <v>0</v>
      </c>
      <c r="U184" s="34">
        <v>0</v>
      </c>
      <c r="V184" s="34">
        <v>0</v>
      </c>
      <c r="W184" s="34">
        <f t="shared" si="168"/>
        <v>106.18</v>
      </c>
      <c r="X184" s="34">
        <v>106.18</v>
      </c>
      <c r="Y184" s="34">
        <v>0</v>
      </c>
      <c r="Z184" s="34">
        <v>0</v>
      </c>
      <c r="AA184" s="34">
        <v>0</v>
      </c>
      <c r="AB184" s="34">
        <v>0</v>
      </c>
      <c r="AC184" s="34">
        <v>0</v>
      </c>
      <c r="AD184" s="34">
        <f t="shared" si="169"/>
        <v>0</v>
      </c>
      <c r="AE184" s="34">
        <v>0</v>
      </c>
      <c r="AF184" s="34">
        <v>0</v>
      </c>
      <c r="AG184" s="34">
        <v>0</v>
      </c>
      <c r="AH184" s="34">
        <v>0</v>
      </c>
      <c r="AI184" s="34">
        <v>0</v>
      </c>
      <c r="AJ184" s="34">
        <v>0</v>
      </c>
      <c r="AK184" s="34">
        <f t="shared" si="170"/>
        <v>0</v>
      </c>
      <c r="AL184" s="34">
        <v>0</v>
      </c>
      <c r="AM184" s="34">
        <v>0</v>
      </c>
      <c r="AN184" s="34">
        <v>0</v>
      </c>
      <c r="AO184" s="34">
        <v>0</v>
      </c>
      <c r="AP184" s="34">
        <v>0</v>
      </c>
      <c r="AQ184" s="34">
        <v>0</v>
      </c>
      <c r="AR184" s="34">
        <f t="shared" si="171"/>
        <v>0</v>
      </c>
      <c r="AS184" s="34">
        <v>0</v>
      </c>
      <c r="AT184" s="34">
        <v>0</v>
      </c>
      <c r="AU184" s="34">
        <v>0</v>
      </c>
      <c r="AV184" s="34">
        <v>0</v>
      </c>
    </row>
    <row r="185" spans="1:48" ht="114.75" x14ac:dyDescent="0.5">
      <c r="A185" s="53">
        <v>153</v>
      </c>
      <c r="B185" s="50" t="s">
        <v>388</v>
      </c>
      <c r="C185" s="51" t="s">
        <v>389</v>
      </c>
      <c r="D185" s="52">
        <v>2017</v>
      </c>
      <c r="E185" s="52">
        <v>2024</v>
      </c>
      <c r="F185" s="33">
        <v>3267.35</v>
      </c>
      <c r="G185" s="34">
        <f t="shared" si="160"/>
        <v>1</v>
      </c>
      <c r="H185" s="34">
        <f t="shared" si="161"/>
        <v>0</v>
      </c>
      <c r="I185" s="34">
        <f t="shared" si="162"/>
        <v>3257.35</v>
      </c>
      <c r="J185" s="34">
        <f t="shared" si="163"/>
        <v>3257.35</v>
      </c>
      <c r="K185" s="34">
        <f t="shared" si="164"/>
        <v>0</v>
      </c>
      <c r="L185" s="34">
        <f t="shared" si="165"/>
        <v>0</v>
      </c>
      <c r="M185" s="34">
        <f t="shared" si="166"/>
        <v>0</v>
      </c>
      <c r="N185" s="34">
        <v>0</v>
      </c>
      <c r="O185" s="34">
        <v>0</v>
      </c>
      <c r="P185" s="34">
        <f t="shared" si="167"/>
        <v>0</v>
      </c>
      <c r="Q185" s="34">
        <v>0</v>
      </c>
      <c r="R185" s="34">
        <v>0</v>
      </c>
      <c r="S185" s="34">
        <v>0</v>
      </c>
      <c r="T185" s="34">
        <v>0</v>
      </c>
      <c r="U185" s="34">
        <v>0</v>
      </c>
      <c r="V185" s="34">
        <v>0</v>
      </c>
      <c r="W185" s="34">
        <f t="shared" si="168"/>
        <v>0</v>
      </c>
      <c r="X185" s="34">
        <v>0</v>
      </c>
      <c r="Y185" s="34">
        <v>0</v>
      </c>
      <c r="Z185" s="34">
        <v>0</v>
      </c>
      <c r="AA185" s="34">
        <v>0</v>
      </c>
      <c r="AB185" s="34">
        <v>0</v>
      </c>
      <c r="AC185" s="34">
        <v>0</v>
      </c>
      <c r="AD185" s="34">
        <f t="shared" si="169"/>
        <v>0</v>
      </c>
      <c r="AE185" s="34">
        <v>0</v>
      </c>
      <c r="AF185" s="34">
        <v>0</v>
      </c>
      <c r="AG185" s="34">
        <v>0</v>
      </c>
      <c r="AH185" s="34">
        <v>0</v>
      </c>
      <c r="AI185" s="34">
        <v>0</v>
      </c>
      <c r="AJ185" s="34">
        <v>0</v>
      </c>
      <c r="AK185" s="34">
        <f t="shared" si="170"/>
        <v>0</v>
      </c>
      <c r="AL185" s="34">
        <v>0</v>
      </c>
      <c r="AM185" s="34">
        <v>0</v>
      </c>
      <c r="AN185" s="34">
        <v>0</v>
      </c>
      <c r="AO185" s="34">
        <v>0</v>
      </c>
      <c r="AP185" s="34">
        <v>1</v>
      </c>
      <c r="AQ185" s="34">
        <v>0</v>
      </c>
      <c r="AR185" s="34">
        <f t="shared" si="171"/>
        <v>3257.35</v>
      </c>
      <c r="AS185" s="34">
        <v>3257.35</v>
      </c>
      <c r="AT185" s="34">
        <v>0</v>
      </c>
      <c r="AU185" s="34">
        <v>0</v>
      </c>
      <c r="AV185" s="34">
        <v>0</v>
      </c>
    </row>
    <row r="186" spans="1:48" ht="114.75" x14ac:dyDescent="0.5">
      <c r="A186" s="53">
        <v>154</v>
      </c>
      <c r="B186" s="50" t="s">
        <v>390</v>
      </c>
      <c r="C186" s="51" t="s">
        <v>391</v>
      </c>
      <c r="D186" s="52">
        <v>2017</v>
      </c>
      <c r="E186" s="52">
        <v>2020</v>
      </c>
      <c r="F186" s="33">
        <v>1506.60376</v>
      </c>
      <c r="G186" s="34">
        <f t="shared" si="160"/>
        <v>0</v>
      </c>
      <c r="H186" s="34">
        <f t="shared" si="161"/>
        <v>0</v>
      </c>
      <c r="I186" s="34">
        <f t="shared" si="162"/>
        <v>1506.36</v>
      </c>
      <c r="J186" s="34">
        <f t="shared" si="163"/>
        <v>1506.36</v>
      </c>
      <c r="K186" s="34">
        <f t="shared" si="164"/>
        <v>0</v>
      </c>
      <c r="L186" s="34">
        <f t="shared" si="165"/>
        <v>0</v>
      </c>
      <c r="M186" s="34">
        <f t="shared" si="166"/>
        <v>0</v>
      </c>
      <c r="N186" s="34">
        <v>0</v>
      </c>
      <c r="O186" s="34">
        <v>0</v>
      </c>
      <c r="P186" s="34">
        <f t="shared" si="167"/>
        <v>1506.36</v>
      </c>
      <c r="Q186" s="34">
        <v>1506.36</v>
      </c>
      <c r="R186" s="34">
        <v>0</v>
      </c>
      <c r="S186" s="34">
        <v>0</v>
      </c>
      <c r="T186" s="34">
        <v>0</v>
      </c>
      <c r="U186" s="34">
        <v>0</v>
      </c>
      <c r="V186" s="34">
        <v>0</v>
      </c>
      <c r="W186" s="34">
        <f t="shared" si="168"/>
        <v>0</v>
      </c>
      <c r="X186" s="34">
        <v>0</v>
      </c>
      <c r="Y186" s="34">
        <v>0</v>
      </c>
      <c r="Z186" s="34">
        <v>0</v>
      </c>
      <c r="AA186" s="34">
        <v>0</v>
      </c>
      <c r="AB186" s="34">
        <v>0</v>
      </c>
      <c r="AC186" s="34">
        <v>0</v>
      </c>
      <c r="AD186" s="34">
        <f t="shared" si="169"/>
        <v>0</v>
      </c>
      <c r="AE186" s="34">
        <v>0</v>
      </c>
      <c r="AF186" s="34">
        <v>0</v>
      </c>
      <c r="AG186" s="34">
        <v>0</v>
      </c>
      <c r="AH186" s="34">
        <v>0</v>
      </c>
      <c r="AI186" s="34">
        <v>0</v>
      </c>
      <c r="AJ186" s="34">
        <v>0</v>
      </c>
      <c r="AK186" s="34">
        <f t="shared" si="170"/>
        <v>0</v>
      </c>
      <c r="AL186" s="34">
        <v>0</v>
      </c>
      <c r="AM186" s="34">
        <v>0</v>
      </c>
      <c r="AN186" s="34">
        <v>0</v>
      </c>
      <c r="AO186" s="34">
        <v>0</v>
      </c>
      <c r="AP186" s="34">
        <v>0</v>
      </c>
      <c r="AQ186" s="34">
        <v>0</v>
      </c>
      <c r="AR186" s="34">
        <f t="shared" si="171"/>
        <v>0</v>
      </c>
      <c r="AS186" s="34">
        <v>0</v>
      </c>
      <c r="AT186" s="34">
        <v>0</v>
      </c>
      <c r="AU186" s="34">
        <v>0</v>
      </c>
      <c r="AV186" s="34">
        <v>0</v>
      </c>
    </row>
    <row r="187" spans="1:48" ht="114.75" x14ac:dyDescent="0.5">
      <c r="A187" s="53">
        <v>155</v>
      </c>
      <c r="B187" s="50" t="s">
        <v>392</v>
      </c>
      <c r="C187" s="51" t="s">
        <v>393</v>
      </c>
      <c r="D187" s="52">
        <v>2016</v>
      </c>
      <c r="E187" s="52">
        <v>2024</v>
      </c>
      <c r="F187" s="33">
        <v>6788.33</v>
      </c>
      <c r="G187" s="34">
        <f t="shared" si="160"/>
        <v>2.2000000000000002</v>
      </c>
      <c r="H187" s="34">
        <f t="shared" si="161"/>
        <v>0</v>
      </c>
      <c r="I187" s="34">
        <f t="shared" si="162"/>
        <v>1788.33</v>
      </c>
      <c r="J187" s="34">
        <f t="shared" si="163"/>
        <v>1788.33</v>
      </c>
      <c r="K187" s="34">
        <f t="shared" si="164"/>
        <v>0</v>
      </c>
      <c r="L187" s="34">
        <f t="shared" si="165"/>
        <v>0</v>
      </c>
      <c r="M187" s="34">
        <f t="shared" si="166"/>
        <v>0</v>
      </c>
      <c r="N187" s="34">
        <v>0</v>
      </c>
      <c r="O187" s="34">
        <v>0</v>
      </c>
      <c r="P187" s="34">
        <f t="shared" si="167"/>
        <v>0</v>
      </c>
      <c r="Q187" s="34">
        <v>0</v>
      </c>
      <c r="R187" s="34">
        <v>0</v>
      </c>
      <c r="S187" s="34">
        <v>0</v>
      </c>
      <c r="T187" s="34">
        <v>0</v>
      </c>
      <c r="U187" s="34">
        <v>0</v>
      </c>
      <c r="V187" s="34">
        <v>0</v>
      </c>
      <c r="W187" s="34">
        <f t="shared" si="168"/>
        <v>0</v>
      </c>
      <c r="X187" s="34">
        <v>0</v>
      </c>
      <c r="Y187" s="34">
        <v>0</v>
      </c>
      <c r="Z187" s="34">
        <v>0</v>
      </c>
      <c r="AA187" s="34">
        <v>0</v>
      </c>
      <c r="AB187" s="34">
        <v>0</v>
      </c>
      <c r="AC187" s="34">
        <v>0</v>
      </c>
      <c r="AD187" s="34">
        <f t="shared" si="169"/>
        <v>0</v>
      </c>
      <c r="AE187" s="34">
        <v>0</v>
      </c>
      <c r="AF187" s="34">
        <v>0</v>
      </c>
      <c r="AG187" s="34">
        <v>0</v>
      </c>
      <c r="AH187" s="34">
        <v>0</v>
      </c>
      <c r="AI187" s="34">
        <v>0</v>
      </c>
      <c r="AJ187" s="34">
        <v>0</v>
      </c>
      <c r="AK187" s="34">
        <f t="shared" si="170"/>
        <v>0</v>
      </c>
      <c r="AL187" s="34">
        <v>0</v>
      </c>
      <c r="AM187" s="34">
        <v>0</v>
      </c>
      <c r="AN187" s="34">
        <v>0</v>
      </c>
      <c r="AO187" s="34">
        <v>0</v>
      </c>
      <c r="AP187" s="34">
        <v>2.2000000000000002</v>
      </c>
      <c r="AQ187" s="34">
        <v>0</v>
      </c>
      <c r="AR187" s="34">
        <f t="shared" si="171"/>
        <v>1788.33</v>
      </c>
      <c r="AS187" s="34">
        <v>1788.33</v>
      </c>
      <c r="AT187" s="34">
        <v>0</v>
      </c>
      <c r="AU187" s="34">
        <v>0</v>
      </c>
      <c r="AV187" s="34">
        <v>0</v>
      </c>
    </row>
    <row r="188" spans="1:48" ht="191.25" x14ac:dyDescent="0.5">
      <c r="A188" s="53">
        <v>156</v>
      </c>
      <c r="B188" s="50" t="s">
        <v>394</v>
      </c>
      <c r="C188" s="51" t="s">
        <v>395</v>
      </c>
      <c r="D188" s="52">
        <v>2016</v>
      </c>
      <c r="E188" s="52">
        <v>2025</v>
      </c>
      <c r="F188" s="33">
        <v>20574.59</v>
      </c>
      <c r="G188" s="34">
        <f t="shared" si="160"/>
        <v>0</v>
      </c>
      <c r="H188" s="34">
        <f t="shared" si="161"/>
        <v>0</v>
      </c>
      <c r="I188" s="34">
        <f t="shared" si="162"/>
        <v>4574.59</v>
      </c>
      <c r="J188" s="34">
        <f t="shared" si="163"/>
        <v>4574.59</v>
      </c>
      <c r="K188" s="34">
        <f t="shared" si="164"/>
        <v>0</v>
      </c>
      <c r="L188" s="34">
        <f t="shared" si="165"/>
        <v>0</v>
      </c>
      <c r="M188" s="34">
        <f t="shared" si="166"/>
        <v>0</v>
      </c>
      <c r="N188" s="34">
        <v>0</v>
      </c>
      <c r="O188" s="34">
        <v>0</v>
      </c>
      <c r="P188" s="34">
        <f t="shared" si="167"/>
        <v>0</v>
      </c>
      <c r="Q188" s="34">
        <v>0</v>
      </c>
      <c r="R188" s="34">
        <v>0</v>
      </c>
      <c r="S188" s="34">
        <v>0</v>
      </c>
      <c r="T188" s="34">
        <v>0</v>
      </c>
      <c r="U188" s="34">
        <v>0</v>
      </c>
      <c r="V188" s="34">
        <v>0</v>
      </c>
      <c r="W188" s="34">
        <f t="shared" si="168"/>
        <v>0</v>
      </c>
      <c r="X188" s="34">
        <v>0</v>
      </c>
      <c r="Y188" s="34">
        <v>0</v>
      </c>
      <c r="Z188" s="34">
        <v>0</v>
      </c>
      <c r="AA188" s="34">
        <v>0</v>
      </c>
      <c r="AB188" s="34">
        <v>0</v>
      </c>
      <c r="AC188" s="34">
        <v>0</v>
      </c>
      <c r="AD188" s="34">
        <f t="shared" si="169"/>
        <v>0</v>
      </c>
      <c r="AE188" s="34">
        <v>0</v>
      </c>
      <c r="AF188" s="34">
        <v>0</v>
      </c>
      <c r="AG188" s="34">
        <v>0</v>
      </c>
      <c r="AH188" s="34">
        <v>0</v>
      </c>
      <c r="AI188" s="34">
        <v>0</v>
      </c>
      <c r="AJ188" s="34">
        <v>0</v>
      </c>
      <c r="AK188" s="34">
        <f t="shared" si="170"/>
        <v>574.59</v>
      </c>
      <c r="AL188" s="34">
        <v>574.59</v>
      </c>
      <c r="AM188" s="34">
        <v>0</v>
      </c>
      <c r="AN188" s="34">
        <v>0</v>
      </c>
      <c r="AO188" s="34">
        <v>0</v>
      </c>
      <c r="AP188" s="34">
        <v>0</v>
      </c>
      <c r="AQ188" s="34">
        <v>0</v>
      </c>
      <c r="AR188" s="34">
        <f t="shared" si="171"/>
        <v>4000</v>
      </c>
      <c r="AS188" s="34">
        <v>4000</v>
      </c>
      <c r="AT188" s="34">
        <v>0</v>
      </c>
      <c r="AU188" s="34">
        <v>0</v>
      </c>
      <c r="AV188" s="34">
        <v>0</v>
      </c>
    </row>
    <row r="189" spans="1:48" ht="114.75" x14ac:dyDescent="0.5">
      <c r="A189" s="53">
        <v>157</v>
      </c>
      <c r="B189" s="50" t="s">
        <v>396</v>
      </c>
      <c r="C189" s="51" t="s">
        <v>397</v>
      </c>
      <c r="D189" s="52">
        <v>2019</v>
      </c>
      <c r="E189" s="52">
        <v>2020</v>
      </c>
      <c r="F189" s="33">
        <v>2011.65095</v>
      </c>
      <c r="G189" s="34">
        <f t="shared" si="160"/>
        <v>2.77</v>
      </c>
      <c r="H189" s="34">
        <f t="shared" si="161"/>
        <v>0</v>
      </c>
      <c r="I189" s="34">
        <f t="shared" si="162"/>
        <v>313.7</v>
      </c>
      <c r="J189" s="34">
        <f t="shared" si="163"/>
        <v>313.7</v>
      </c>
      <c r="K189" s="34">
        <f t="shared" si="164"/>
        <v>0</v>
      </c>
      <c r="L189" s="34">
        <f t="shared" si="165"/>
        <v>0</v>
      </c>
      <c r="M189" s="34">
        <f t="shared" si="166"/>
        <v>0</v>
      </c>
      <c r="N189" s="34">
        <v>2.77</v>
      </c>
      <c r="O189" s="34">
        <v>0</v>
      </c>
      <c r="P189" s="34">
        <f t="shared" si="167"/>
        <v>313.7</v>
      </c>
      <c r="Q189" s="34">
        <v>313.7</v>
      </c>
      <c r="R189" s="34">
        <v>0</v>
      </c>
      <c r="S189" s="34">
        <v>0</v>
      </c>
      <c r="T189" s="34">
        <v>0</v>
      </c>
      <c r="U189" s="34">
        <v>0</v>
      </c>
      <c r="V189" s="34">
        <v>0</v>
      </c>
      <c r="W189" s="34">
        <f t="shared" si="168"/>
        <v>0</v>
      </c>
      <c r="X189" s="34">
        <v>0</v>
      </c>
      <c r="Y189" s="34">
        <v>0</v>
      </c>
      <c r="Z189" s="34">
        <v>0</v>
      </c>
      <c r="AA189" s="34">
        <v>0</v>
      </c>
      <c r="AB189" s="34">
        <v>0</v>
      </c>
      <c r="AC189" s="34">
        <v>0</v>
      </c>
      <c r="AD189" s="34">
        <f t="shared" si="169"/>
        <v>0</v>
      </c>
      <c r="AE189" s="34">
        <v>0</v>
      </c>
      <c r="AF189" s="34">
        <v>0</v>
      </c>
      <c r="AG189" s="34">
        <v>0</v>
      </c>
      <c r="AH189" s="34">
        <v>0</v>
      </c>
      <c r="AI189" s="34">
        <v>0</v>
      </c>
      <c r="AJ189" s="34">
        <v>0</v>
      </c>
      <c r="AK189" s="34">
        <f t="shared" si="170"/>
        <v>0</v>
      </c>
      <c r="AL189" s="34">
        <v>0</v>
      </c>
      <c r="AM189" s="34">
        <v>0</v>
      </c>
      <c r="AN189" s="34">
        <v>0</v>
      </c>
      <c r="AO189" s="34">
        <v>0</v>
      </c>
      <c r="AP189" s="34">
        <v>0</v>
      </c>
      <c r="AQ189" s="34">
        <v>0</v>
      </c>
      <c r="AR189" s="34">
        <f t="shared" si="171"/>
        <v>0</v>
      </c>
      <c r="AS189" s="34">
        <v>0</v>
      </c>
      <c r="AT189" s="34">
        <v>0</v>
      </c>
      <c r="AU189" s="34">
        <v>0</v>
      </c>
      <c r="AV189" s="34">
        <v>0</v>
      </c>
    </row>
    <row r="190" spans="1:48" ht="153" x14ac:dyDescent="0.5">
      <c r="A190" s="53">
        <v>158</v>
      </c>
      <c r="B190" s="50" t="s">
        <v>398</v>
      </c>
      <c r="C190" s="51" t="s">
        <v>399</v>
      </c>
      <c r="D190" s="52">
        <v>2016</v>
      </c>
      <c r="E190" s="52">
        <v>2022</v>
      </c>
      <c r="F190" s="33">
        <v>3966.44</v>
      </c>
      <c r="G190" s="34">
        <f t="shared" si="160"/>
        <v>1.4</v>
      </c>
      <c r="H190" s="34">
        <f t="shared" si="161"/>
        <v>0</v>
      </c>
      <c r="I190" s="34">
        <f t="shared" si="162"/>
        <v>3966.44</v>
      </c>
      <c r="J190" s="34">
        <f t="shared" si="163"/>
        <v>3966.44</v>
      </c>
      <c r="K190" s="34">
        <f t="shared" si="164"/>
        <v>0</v>
      </c>
      <c r="L190" s="34">
        <f t="shared" si="165"/>
        <v>0</v>
      </c>
      <c r="M190" s="34">
        <f t="shared" si="166"/>
        <v>0</v>
      </c>
      <c r="N190" s="34">
        <v>0</v>
      </c>
      <c r="O190" s="34">
        <v>0</v>
      </c>
      <c r="P190" s="34">
        <f t="shared" si="167"/>
        <v>0</v>
      </c>
      <c r="Q190" s="34">
        <v>0</v>
      </c>
      <c r="R190" s="34">
        <v>0</v>
      </c>
      <c r="S190" s="34">
        <v>0</v>
      </c>
      <c r="T190" s="34">
        <v>0</v>
      </c>
      <c r="U190" s="34">
        <v>0</v>
      </c>
      <c r="V190" s="34">
        <v>0</v>
      </c>
      <c r="W190" s="34">
        <f t="shared" si="168"/>
        <v>0</v>
      </c>
      <c r="X190" s="34">
        <v>0</v>
      </c>
      <c r="Y190" s="34">
        <v>0</v>
      </c>
      <c r="Z190" s="34">
        <v>0</v>
      </c>
      <c r="AA190" s="34">
        <v>0</v>
      </c>
      <c r="AB190" s="34">
        <v>1.4</v>
      </c>
      <c r="AC190" s="34">
        <v>0</v>
      </c>
      <c r="AD190" s="34">
        <f t="shared" si="169"/>
        <v>966.44</v>
      </c>
      <c r="AE190" s="34">
        <v>966.44</v>
      </c>
      <c r="AF190" s="34">
        <v>0</v>
      </c>
      <c r="AG190" s="34">
        <v>0</v>
      </c>
      <c r="AH190" s="34">
        <v>0</v>
      </c>
      <c r="AI190" s="34">
        <v>0</v>
      </c>
      <c r="AJ190" s="34">
        <v>0</v>
      </c>
      <c r="AK190" s="34">
        <f t="shared" si="170"/>
        <v>3000</v>
      </c>
      <c r="AL190" s="34">
        <v>3000</v>
      </c>
      <c r="AM190" s="34">
        <v>0</v>
      </c>
      <c r="AN190" s="34">
        <v>0</v>
      </c>
      <c r="AO190" s="34">
        <v>0</v>
      </c>
      <c r="AP190" s="34">
        <v>0</v>
      </c>
      <c r="AQ190" s="34">
        <v>0</v>
      </c>
      <c r="AR190" s="34">
        <f t="shared" si="171"/>
        <v>0</v>
      </c>
      <c r="AS190" s="34">
        <v>0</v>
      </c>
      <c r="AT190" s="34">
        <v>0</v>
      </c>
      <c r="AU190" s="34">
        <v>0</v>
      </c>
      <c r="AV190" s="34">
        <v>0</v>
      </c>
    </row>
    <row r="191" spans="1:48" ht="114.75" x14ac:dyDescent="0.5">
      <c r="A191" s="53">
        <v>159</v>
      </c>
      <c r="B191" s="50" t="s">
        <v>400</v>
      </c>
      <c r="C191" s="51" t="s">
        <v>401</v>
      </c>
      <c r="D191" s="52">
        <v>2016</v>
      </c>
      <c r="E191" s="52">
        <v>2025</v>
      </c>
      <c r="F191" s="33">
        <v>13063.35</v>
      </c>
      <c r="G191" s="34">
        <f t="shared" si="160"/>
        <v>0</v>
      </c>
      <c r="H191" s="34">
        <f t="shared" si="161"/>
        <v>0</v>
      </c>
      <c r="I191" s="34">
        <f t="shared" si="162"/>
        <v>2743.35</v>
      </c>
      <c r="J191" s="34">
        <f t="shared" si="163"/>
        <v>2743.35</v>
      </c>
      <c r="K191" s="34">
        <f t="shared" si="164"/>
        <v>0</v>
      </c>
      <c r="L191" s="34">
        <f t="shared" si="165"/>
        <v>0</v>
      </c>
      <c r="M191" s="34">
        <f t="shared" si="166"/>
        <v>0</v>
      </c>
      <c r="N191" s="34">
        <v>0</v>
      </c>
      <c r="O191" s="34">
        <v>0</v>
      </c>
      <c r="P191" s="34">
        <f t="shared" si="167"/>
        <v>0</v>
      </c>
      <c r="Q191" s="34">
        <v>0</v>
      </c>
      <c r="R191" s="34">
        <v>0</v>
      </c>
      <c r="S191" s="34">
        <v>0</v>
      </c>
      <c r="T191" s="34">
        <v>0</v>
      </c>
      <c r="U191" s="34">
        <v>0</v>
      </c>
      <c r="V191" s="34">
        <v>0</v>
      </c>
      <c r="W191" s="34">
        <f t="shared" si="168"/>
        <v>0</v>
      </c>
      <c r="X191" s="34">
        <v>0</v>
      </c>
      <c r="Y191" s="34">
        <v>0</v>
      </c>
      <c r="Z191" s="34">
        <v>0</v>
      </c>
      <c r="AA191" s="34">
        <v>0</v>
      </c>
      <c r="AB191" s="34">
        <v>0</v>
      </c>
      <c r="AC191" s="34">
        <v>0</v>
      </c>
      <c r="AD191" s="34">
        <f t="shared" si="169"/>
        <v>0</v>
      </c>
      <c r="AE191" s="34">
        <v>0</v>
      </c>
      <c r="AF191" s="34">
        <v>0</v>
      </c>
      <c r="AG191" s="34">
        <v>0</v>
      </c>
      <c r="AH191" s="34">
        <v>0</v>
      </c>
      <c r="AI191" s="34">
        <v>0</v>
      </c>
      <c r="AJ191" s="34">
        <v>0</v>
      </c>
      <c r="AK191" s="34">
        <f t="shared" si="170"/>
        <v>163.35</v>
      </c>
      <c r="AL191" s="34">
        <v>163.35</v>
      </c>
      <c r="AM191" s="34">
        <v>0</v>
      </c>
      <c r="AN191" s="34">
        <v>0</v>
      </c>
      <c r="AO191" s="34">
        <v>0</v>
      </c>
      <c r="AP191" s="34">
        <v>0</v>
      </c>
      <c r="AQ191" s="34">
        <v>0</v>
      </c>
      <c r="AR191" s="34">
        <f t="shared" si="171"/>
        <v>2580</v>
      </c>
      <c r="AS191" s="34">
        <v>2580</v>
      </c>
      <c r="AT191" s="34">
        <v>0</v>
      </c>
      <c r="AU191" s="34">
        <v>0</v>
      </c>
      <c r="AV191" s="34">
        <v>0</v>
      </c>
    </row>
    <row r="192" spans="1:48" ht="153" x14ac:dyDescent="0.5">
      <c r="A192" s="53">
        <v>160</v>
      </c>
      <c r="B192" s="50" t="s">
        <v>402</v>
      </c>
      <c r="C192" s="51" t="s">
        <v>403</v>
      </c>
      <c r="D192" s="52">
        <v>2019</v>
      </c>
      <c r="E192" s="52">
        <v>2020</v>
      </c>
      <c r="F192" s="33">
        <v>178.66425000000001</v>
      </c>
      <c r="G192" s="34">
        <f t="shared" si="160"/>
        <v>0.13500000000000001</v>
      </c>
      <c r="H192" s="34">
        <f t="shared" si="161"/>
        <v>0</v>
      </c>
      <c r="I192" s="34">
        <f t="shared" si="162"/>
        <v>107.73</v>
      </c>
      <c r="J192" s="34">
        <f t="shared" si="163"/>
        <v>107.73</v>
      </c>
      <c r="K192" s="34">
        <f t="shared" si="164"/>
        <v>0</v>
      </c>
      <c r="L192" s="34">
        <f t="shared" si="165"/>
        <v>0</v>
      </c>
      <c r="M192" s="34">
        <f t="shared" si="166"/>
        <v>0</v>
      </c>
      <c r="N192" s="34">
        <v>0.13500000000000001</v>
      </c>
      <c r="O192" s="34">
        <v>0</v>
      </c>
      <c r="P192" s="34">
        <f t="shared" si="167"/>
        <v>107.73</v>
      </c>
      <c r="Q192" s="33">
        <v>107.73</v>
      </c>
      <c r="R192" s="34">
        <v>0</v>
      </c>
      <c r="S192" s="34">
        <v>0</v>
      </c>
      <c r="T192" s="34">
        <v>0</v>
      </c>
      <c r="U192" s="34">
        <v>0</v>
      </c>
      <c r="V192" s="34">
        <v>0</v>
      </c>
      <c r="W192" s="34">
        <f t="shared" si="168"/>
        <v>0</v>
      </c>
      <c r="X192" s="34">
        <v>0</v>
      </c>
      <c r="Y192" s="34">
        <v>0</v>
      </c>
      <c r="Z192" s="34">
        <v>0</v>
      </c>
      <c r="AA192" s="34">
        <v>0</v>
      </c>
      <c r="AB192" s="34">
        <v>0</v>
      </c>
      <c r="AC192" s="34">
        <v>0</v>
      </c>
      <c r="AD192" s="34">
        <f t="shared" si="169"/>
        <v>0</v>
      </c>
      <c r="AE192" s="34">
        <v>0</v>
      </c>
      <c r="AF192" s="34">
        <v>0</v>
      </c>
      <c r="AG192" s="34">
        <v>0</v>
      </c>
      <c r="AH192" s="34">
        <v>0</v>
      </c>
      <c r="AI192" s="34">
        <v>0</v>
      </c>
      <c r="AJ192" s="34">
        <v>0</v>
      </c>
      <c r="AK192" s="34">
        <f t="shared" si="170"/>
        <v>0</v>
      </c>
      <c r="AL192" s="34">
        <v>0</v>
      </c>
      <c r="AM192" s="34">
        <v>0</v>
      </c>
      <c r="AN192" s="34">
        <v>0</v>
      </c>
      <c r="AO192" s="34">
        <v>0</v>
      </c>
      <c r="AP192" s="34">
        <v>0</v>
      </c>
      <c r="AQ192" s="34">
        <v>0</v>
      </c>
      <c r="AR192" s="34">
        <f t="shared" si="171"/>
        <v>0</v>
      </c>
      <c r="AS192" s="34">
        <v>0</v>
      </c>
      <c r="AT192" s="34">
        <v>0</v>
      </c>
      <c r="AU192" s="34">
        <v>0</v>
      </c>
      <c r="AV192" s="34">
        <v>0</v>
      </c>
    </row>
    <row r="193" spans="1:48" ht="153" x14ac:dyDescent="0.5">
      <c r="A193" s="53">
        <v>161</v>
      </c>
      <c r="B193" s="50" t="s">
        <v>404</v>
      </c>
      <c r="C193" s="51" t="s">
        <v>405</v>
      </c>
      <c r="D193" s="52">
        <v>2020</v>
      </c>
      <c r="E193" s="52">
        <v>2020</v>
      </c>
      <c r="F193" s="33">
        <v>159.53700000000001</v>
      </c>
      <c r="G193" s="34">
        <f t="shared" si="160"/>
        <v>0</v>
      </c>
      <c r="H193" s="34">
        <f t="shared" si="161"/>
        <v>0</v>
      </c>
      <c r="I193" s="34">
        <f t="shared" si="162"/>
        <v>22.91</v>
      </c>
      <c r="J193" s="34">
        <f t="shared" si="163"/>
        <v>22.91</v>
      </c>
      <c r="K193" s="34">
        <f t="shared" si="164"/>
        <v>0</v>
      </c>
      <c r="L193" s="34">
        <f t="shared" si="165"/>
        <v>0</v>
      </c>
      <c r="M193" s="34">
        <f t="shared" si="166"/>
        <v>0</v>
      </c>
      <c r="N193" s="34">
        <v>0</v>
      </c>
      <c r="O193" s="34">
        <v>0</v>
      </c>
      <c r="P193" s="34">
        <f t="shared" si="167"/>
        <v>22.91</v>
      </c>
      <c r="Q193" s="33">
        <v>22.91</v>
      </c>
      <c r="R193" s="34">
        <v>0</v>
      </c>
      <c r="S193" s="34">
        <v>0</v>
      </c>
      <c r="T193" s="34">
        <v>0</v>
      </c>
      <c r="U193" s="34">
        <v>0</v>
      </c>
      <c r="V193" s="34">
        <v>0</v>
      </c>
      <c r="W193" s="34">
        <f t="shared" si="168"/>
        <v>0</v>
      </c>
      <c r="X193" s="34">
        <v>0</v>
      </c>
      <c r="Y193" s="34">
        <v>0</v>
      </c>
      <c r="Z193" s="34">
        <v>0</v>
      </c>
      <c r="AA193" s="34">
        <v>0</v>
      </c>
      <c r="AB193" s="34">
        <v>0</v>
      </c>
      <c r="AC193" s="34">
        <v>0</v>
      </c>
      <c r="AD193" s="34">
        <f t="shared" si="169"/>
        <v>0</v>
      </c>
      <c r="AE193" s="34">
        <v>0</v>
      </c>
      <c r="AF193" s="34">
        <v>0</v>
      </c>
      <c r="AG193" s="34">
        <v>0</v>
      </c>
      <c r="AH193" s="34">
        <v>0</v>
      </c>
      <c r="AI193" s="34">
        <v>0</v>
      </c>
      <c r="AJ193" s="34">
        <v>0</v>
      </c>
      <c r="AK193" s="34">
        <f t="shared" si="170"/>
        <v>0</v>
      </c>
      <c r="AL193" s="34">
        <v>0</v>
      </c>
      <c r="AM193" s="34">
        <v>0</v>
      </c>
      <c r="AN193" s="34">
        <v>0</v>
      </c>
      <c r="AO193" s="34">
        <v>0</v>
      </c>
      <c r="AP193" s="34">
        <v>0</v>
      </c>
      <c r="AQ193" s="34">
        <v>0</v>
      </c>
      <c r="AR193" s="34">
        <f t="shared" si="171"/>
        <v>0</v>
      </c>
      <c r="AS193" s="34">
        <v>0</v>
      </c>
      <c r="AT193" s="34">
        <v>0</v>
      </c>
      <c r="AU193" s="34">
        <v>0</v>
      </c>
      <c r="AV193" s="34">
        <v>0</v>
      </c>
    </row>
    <row r="194" spans="1:48" ht="191.25" x14ac:dyDescent="0.5">
      <c r="A194" s="53">
        <v>162</v>
      </c>
      <c r="B194" s="50" t="s">
        <v>406</v>
      </c>
      <c r="C194" s="51" t="s">
        <v>407</v>
      </c>
      <c r="D194" s="52">
        <v>2020</v>
      </c>
      <c r="E194" s="52">
        <v>2020</v>
      </c>
      <c r="F194" s="33">
        <v>390.41406000000001</v>
      </c>
      <c r="G194" s="34">
        <f t="shared" si="160"/>
        <v>0</v>
      </c>
      <c r="H194" s="34">
        <f t="shared" si="161"/>
        <v>0.4</v>
      </c>
      <c r="I194" s="34">
        <f t="shared" si="162"/>
        <v>360.74</v>
      </c>
      <c r="J194" s="34">
        <f t="shared" si="163"/>
        <v>360.74</v>
      </c>
      <c r="K194" s="34">
        <f t="shared" si="164"/>
        <v>0</v>
      </c>
      <c r="L194" s="34">
        <f t="shared" si="165"/>
        <v>0</v>
      </c>
      <c r="M194" s="34">
        <f t="shared" si="166"/>
        <v>0</v>
      </c>
      <c r="N194" s="34">
        <v>0</v>
      </c>
      <c r="O194" s="34">
        <v>0.4</v>
      </c>
      <c r="P194" s="34">
        <f t="shared" si="167"/>
        <v>360.74</v>
      </c>
      <c r="Q194" s="33">
        <v>360.74</v>
      </c>
      <c r="R194" s="34">
        <v>0</v>
      </c>
      <c r="S194" s="34">
        <v>0</v>
      </c>
      <c r="T194" s="34">
        <v>0</v>
      </c>
      <c r="U194" s="34">
        <v>0</v>
      </c>
      <c r="V194" s="34">
        <v>0</v>
      </c>
      <c r="W194" s="34">
        <f t="shared" si="168"/>
        <v>0</v>
      </c>
      <c r="X194" s="34">
        <v>0</v>
      </c>
      <c r="Y194" s="34">
        <v>0</v>
      </c>
      <c r="Z194" s="34">
        <v>0</v>
      </c>
      <c r="AA194" s="34">
        <v>0</v>
      </c>
      <c r="AB194" s="34">
        <v>0</v>
      </c>
      <c r="AC194" s="34">
        <v>0</v>
      </c>
      <c r="AD194" s="34">
        <f t="shared" si="169"/>
        <v>0</v>
      </c>
      <c r="AE194" s="34">
        <v>0</v>
      </c>
      <c r="AF194" s="34">
        <v>0</v>
      </c>
      <c r="AG194" s="34">
        <v>0</v>
      </c>
      <c r="AH194" s="34">
        <v>0</v>
      </c>
      <c r="AI194" s="34">
        <v>0</v>
      </c>
      <c r="AJ194" s="34">
        <v>0</v>
      </c>
      <c r="AK194" s="34">
        <f t="shared" si="170"/>
        <v>0</v>
      </c>
      <c r="AL194" s="34">
        <v>0</v>
      </c>
      <c r="AM194" s="34">
        <v>0</v>
      </c>
      <c r="AN194" s="34">
        <v>0</v>
      </c>
      <c r="AO194" s="34">
        <v>0</v>
      </c>
      <c r="AP194" s="34">
        <v>0</v>
      </c>
      <c r="AQ194" s="34">
        <v>0</v>
      </c>
      <c r="AR194" s="34">
        <f t="shared" si="171"/>
        <v>0</v>
      </c>
      <c r="AS194" s="34">
        <v>0</v>
      </c>
      <c r="AT194" s="34">
        <v>0</v>
      </c>
      <c r="AU194" s="34">
        <v>0</v>
      </c>
      <c r="AV194" s="34">
        <v>0</v>
      </c>
    </row>
    <row r="195" spans="1:48" ht="153" x14ac:dyDescent="0.5">
      <c r="A195" s="53">
        <v>163</v>
      </c>
      <c r="B195" s="50" t="s">
        <v>408</v>
      </c>
      <c r="C195" s="51" t="s">
        <v>409</v>
      </c>
      <c r="D195" s="52">
        <v>2020</v>
      </c>
      <c r="E195" s="52">
        <v>2021</v>
      </c>
      <c r="F195" s="33">
        <v>3437.09</v>
      </c>
      <c r="G195" s="34">
        <f t="shared" si="160"/>
        <v>0</v>
      </c>
      <c r="H195" s="34">
        <f t="shared" si="161"/>
        <v>2.5</v>
      </c>
      <c r="I195" s="34">
        <f t="shared" si="162"/>
        <v>3437.09</v>
      </c>
      <c r="J195" s="34">
        <f t="shared" si="163"/>
        <v>3437.09</v>
      </c>
      <c r="K195" s="34">
        <f t="shared" si="164"/>
        <v>0</v>
      </c>
      <c r="L195" s="34">
        <f t="shared" si="165"/>
        <v>0</v>
      </c>
      <c r="M195" s="34">
        <f t="shared" si="166"/>
        <v>0</v>
      </c>
      <c r="N195" s="34">
        <v>0</v>
      </c>
      <c r="O195" s="34">
        <v>0</v>
      </c>
      <c r="P195" s="34">
        <f t="shared" si="167"/>
        <v>687.42</v>
      </c>
      <c r="Q195" s="33">
        <v>687.42</v>
      </c>
      <c r="R195" s="34">
        <v>0</v>
      </c>
      <c r="S195" s="34">
        <v>0</v>
      </c>
      <c r="T195" s="34">
        <v>0</v>
      </c>
      <c r="U195" s="34">
        <v>0</v>
      </c>
      <c r="V195" s="34">
        <v>2.5</v>
      </c>
      <c r="W195" s="34">
        <f t="shared" si="168"/>
        <v>2749.67</v>
      </c>
      <c r="X195" s="34">
        <v>2749.67</v>
      </c>
      <c r="Y195" s="34">
        <v>0</v>
      </c>
      <c r="Z195" s="34">
        <v>0</v>
      </c>
      <c r="AA195" s="34">
        <v>0</v>
      </c>
      <c r="AB195" s="34">
        <v>0</v>
      </c>
      <c r="AC195" s="34">
        <v>0</v>
      </c>
      <c r="AD195" s="34">
        <f t="shared" si="169"/>
        <v>0</v>
      </c>
      <c r="AE195" s="34">
        <v>0</v>
      </c>
      <c r="AF195" s="34">
        <v>0</v>
      </c>
      <c r="AG195" s="34">
        <v>0</v>
      </c>
      <c r="AH195" s="34">
        <v>0</v>
      </c>
      <c r="AI195" s="34">
        <v>0</v>
      </c>
      <c r="AJ195" s="34">
        <v>0</v>
      </c>
      <c r="AK195" s="34">
        <f t="shared" si="170"/>
        <v>0</v>
      </c>
      <c r="AL195" s="34">
        <v>0</v>
      </c>
      <c r="AM195" s="34">
        <v>0</v>
      </c>
      <c r="AN195" s="34">
        <v>0</v>
      </c>
      <c r="AO195" s="34">
        <v>0</v>
      </c>
      <c r="AP195" s="34">
        <v>0</v>
      </c>
      <c r="AQ195" s="34">
        <v>0</v>
      </c>
      <c r="AR195" s="34">
        <f t="shared" si="171"/>
        <v>0</v>
      </c>
      <c r="AS195" s="34">
        <v>0</v>
      </c>
      <c r="AT195" s="34">
        <v>0</v>
      </c>
      <c r="AU195" s="34">
        <v>0</v>
      </c>
      <c r="AV195" s="34">
        <v>0</v>
      </c>
    </row>
    <row r="196" spans="1:48" ht="153" x14ac:dyDescent="0.5">
      <c r="A196" s="53">
        <v>164</v>
      </c>
      <c r="B196" s="50" t="s">
        <v>410</v>
      </c>
      <c r="C196" s="51" t="s">
        <v>411</v>
      </c>
      <c r="D196" s="52">
        <v>2020</v>
      </c>
      <c r="E196" s="52">
        <v>2021</v>
      </c>
      <c r="F196" s="33">
        <v>8392.23</v>
      </c>
      <c r="G196" s="34">
        <f t="shared" si="160"/>
        <v>0.6</v>
      </c>
      <c r="H196" s="34">
        <f t="shared" si="161"/>
        <v>0.4</v>
      </c>
      <c r="I196" s="34">
        <f t="shared" si="162"/>
        <v>8392.23</v>
      </c>
      <c r="J196" s="34">
        <f t="shared" si="163"/>
        <v>8392.23</v>
      </c>
      <c r="K196" s="34">
        <f t="shared" si="164"/>
        <v>0</v>
      </c>
      <c r="L196" s="34">
        <f t="shared" si="165"/>
        <v>0</v>
      </c>
      <c r="M196" s="34">
        <f t="shared" si="166"/>
        <v>0</v>
      </c>
      <c r="N196" s="34">
        <v>0</v>
      </c>
      <c r="O196" s="34">
        <v>0</v>
      </c>
      <c r="P196" s="34">
        <f t="shared" si="167"/>
        <v>6474.52</v>
      </c>
      <c r="Q196" s="33">
        <f>8093.15*0.8</f>
        <v>6474.52</v>
      </c>
      <c r="R196" s="34">
        <v>0</v>
      </c>
      <c r="S196" s="34">
        <v>0</v>
      </c>
      <c r="T196" s="34">
        <v>0</v>
      </c>
      <c r="U196" s="34">
        <v>0.6</v>
      </c>
      <c r="V196" s="34">
        <v>0.4</v>
      </c>
      <c r="W196" s="34">
        <f t="shared" si="168"/>
        <v>1917.7099999999991</v>
      </c>
      <c r="X196" s="34">
        <f>F196-P196</f>
        <v>1917.7099999999991</v>
      </c>
      <c r="Y196" s="34">
        <v>0</v>
      </c>
      <c r="Z196" s="34">
        <v>0</v>
      </c>
      <c r="AA196" s="34">
        <v>0</v>
      </c>
      <c r="AB196" s="34">
        <v>0</v>
      </c>
      <c r="AC196" s="34">
        <v>0</v>
      </c>
      <c r="AD196" s="34">
        <f t="shared" si="169"/>
        <v>0</v>
      </c>
      <c r="AE196" s="34">
        <v>0</v>
      </c>
      <c r="AF196" s="34">
        <v>0</v>
      </c>
      <c r="AG196" s="34">
        <v>0</v>
      </c>
      <c r="AH196" s="34">
        <v>0</v>
      </c>
      <c r="AI196" s="34">
        <v>0</v>
      </c>
      <c r="AJ196" s="34">
        <v>0</v>
      </c>
      <c r="AK196" s="34">
        <f t="shared" si="170"/>
        <v>0</v>
      </c>
      <c r="AL196" s="34">
        <v>0</v>
      </c>
      <c r="AM196" s="34">
        <v>0</v>
      </c>
      <c r="AN196" s="34">
        <v>0</v>
      </c>
      <c r="AO196" s="34">
        <v>0</v>
      </c>
      <c r="AP196" s="34">
        <v>0</v>
      </c>
      <c r="AQ196" s="34">
        <v>0</v>
      </c>
      <c r="AR196" s="34">
        <f t="shared" si="171"/>
        <v>0</v>
      </c>
      <c r="AS196" s="34">
        <v>0</v>
      </c>
      <c r="AT196" s="34">
        <v>0</v>
      </c>
      <c r="AU196" s="34">
        <v>0</v>
      </c>
      <c r="AV196" s="34">
        <v>0</v>
      </c>
    </row>
    <row r="197" spans="1:48" ht="153" x14ac:dyDescent="0.5">
      <c r="A197" s="53">
        <v>165</v>
      </c>
      <c r="B197" s="56" t="s">
        <v>424</v>
      </c>
      <c r="C197" s="34" t="s">
        <v>425</v>
      </c>
      <c r="D197" s="57">
        <v>2020</v>
      </c>
      <c r="E197" s="57">
        <v>2021</v>
      </c>
      <c r="F197" s="36">
        <v>4768.7700000000004</v>
      </c>
      <c r="G197" s="34">
        <f t="shared" si="160"/>
        <v>0</v>
      </c>
      <c r="H197" s="34">
        <f t="shared" si="161"/>
        <v>1.26</v>
      </c>
      <c r="I197" s="34">
        <f>J197+K197+L197</f>
        <v>4746.7700000000004</v>
      </c>
      <c r="J197" s="34">
        <f t="shared" si="163"/>
        <v>4746.7700000000004</v>
      </c>
      <c r="K197" s="34">
        <f t="shared" si="164"/>
        <v>0</v>
      </c>
      <c r="L197" s="34">
        <f t="shared" si="165"/>
        <v>0</v>
      </c>
      <c r="M197" s="34">
        <f t="shared" si="166"/>
        <v>0</v>
      </c>
      <c r="N197" s="37">
        <v>0</v>
      </c>
      <c r="O197" s="37">
        <v>0</v>
      </c>
      <c r="P197" s="34">
        <f t="shared" si="167"/>
        <v>38</v>
      </c>
      <c r="Q197" s="37">
        <v>38</v>
      </c>
      <c r="R197" s="37">
        <v>0</v>
      </c>
      <c r="S197" s="34">
        <v>0</v>
      </c>
      <c r="T197" s="34">
        <v>0</v>
      </c>
      <c r="U197" s="37">
        <v>0</v>
      </c>
      <c r="V197" s="37">
        <v>1.26</v>
      </c>
      <c r="W197" s="34">
        <f>X197+Y197+Z197</f>
        <v>1708.77</v>
      </c>
      <c r="X197" s="37">
        <v>1708.77</v>
      </c>
      <c r="Y197" s="34">
        <v>0</v>
      </c>
      <c r="Z197" s="34">
        <v>0</v>
      </c>
      <c r="AA197" s="34">
        <v>0</v>
      </c>
      <c r="AB197" s="34">
        <v>0</v>
      </c>
      <c r="AC197" s="34">
        <v>0</v>
      </c>
      <c r="AD197" s="34">
        <f>AE197+AF197+AG197</f>
        <v>3000</v>
      </c>
      <c r="AE197" s="37">
        <v>3000</v>
      </c>
      <c r="AF197" s="34">
        <v>0</v>
      </c>
      <c r="AG197" s="34">
        <v>0</v>
      </c>
      <c r="AH197" s="34">
        <v>0</v>
      </c>
      <c r="AI197" s="34">
        <v>0</v>
      </c>
      <c r="AJ197" s="34">
        <v>0</v>
      </c>
      <c r="AK197" s="34">
        <f>AL197+AM197+AN197</f>
        <v>0</v>
      </c>
      <c r="AL197" s="34">
        <v>0</v>
      </c>
      <c r="AM197" s="34">
        <v>0</v>
      </c>
      <c r="AN197" s="34">
        <v>0</v>
      </c>
      <c r="AO197" s="34">
        <v>0</v>
      </c>
      <c r="AP197" s="34">
        <v>0</v>
      </c>
      <c r="AQ197" s="34">
        <v>0</v>
      </c>
      <c r="AR197" s="34">
        <f>AS197+AT197+AU197</f>
        <v>0</v>
      </c>
      <c r="AS197" s="34">
        <v>0</v>
      </c>
      <c r="AT197" s="34">
        <v>0</v>
      </c>
      <c r="AU197" s="34">
        <v>0</v>
      </c>
      <c r="AV197" s="34">
        <v>0</v>
      </c>
    </row>
    <row r="198" spans="1:48" ht="114.75" x14ac:dyDescent="0.5">
      <c r="A198" s="53">
        <v>166</v>
      </c>
      <c r="B198" s="50" t="s">
        <v>412</v>
      </c>
      <c r="C198" s="51" t="s">
        <v>413</v>
      </c>
      <c r="D198" s="52">
        <v>2020</v>
      </c>
      <c r="E198" s="52">
        <v>2021</v>
      </c>
      <c r="F198" s="33">
        <v>416.82</v>
      </c>
      <c r="G198" s="34">
        <f t="shared" si="160"/>
        <v>0</v>
      </c>
      <c r="H198" s="34">
        <f t="shared" si="161"/>
        <v>0.25</v>
      </c>
      <c r="I198" s="34">
        <f t="shared" si="162"/>
        <v>413.23</v>
      </c>
      <c r="J198" s="34">
        <f t="shared" si="163"/>
        <v>413.23</v>
      </c>
      <c r="K198" s="34">
        <f t="shared" si="164"/>
        <v>0</v>
      </c>
      <c r="L198" s="34">
        <f t="shared" si="165"/>
        <v>0</v>
      </c>
      <c r="M198" s="34">
        <f t="shared" si="166"/>
        <v>0</v>
      </c>
      <c r="N198" s="34">
        <v>0</v>
      </c>
      <c r="O198" s="34">
        <v>0</v>
      </c>
      <c r="P198" s="34">
        <f t="shared" si="167"/>
        <v>300.41000000000003</v>
      </c>
      <c r="Q198" s="33">
        <v>300.41000000000003</v>
      </c>
      <c r="R198" s="34">
        <v>0</v>
      </c>
      <c r="S198" s="34">
        <v>0</v>
      </c>
      <c r="T198" s="34">
        <v>0</v>
      </c>
      <c r="U198" s="34">
        <v>0</v>
      </c>
      <c r="V198" s="34">
        <v>0.25</v>
      </c>
      <c r="W198" s="34">
        <f t="shared" si="168"/>
        <v>112.82</v>
      </c>
      <c r="X198" s="34">
        <v>112.82</v>
      </c>
      <c r="Y198" s="34">
        <v>0</v>
      </c>
      <c r="Z198" s="34">
        <v>0</v>
      </c>
      <c r="AA198" s="34">
        <v>0</v>
      </c>
      <c r="AB198" s="34">
        <v>0</v>
      </c>
      <c r="AC198" s="34">
        <v>0</v>
      </c>
      <c r="AD198" s="34">
        <f t="shared" si="169"/>
        <v>0</v>
      </c>
      <c r="AE198" s="34">
        <v>0</v>
      </c>
      <c r="AF198" s="34">
        <v>0</v>
      </c>
      <c r="AG198" s="34">
        <v>0</v>
      </c>
      <c r="AH198" s="34">
        <v>0</v>
      </c>
      <c r="AI198" s="34">
        <v>0</v>
      </c>
      <c r="AJ198" s="34">
        <v>0</v>
      </c>
      <c r="AK198" s="34">
        <f t="shared" si="170"/>
        <v>0</v>
      </c>
      <c r="AL198" s="34">
        <v>0</v>
      </c>
      <c r="AM198" s="34">
        <v>0</v>
      </c>
      <c r="AN198" s="34">
        <v>0</v>
      </c>
      <c r="AO198" s="34">
        <v>0</v>
      </c>
      <c r="AP198" s="34">
        <v>0</v>
      </c>
      <c r="AQ198" s="34">
        <v>0</v>
      </c>
      <c r="AR198" s="34">
        <f t="shared" si="171"/>
        <v>0</v>
      </c>
      <c r="AS198" s="34">
        <v>0</v>
      </c>
      <c r="AT198" s="34">
        <v>0</v>
      </c>
      <c r="AU198" s="34">
        <v>0</v>
      </c>
      <c r="AV198" s="34">
        <v>0</v>
      </c>
    </row>
    <row r="199" spans="1:48" ht="76.5" x14ac:dyDescent="0.5">
      <c r="A199" s="53">
        <v>167</v>
      </c>
      <c r="B199" s="50" t="s">
        <v>414</v>
      </c>
      <c r="C199" s="51" t="s">
        <v>415</v>
      </c>
      <c r="D199" s="52">
        <v>2021</v>
      </c>
      <c r="E199" s="52" t="s">
        <v>3264</v>
      </c>
      <c r="F199" s="33">
        <v>10020</v>
      </c>
      <c r="G199" s="34">
        <f t="shared" si="160"/>
        <v>23.87</v>
      </c>
      <c r="H199" s="34">
        <f t="shared" si="161"/>
        <v>0</v>
      </c>
      <c r="I199" s="34">
        <f t="shared" si="162"/>
        <v>10020</v>
      </c>
      <c r="J199" s="34">
        <f t="shared" si="163"/>
        <v>10020</v>
      </c>
      <c r="K199" s="34">
        <f t="shared" si="164"/>
        <v>0</v>
      </c>
      <c r="L199" s="34">
        <f t="shared" si="165"/>
        <v>0</v>
      </c>
      <c r="M199" s="34">
        <f t="shared" si="166"/>
        <v>0</v>
      </c>
      <c r="N199" s="34">
        <v>0</v>
      </c>
      <c r="O199" s="34">
        <v>0</v>
      </c>
      <c r="P199" s="34">
        <f t="shared" si="167"/>
        <v>0</v>
      </c>
      <c r="Q199" s="34">
        <v>0</v>
      </c>
      <c r="R199" s="34">
        <v>0</v>
      </c>
      <c r="S199" s="34">
        <v>0</v>
      </c>
      <c r="T199" s="34">
        <v>0</v>
      </c>
      <c r="U199" s="34">
        <v>0</v>
      </c>
      <c r="V199" s="34">
        <v>0</v>
      </c>
      <c r="W199" s="34">
        <f t="shared" si="168"/>
        <v>10</v>
      </c>
      <c r="X199" s="34">
        <v>10</v>
      </c>
      <c r="Y199" s="34">
        <v>0</v>
      </c>
      <c r="Z199" s="34">
        <v>0</v>
      </c>
      <c r="AA199" s="34">
        <v>0</v>
      </c>
      <c r="AB199" s="34">
        <v>0</v>
      </c>
      <c r="AC199" s="34">
        <v>0</v>
      </c>
      <c r="AD199" s="34">
        <f t="shared" si="169"/>
        <v>10</v>
      </c>
      <c r="AE199" s="34">
        <v>10</v>
      </c>
      <c r="AF199" s="34">
        <v>0</v>
      </c>
      <c r="AG199" s="34">
        <v>0</v>
      </c>
      <c r="AH199" s="34">
        <v>0</v>
      </c>
      <c r="AI199" s="34">
        <v>0</v>
      </c>
      <c r="AJ199" s="34">
        <v>0</v>
      </c>
      <c r="AK199" s="34">
        <f t="shared" si="170"/>
        <v>5000</v>
      </c>
      <c r="AL199" s="34">
        <v>5000</v>
      </c>
      <c r="AM199" s="34">
        <v>0</v>
      </c>
      <c r="AN199" s="34">
        <v>0</v>
      </c>
      <c r="AO199" s="34">
        <v>0</v>
      </c>
      <c r="AP199" s="34">
        <v>23.87</v>
      </c>
      <c r="AQ199" s="34">
        <v>0</v>
      </c>
      <c r="AR199" s="34">
        <f t="shared" si="171"/>
        <v>5000</v>
      </c>
      <c r="AS199" s="34">
        <v>5000</v>
      </c>
      <c r="AT199" s="34">
        <v>0</v>
      </c>
      <c r="AU199" s="34">
        <v>0</v>
      </c>
      <c r="AV199" s="34">
        <v>0</v>
      </c>
    </row>
    <row r="200" spans="1:48" ht="76.5" x14ac:dyDescent="0.5">
      <c r="A200" s="53">
        <v>168</v>
      </c>
      <c r="B200" s="50" t="s">
        <v>416</v>
      </c>
      <c r="C200" s="51" t="s">
        <v>3265</v>
      </c>
      <c r="D200" s="52">
        <v>2021</v>
      </c>
      <c r="E200" s="52" t="s">
        <v>3264</v>
      </c>
      <c r="F200" s="33">
        <v>20000</v>
      </c>
      <c r="G200" s="34">
        <f t="shared" si="160"/>
        <v>0</v>
      </c>
      <c r="H200" s="34">
        <f t="shared" si="161"/>
        <v>331.44</v>
      </c>
      <c r="I200" s="34">
        <f t="shared" si="162"/>
        <v>20000</v>
      </c>
      <c r="J200" s="34">
        <f t="shared" si="163"/>
        <v>20000</v>
      </c>
      <c r="K200" s="34">
        <f t="shared" si="164"/>
        <v>0</v>
      </c>
      <c r="L200" s="34">
        <f t="shared" si="165"/>
        <v>0</v>
      </c>
      <c r="M200" s="34">
        <f t="shared" si="166"/>
        <v>0</v>
      </c>
      <c r="N200" s="34">
        <v>0</v>
      </c>
      <c r="O200" s="34">
        <v>0</v>
      </c>
      <c r="P200" s="34">
        <f t="shared" si="167"/>
        <v>0</v>
      </c>
      <c r="Q200" s="34">
        <v>0</v>
      </c>
      <c r="R200" s="34">
        <v>0</v>
      </c>
      <c r="S200" s="34">
        <v>0</v>
      </c>
      <c r="T200" s="34">
        <v>0</v>
      </c>
      <c r="U200" s="34">
        <v>0</v>
      </c>
      <c r="V200" s="34">
        <v>6.4700000000000095</v>
      </c>
      <c r="W200" s="34">
        <f t="shared" si="168"/>
        <v>5000</v>
      </c>
      <c r="X200" s="34">
        <v>5000</v>
      </c>
      <c r="Y200" s="34">
        <v>0</v>
      </c>
      <c r="Z200" s="34">
        <v>0</v>
      </c>
      <c r="AA200" s="34">
        <v>0</v>
      </c>
      <c r="AB200" s="34">
        <v>0</v>
      </c>
      <c r="AC200" s="34">
        <v>101.59</v>
      </c>
      <c r="AD200" s="34">
        <f t="shared" si="169"/>
        <v>5000</v>
      </c>
      <c r="AE200" s="34">
        <v>5000</v>
      </c>
      <c r="AF200" s="34">
        <v>0</v>
      </c>
      <c r="AG200" s="34">
        <v>0</v>
      </c>
      <c r="AH200" s="34">
        <v>0</v>
      </c>
      <c r="AI200" s="34">
        <v>0</v>
      </c>
      <c r="AJ200" s="34">
        <v>91.81</v>
      </c>
      <c r="AK200" s="34">
        <f t="shared" si="170"/>
        <v>5000</v>
      </c>
      <c r="AL200" s="34">
        <v>5000</v>
      </c>
      <c r="AM200" s="34">
        <v>0</v>
      </c>
      <c r="AN200" s="34">
        <v>0</v>
      </c>
      <c r="AO200" s="34">
        <v>0</v>
      </c>
      <c r="AP200" s="34">
        <v>0</v>
      </c>
      <c r="AQ200" s="34">
        <v>131.57</v>
      </c>
      <c r="AR200" s="34">
        <f t="shared" si="171"/>
        <v>5000</v>
      </c>
      <c r="AS200" s="34">
        <v>5000</v>
      </c>
      <c r="AT200" s="34">
        <v>0</v>
      </c>
      <c r="AU200" s="34">
        <v>0</v>
      </c>
      <c r="AV200" s="34">
        <v>0</v>
      </c>
    </row>
    <row r="201" spans="1:48" ht="38.25" x14ac:dyDescent="0.5">
      <c r="A201" s="53"/>
      <c r="B201" s="43" t="s">
        <v>417</v>
      </c>
      <c r="C201" s="48"/>
      <c r="D201" s="52"/>
      <c r="E201" s="45"/>
      <c r="F201" s="35">
        <f t="shared" ref="F201:O201" si="172">SUM(F202:F205)</f>
        <v>38866.872539999997</v>
      </c>
      <c r="G201" s="35">
        <f t="shared" si="172"/>
        <v>1.3499999999999999</v>
      </c>
      <c r="H201" s="35">
        <f t="shared" si="172"/>
        <v>2.2599999999999998</v>
      </c>
      <c r="I201" s="35">
        <f t="shared" si="172"/>
        <v>37459.15</v>
      </c>
      <c r="J201" s="35">
        <f t="shared" si="172"/>
        <v>37459.15</v>
      </c>
      <c r="K201" s="35">
        <f t="shared" si="172"/>
        <v>0</v>
      </c>
      <c r="L201" s="35">
        <f t="shared" si="172"/>
        <v>0</v>
      </c>
      <c r="M201" s="35">
        <f t="shared" si="172"/>
        <v>0</v>
      </c>
      <c r="N201" s="35">
        <f t="shared" si="172"/>
        <v>0.2</v>
      </c>
      <c r="O201" s="35">
        <f t="shared" si="172"/>
        <v>2.2599999999999998</v>
      </c>
      <c r="P201" s="35">
        <f t="shared" ref="P201:V201" si="173">SUM(P202:P205)</f>
        <v>8536.01</v>
      </c>
      <c r="Q201" s="35">
        <f t="shared" si="173"/>
        <v>8536.01</v>
      </c>
      <c r="R201" s="35">
        <f t="shared" si="173"/>
        <v>0</v>
      </c>
      <c r="S201" s="35">
        <f t="shared" si="173"/>
        <v>0</v>
      </c>
      <c r="T201" s="35">
        <f t="shared" si="173"/>
        <v>0</v>
      </c>
      <c r="U201" s="35">
        <f t="shared" si="173"/>
        <v>1.1499999999999999</v>
      </c>
      <c r="V201" s="35">
        <f t="shared" si="173"/>
        <v>0</v>
      </c>
      <c r="W201" s="35">
        <f t="shared" ref="W201:AC201" si="174">SUM(W202:W205)</f>
        <v>20923.14</v>
      </c>
      <c r="X201" s="35">
        <f t="shared" si="174"/>
        <v>20923.14</v>
      </c>
      <c r="Y201" s="35">
        <f t="shared" si="174"/>
        <v>0</v>
      </c>
      <c r="Z201" s="35">
        <f t="shared" si="174"/>
        <v>0</v>
      </c>
      <c r="AA201" s="35">
        <f t="shared" si="174"/>
        <v>0</v>
      </c>
      <c r="AB201" s="35">
        <f t="shared" si="174"/>
        <v>0</v>
      </c>
      <c r="AC201" s="35">
        <f t="shared" si="174"/>
        <v>0</v>
      </c>
      <c r="AD201" s="35">
        <f t="shared" ref="AD201:AJ201" si="175">SUM(AD202:AD205)</f>
        <v>8000</v>
      </c>
      <c r="AE201" s="35">
        <f t="shared" si="175"/>
        <v>8000</v>
      </c>
      <c r="AF201" s="35">
        <f t="shared" si="175"/>
        <v>0</v>
      </c>
      <c r="AG201" s="35">
        <f t="shared" si="175"/>
        <v>0</v>
      </c>
      <c r="AH201" s="35">
        <f t="shared" si="175"/>
        <v>0</v>
      </c>
      <c r="AI201" s="35">
        <f t="shared" si="175"/>
        <v>0</v>
      </c>
      <c r="AJ201" s="35">
        <f t="shared" si="175"/>
        <v>0</v>
      </c>
      <c r="AK201" s="35">
        <f t="shared" ref="AK201:AQ201" si="176">SUM(AK202:AK205)</f>
        <v>0</v>
      </c>
      <c r="AL201" s="35">
        <f t="shared" si="176"/>
        <v>0</v>
      </c>
      <c r="AM201" s="35">
        <f t="shared" si="176"/>
        <v>0</v>
      </c>
      <c r="AN201" s="35">
        <f t="shared" si="176"/>
        <v>0</v>
      </c>
      <c r="AO201" s="35">
        <f t="shared" si="176"/>
        <v>0</v>
      </c>
      <c r="AP201" s="35">
        <f t="shared" si="176"/>
        <v>0</v>
      </c>
      <c r="AQ201" s="35">
        <f t="shared" si="176"/>
        <v>0</v>
      </c>
      <c r="AR201" s="35">
        <f t="shared" ref="AR201:AV201" si="177">SUM(AR202:AR205)</f>
        <v>0</v>
      </c>
      <c r="AS201" s="35">
        <f t="shared" si="177"/>
        <v>0</v>
      </c>
      <c r="AT201" s="35">
        <f t="shared" si="177"/>
        <v>0</v>
      </c>
      <c r="AU201" s="35">
        <f t="shared" si="177"/>
        <v>0</v>
      </c>
      <c r="AV201" s="35">
        <f t="shared" si="177"/>
        <v>0</v>
      </c>
    </row>
    <row r="202" spans="1:48" ht="76.5" x14ac:dyDescent="0.5">
      <c r="A202" s="53">
        <v>169</v>
      </c>
      <c r="B202" s="50" t="s">
        <v>418</v>
      </c>
      <c r="C202" s="51" t="s">
        <v>419</v>
      </c>
      <c r="D202" s="52">
        <v>2019</v>
      </c>
      <c r="E202" s="52">
        <v>2020</v>
      </c>
      <c r="F202" s="33">
        <v>23357.97</v>
      </c>
      <c r="G202" s="34">
        <f t="shared" ref="G202:H205" si="178">N202+U202+AB202+AI202+AP202</f>
        <v>0.2</v>
      </c>
      <c r="H202" s="34">
        <f t="shared" si="178"/>
        <v>0</v>
      </c>
      <c r="I202" s="34">
        <f t="shared" ref="I202:I205" si="179">J202+K202+L202</f>
        <v>23040.87</v>
      </c>
      <c r="J202" s="34">
        <f t="shared" ref="J202:M205" si="180">Q202+X202+AE202+AL202+AS202</f>
        <v>23040.87</v>
      </c>
      <c r="K202" s="34">
        <f t="shared" si="180"/>
        <v>0</v>
      </c>
      <c r="L202" s="34">
        <f t="shared" si="180"/>
        <v>0</v>
      </c>
      <c r="M202" s="34">
        <f t="shared" si="180"/>
        <v>0</v>
      </c>
      <c r="N202" s="34">
        <v>0.2</v>
      </c>
      <c r="O202" s="34">
        <v>0</v>
      </c>
      <c r="P202" s="34">
        <f t="shared" ref="P202:P205" si="181">Q202+R202+S202</f>
        <v>3040.87</v>
      </c>
      <c r="Q202" s="34">
        <v>3040.87</v>
      </c>
      <c r="R202" s="34">
        <v>0</v>
      </c>
      <c r="S202" s="34">
        <v>0</v>
      </c>
      <c r="T202" s="34">
        <v>0</v>
      </c>
      <c r="U202" s="34">
        <v>0</v>
      </c>
      <c r="V202" s="34">
        <v>0</v>
      </c>
      <c r="W202" s="34">
        <f t="shared" ref="W202:W205" si="182">X202+Y202+Z202</f>
        <v>20000</v>
      </c>
      <c r="X202" s="34">
        <v>20000</v>
      </c>
      <c r="Y202" s="34">
        <v>0</v>
      </c>
      <c r="Z202" s="34">
        <v>0</v>
      </c>
      <c r="AA202" s="34">
        <v>0</v>
      </c>
      <c r="AB202" s="34">
        <v>0</v>
      </c>
      <c r="AC202" s="34">
        <v>0</v>
      </c>
      <c r="AD202" s="34">
        <f t="shared" ref="AD202:AD205" si="183">AE202+AF202+AG202</f>
        <v>0</v>
      </c>
      <c r="AE202" s="34">
        <v>0</v>
      </c>
      <c r="AF202" s="34">
        <v>0</v>
      </c>
      <c r="AG202" s="34">
        <v>0</v>
      </c>
      <c r="AH202" s="34">
        <v>0</v>
      </c>
      <c r="AI202" s="34">
        <v>0</v>
      </c>
      <c r="AJ202" s="34">
        <v>0</v>
      </c>
      <c r="AK202" s="34">
        <f t="shared" ref="AK202:AK205" si="184">AL202+AM202+AN202</f>
        <v>0</v>
      </c>
      <c r="AL202" s="34">
        <v>0</v>
      </c>
      <c r="AM202" s="34">
        <v>0</v>
      </c>
      <c r="AN202" s="34">
        <v>0</v>
      </c>
      <c r="AO202" s="34">
        <v>0</v>
      </c>
      <c r="AP202" s="34">
        <v>0</v>
      </c>
      <c r="AQ202" s="34">
        <v>0</v>
      </c>
      <c r="AR202" s="34">
        <f t="shared" ref="AR202:AR205" si="185">AS202+AT202+AU202</f>
        <v>0</v>
      </c>
      <c r="AS202" s="34">
        <v>0</v>
      </c>
      <c r="AT202" s="34">
        <v>0</v>
      </c>
      <c r="AU202" s="34">
        <v>0</v>
      </c>
      <c r="AV202" s="34">
        <v>0</v>
      </c>
    </row>
    <row r="203" spans="1:48" ht="76.5" x14ac:dyDescent="0.5">
      <c r="A203" s="53">
        <v>170</v>
      </c>
      <c r="B203" s="50" t="s">
        <v>420</v>
      </c>
      <c r="C203" s="51" t="s">
        <v>421</v>
      </c>
      <c r="D203" s="52">
        <v>2019</v>
      </c>
      <c r="E203" s="52">
        <v>2020</v>
      </c>
      <c r="F203" s="33">
        <v>1033.6425400000001</v>
      </c>
      <c r="G203" s="34">
        <f t="shared" si="178"/>
        <v>0</v>
      </c>
      <c r="H203" s="34">
        <f t="shared" si="178"/>
        <v>1.26</v>
      </c>
      <c r="I203" s="34">
        <f t="shared" si="179"/>
        <v>861</v>
      </c>
      <c r="J203" s="34">
        <f t="shared" si="180"/>
        <v>861</v>
      </c>
      <c r="K203" s="34">
        <f t="shared" si="180"/>
        <v>0</v>
      </c>
      <c r="L203" s="34">
        <f t="shared" si="180"/>
        <v>0</v>
      </c>
      <c r="M203" s="34">
        <f t="shared" si="180"/>
        <v>0</v>
      </c>
      <c r="N203" s="34">
        <v>0</v>
      </c>
      <c r="O203" s="34">
        <v>1.26</v>
      </c>
      <c r="P203" s="34">
        <f t="shared" si="181"/>
        <v>861</v>
      </c>
      <c r="Q203" s="34">
        <v>861</v>
      </c>
      <c r="R203" s="34">
        <v>0</v>
      </c>
      <c r="S203" s="34">
        <v>0</v>
      </c>
      <c r="T203" s="34">
        <v>0</v>
      </c>
      <c r="U203" s="34">
        <v>0</v>
      </c>
      <c r="V203" s="34">
        <v>0</v>
      </c>
      <c r="W203" s="34">
        <f t="shared" si="182"/>
        <v>0</v>
      </c>
      <c r="X203" s="34">
        <v>0</v>
      </c>
      <c r="Y203" s="34">
        <v>0</v>
      </c>
      <c r="Z203" s="34">
        <v>0</v>
      </c>
      <c r="AA203" s="34">
        <v>0</v>
      </c>
      <c r="AB203" s="34">
        <v>0</v>
      </c>
      <c r="AC203" s="34">
        <v>0</v>
      </c>
      <c r="AD203" s="34">
        <f t="shared" si="183"/>
        <v>0</v>
      </c>
      <c r="AE203" s="34">
        <v>0</v>
      </c>
      <c r="AF203" s="34">
        <v>0</v>
      </c>
      <c r="AG203" s="34">
        <v>0</v>
      </c>
      <c r="AH203" s="34">
        <v>0</v>
      </c>
      <c r="AI203" s="34">
        <v>0</v>
      </c>
      <c r="AJ203" s="34">
        <v>0</v>
      </c>
      <c r="AK203" s="34">
        <f t="shared" si="184"/>
        <v>0</v>
      </c>
      <c r="AL203" s="34">
        <v>0</v>
      </c>
      <c r="AM203" s="34">
        <v>0</v>
      </c>
      <c r="AN203" s="34">
        <v>0</v>
      </c>
      <c r="AO203" s="34">
        <v>0</v>
      </c>
      <c r="AP203" s="34">
        <v>0</v>
      </c>
      <c r="AQ203" s="34">
        <v>0</v>
      </c>
      <c r="AR203" s="34">
        <f t="shared" si="185"/>
        <v>0</v>
      </c>
      <c r="AS203" s="34">
        <v>0</v>
      </c>
      <c r="AT203" s="34">
        <v>0</v>
      </c>
      <c r="AU203" s="34">
        <v>0</v>
      </c>
      <c r="AV203" s="34">
        <v>0</v>
      </c>
    </row>
    <row r="204" spans="1:48" ht="114.75" x14ac:dyDescent="0.5">
      <c r="A204" s="53">
        <v>171</v>
      </c>
      <c r="B204" s="50" t="s">
        <v>422</v>
      </c>
      <c r="C204" s="51" t="s">
        <v>423</v>
      </c>
      <c r="D204" s="52">
        <v>2019</v>
      </c>
      <c r="E204" s="52">
        <v>2020</v>
      </c>
      <c r="F204" s="33">
        <v>3116.37</v>
      </c>
      <c r="G204" s="34">
        <f t="shared" si="178"/>
        <v>0</v>
      </c>
      <c r="H204" s="34">
        <f t="shared" si="178"/>
        <v>1</v>
      </c>
      <c r="I204" s="34">
        <f t="shared" si="179"/>
        <v>3051.59</v>
      </c>
      <c r="J204" s="34">
        <f t="shared" si="180"/>
        <v>3051.59</v>
      </c>
      <c r="K204" s="34">
        <f t="shared" si="180"/>
        <v>0</v>
      </c>
      <c r="L204" s="34">
        <f t="shared" si="180"/>
        <v>0</v>
      </c>
      <c r="M204" s="34">
        <f t="shared" si="180"/>
        <v>0</v>
      </c>
      <c r="N204" s="34">
        <v>0</v>
      </c>
      <c r="O204" s="34">
        <v>1</v>
      </c>
      <c r="P204" s="34">
        <f t="shared" si="181"/>
        <v>3051.59</v>
      </c>
      <c r="Q204" s="34">
        <v>3051.59</v>
      </c>
      <c r="R204" s="34">
        <v>0</v>
      </c>
      <c r="S204" s="34">
        <v>0</v>
      </c>
      <c r="T204" s="34">
        <v>0</v>
      </c>
      <c r="U204" s="34">
        <v>0</v>
      </c>
      <c r="V204" s="34">
        <v>0</v>
      </c>
      <c r="W204" s="34">
        <f t="shared" si="182"/>
        <v>0</v>
      </c>
      <c r="X204" s="34">
        <v>0</v>
      </c>
      <c r="Y204" s="34">
        <v>0</v>
      </c>
      <c r="Z204" s="34">
        <v>0</v>
      </c>
      <c r="AA204" s="34">
        <v>0</v>
      </c>
      <c r="AB204" s="34">
        <v>0</v>
      </c>
      <c r="AC204" s="34">
        <v>0</v>
      </c>
      <c r="AD204" s="34">
        <f t="shared" si="183"/>
        <v>0</v>
      </c>
      <c r="AE204" s="34">
        <v>0</v>
      </c>
      <c r="AF204" s="34">
        <v>0</v>
      </c>
      <c r="AG204" s="34">
        <v>0</v>
      </c>
      <c r="AH204" s="34">
        <v>0</v>
      </c>
      <c r="AI204" s="34">
        <v>0</v>
      </c>
      <c r="AJ204" s="34">
        <v>0</v>
      </c>
      <c r="AK204" s="34">
        <f t="shared" si="184"/>
        <v>0</v>
      </c>
      <c r="AL204" s="34">
        <v>0</v>
      </c>
      <c r="AM204" s="34">
        <v>0</v>
      </c>
      <c r="AN204" s="34">
        <v>0</v>
      </c>
      <c r="AO204" s="34">
        <v>0</v>
      </c>
      <c r="AP204" s="34">
        <v>0</v>
      </c>
      <c r="AQ204" s="34">
        <v>0</v>
      </c>
      <c r="AR204" s="34">
        <f t="shared" si="185"/>
        <v>0</v>
      </c>
      <c r="AS204" s="34">
        <v>0</v>
      </c>
      <c r="AT204" s="34">
        <v>0</v>
      </c>
      <c r="AU204" s="34">
        <v>0</v>
      </c>
      <c r="AV204" s="34">
        <v>0</v>
      </c>
    </row>
    <row r="205" spans="1:48" ht="229.5" x14ac:dyDescent="0.5">
      <c r="A205" s="53">
        <v>172</v>
      </c>
      <c r="B205" s="50" t="s">
        <v>426</v>
      </c>
      <c r="C205" s="51" t="s">
        <v>427</v>
      </c>
      <c r="D205" s="52">
        <v>2018</v>
      </c>
      <c r="E205" s="52">
        <v>2021</v>
      </c>
      <c r="F205" s="33">
        <v>11358.89</v>
      </c>
      <c r="G205" s="34">
        <f t="shared" si="178"/>
        <v>1.1499999999999999</v>
      </c>
      <c r="H205" s="34">
        <f t="shared" si="178"/>
        <v>0</v>
      </c>
      <c r="I205" s="34">
        <f t="shared" si="179"/>
        <v>10505.69</v>
      </c>
      <c r="J205" s="34">
        <f t="shared" si="180"/>
        <v>10505.69</v>
      </c>
      <c r="K205" s="34">
        <f t="shared" si="180"/>
        <v>0</v>
      </c>
      <c r="L205" s="34">
        <f t="shared" si="180"/>
        <v>0</v>
      </c>
      <c r="M205" s="34">
        <f t="shared" si="180"/>
        <v>0</v>
      </c>
      <c r="N205" s="34">
        <v>0</v>
      </c>
      <c r="O205" s="34">
        <v>0</v>
      </c>
      <c r="P205" s="34">
        <f t="shared" si="181"/>
        <v>1582.55</v>
      </c>
      <c r="Q205" s="34">
        <v>1582.55</v>
      </c>
      <c r="R205" s="34">
        <v>0</v>
      </c>
      <c r="S205" s="34">
        <v>0</v>
      </c>
      <c r="T205" s="34">
        <v>0</v>
      </c>
      <c r="U205" s="34">
        <v>1.1499999999999999</v>
      </c>
      <c r="V205" s="34">
        <v>0</v>
      </c>
      <c r="W205" s="34">
        <f t="shared" si="182"/>
        <v>923.14</v>
      </c>
      <c r="X205" s="34">
        <v>923.14</v>
      </c>
      <c r="Y205" s="34">
        <v>0</v>
      </c>
      <c r="Z205" s="34">
        <v>0</v>
      </c>
      <c r="AA205" s="34">
        <v>0</v>
      </c>
      <c r="AB205" s="34">
        <v>0</v>
      </c>
      <c r="AC205" s="34">
        <v>0</v>
      </c>
      <c r="AD205" s="34">
        <f t="shared" si="183"/>
        <v>8000</v>
      </c>
      <c r="AE205" s="34">
        <v>8000</v>
      </c>
      <c r="AF205" s="34">
        <v>0</v>
      </c>
      <c r="AG205" s="34">
        <v>0</v>
      </c>
      <c r="AH205" s="34">
        <v>0</v>
      </c>
      <c r="AI205" s="34">
        <v>0</v>
      </c>
      <c r="AJ205" s="34">
        <v>0</v>
      </c>
      <c r="AK205" s="34">
        <f t="shared" si="184"/>
        <v>0</v>
      </c>
      <c r="AL205" s="34">
        <v>0</v>
      </c>
      <c r="AM205" s="34">
        <v>0</v>
      </c>
      <c r="AN205" s="34">
        <v>0</v>
      </c>
      <c r="AO205" s="34">
        <v>0</v>
      </c>
      <c r="AP205" s="34">
        <v>0</v>
      </c>
      <c r="AQ205" s="34">
        <v>0</v>
      </c>
      <c r="AR205" s="34">
        <f t="shared" si="185"/>
        <v>0</v>
      </c>
      <c r="AS205" s="34">
        <v>0</v>
      </c>
      <c r="AT205" s="34">
        <v>0</v>
      </c>
      <c r="AU205" s="34">
        <v>0</v>
      </c>
      <c r="AV205" s="34">
        <v>0</v>
      </c>
    </row>
    <row r="206" spans="1:48" ht="38.25" x14ac:dyDescent="0.5">
      <c r="A206" s="53"/>
      <c r="B206" s="43" t="s">
        <v>428</v>
      </c>
      <c r="C206" s="48"/>
      <c r="D206" s="52"/>
      <c r="E206" s="45"/>
      <c r="F206" s="35">
        <f>SUM(F207:F217)</f>
        <v>108049.11339</v>
      </c>
      <c r="G206" s="35">
        <f t="shared" ref="G206:AV206" si="186">SUM(G207:G217)</f>
        <v>5.01</v>
      </c>
      <c r="H206" s="35">
        <f t="shared" si="186"/>
        <v>1.4300000000000002</v>
      </c>
      <c r="I206" s="35">
        <f t="shared" si="186"/>
        <v>55712.147389999998</v>
      </c>
      <c r="J206" s="35">
        <f t="shared" si="186"/>
        <v>55712.147389999998</v>
      </c>
      <c r="K206" s="35">
        <f t="shared" si="186"/>
        <v>0</v>
      </c>
      <c r="L206" s="35">
        <f t="shared" si="186"/>
        <v>0</v>
      </c>
      <c r="M206" s="35">
        <f t="shared" si="186"/>
        <v>0</v>
      </c>
      <c r="N206" s="35">
        <f t="shared" si="186"/>
        <v>0.23</v>
      </c>
      <c r="O206" s="35">
        <f t="shared" si="186"/>
        <v>0.8</v>
      </c>
      <c r="P206" s="35">
        <f t="shared" si="186"/>
        <v>5582.5473900000006</v>
      </c>
      <c r="Q206" s="35">
        <f t="shared" si="186"/>
        <v>5582.5473900000006</v>
      </c>
      <c r="R206" s="35">
        <f t="shared" si="186"/>
        <v>0</v>
      </c>
      <c r="S206" s="35">
        <f t="shared" si="186"/>
        <v>0</v>
      </c>
      <c r="T206" s="35">
        <f t="shared" si="186"/>
        <v>0</v>
      </c>
      <c r="U206" s="35">
        <f t="shared" si="186"/>
        <v>0.65</v>
      </c>
      <c r="V206" s="35">
        <f t="shared" si="186"/>
        <v>0.63</v>
      </c>
      <c r="W206" s="35">
        <f t="shared" si="186"/>
        <v>1467.38</v>
      </c>
      <c r="X206" s="35">
        <f t="shared" si="186"/>
        <v>1467.38</v>
      </c>
      <c r="Y206" s="35">
        <f t="shared" si="186"/>
        <v>0</v>
      </c>
      <c r="Z206" s="35">
        <f t="shared" si="186"/>
        <v>0</v>
      </c>
      <c r="AA206" s="35">
        <f t="shared" si="186"/>
        <v>0</v>
      </c>
      <c r="AB206" s="35">
        <f t="shared" si="186"/>
        <v>0</v>
      </c>
      <c r="AC206" s="35">
        <f t="shared" si="186"/>
        <v>0</v>
      </c>
      <c r="AD206" s="35">
        <f t="shared" si="186"/>
        <v>28000</v>
      </c>
      <c r="AE206" s="35">
        <f t="shared" si="186"/>
        <v>28000</v>
      </c>
      <c r="AF206" s="35">
        <f t="shared" si="186"/>
        <v>0</v>
      </c>
      <c r="AG206" s="35">
        <f t="shared" si="186"/>
        <v>0</v>
      </c>
      <c r="AH206" s="35">
        <f t="shared" si="186"/>
        <v>0</v>
      </c>
      <c r="AI206" s="35">
        <f t="shared" si="186"/>
        <v>2.65</v>
      </c>
      <c r="AJ206" s="35">
        <f t="shared" si="186"/>
        <v>0</v>
      </c>
      <c r="AK206" s="35">
        <f t="shared" si="186"/>
        <v>1335.59</v>
      </c>
      <c r="AL206" s="35">
        <f t="shared" si="186"/>
        <v>1335.59</v>
      </c>
      <c r="AM206" s="35">
        <f t="shared" si="186"/>
        <v>0</v>
      </c>
      <c r="AN206" s="35">
        <f t="shared" si="186"/>
        <v>0</v>
      </c>
      <c r="AO206" s="35">
        <f t="shared" si="186"/>
        <v>0</v>
      </c>
      <c r="AP206" s="35">
        <f t="shared" si="186"/>
        <v>1.48</v>
      </c>
      <c r="AQ206" s="35">
        <f t="shared" si="186"/>
        <v>0</v>
      </c>
      <c r="AR206" s="35">
        <f t="shared" si="186"/>
        <v>19326.629999999997</v>
      </c>
      <c r="AS206" s="35">
        <f t="shared" si="186"/>
        <v>19326.629999999997</v>
      </c>
      <c r="AT206" s="35">
        <f t="shared" si="186"/>
        <v>0</v>
      </c>
      <c r="AU206" s="35">
        <f t="shared" si="186"/>
        <v>0</v>
      </c>
      <c r="AV206" s="35">
        <f t="shared" si="186"/>
        <v>0</v>
      </c>
    </row>
    <row r="207" spans="1:48" ht="191.25" x14ac:dyDescent="0.5">
      <c r="A207" s="53">
        <v>173</v>
      </c>
      <c r="B207" s="50" t="s">
        <v>429</v>
      </c>
      <c r="C207" s="34" t="s">
        <v>430</v>
      </c>
      <c r="D207" s="52">
        <v>2019</v>
      </c>
      <c r="E207" s="52">
        <v>2020</v>
      </c>
      <c r="F207" s="33">
        <v>132.57971000000001</v>
      </c>
      <c r="G207" s="34">
        <f t="shared" ref="G207:G217" si="187">N207+U207+AB207+AI207+AP207</f>
        <v>0</v>
      </c>
      <c r="H207" s="34">
        <f t="shared" ref="H207:H217" si="188">O207+V207+AC207+AJ207+AQ207</f>
        <v>0</v>
      </c>
      <c r="I207" s="34">
        <f t="shared" ref="I207:I217" si="189">J207+K207+L207</f>
        <v>28.377389999999998</v>
      </c>
      <c r="J207" s="34">
        <f t="shared" ref="J207:J217" si="190">Q207+X207+AE207+AL207+AS207</f>
        <v>28.377389999999998</v>
      </c>
      <c r="K207" s="34">
        <f t="shared" ref="K207:K217" si="191">R207+Y207+AF207+AM207+AT207</f>
        <v>0</v>
      </c>
      <c r="L207" s="34">
        <f t="shared" ref="L207:L217" si="192">S207+Z207+AG207+AN207+AU207</f>
        <v>0</v>
      </c>
      <c r="M207" s="34">
        <f t="shared" ref="M207:M217" si="193">T207+AA207+AH207+AO207+AV207</f>
        <v>0</v>
      </c>
      <c r="N207" s="33">
        <v>0</v>
      </c>
      <c r="O207" s="33">
        <v>0</v>
      </c>
      <c r="P207" s="34">
        <f t="shared" ref="P207:P217" si="194">Q207+R207+S207</f>
        <v>28.377389999999998</v>
      </c>
      <c r="Q207" s="33">
        <v>28.377389999999998</v>
      </c>
      <c r="R207" s="33">
        <v>0</v>
      </c>
      <c r="S207" s="34">
        <v>0</v>
      </c>
      <c r="T207" s="34">
        <v>0</v>
      </c>
      <c r="U207" s="33">
        <v>0</v>
      </c>
      <c r="V207" s="33">
        <v>0</v>
      </c>
      <c r="W207" s="34">
        <f t="shared" ref="W207:W217" si="195">X207+Y207+Z207</f>
        <v>0</v>
      </c>
      <c r="X207" s="33">
        <v>0</v>
      </c>
      <c r="Y207" s="34">
        <v>0</v>
      </c>
      <c r="Z207" s="34">
        <v>0</v>
      </c>
      <c r="AA207" s="34">
        <v>0</v>
      </c>
      <c r="AB207" s="33">
        <v>0</v>
      </c>
      <c r="AC207" s="33">
        <v>0</v>
      </c>
      <c r="AD207" s="34">
        <f t="shared" ref="AD207:AD217" si="196">AE207+AF207+AG207</f>
        <v>0</v>
      </c>
      <c r="AE207" s="33">
        <v>0</v>
      </c>
      <c r="AF207" s="34">
        <v>0</v>
      </c>
      <c r="AG207" s="34">
        <v>0</v>
      </c>
      <c r="AH207" s="34">
        <v>0</v>
      </c>
      <c r="AI207" s="33">
        <v>0</v>
      </c>
      <c r="AJ207" s="33">
        <v>0</v>
      </c>
      <c r="AK207" s="34">
        <f t="shared" ref="AK207:AK217" si="197">AL207+AM207+AN207</f>
        <v>0</v>
      </c>
      <c r="AL207" s="33">
        <v>0</v>
      </c>
      <c r="AM207" s="34">
        <v>0</v>
      </c>
      <c r="AN207" s="34">
        <v>0</v>
      </c>
      <c r="AO207" s="34">
        <v>0</v>
      </c>
      <c r="AP207" s="33">
        <v>0</v>
      </c>
      <c r="AQ207" s="33">
        <v>0</v>
      </c>
      <c r="AR207" s="34">
        <f t="shared" ref="AR207:AR217" si="198">AS207+AT207+AU207</f>
        <v>0</v>
      </c>
      <c r="AS207" s="33">
        <v>0</v>
      </c>
      <c r="AT207" s="34">
        <v>0</v>
      </c>
      <c r="AU207" s="34">
        <v>0</v>
      </c>
      <c r="AV207" s="34">
        <v>0</v>
      </c>
    </row>
    <row r="208" spans="1:48" ht="76.5" x14ac:dyDescent="0.5">
      <c r="A208" s="53">
        <v>174</v>
      </c>
      <c r="B208" s="50" t="s">
        <v>431</v>
      </c>
      <c r="C208" s="51" t="s">
        <v>432</v>
      </c>
      <c r="D208" s="52">
        <v>2016</v>
      </c>
      <c r="E208" s="52">
        <v>2026</v>
      </c>
      <c r="F208" s="33">
        <v>17373.09</v>
      </c>
      <c r="G208" s="34">
        <f t="shared" si="187"/>
        <v>0</v>
      </c>
      <c r="H208" s="34">
        <f t="shared" si="188"/>
        <v>0</v>
      </c>
      <c r="I208" s="34">
        <f t="shared" si="189"/>
        <v>10</v>
      </c>
      <c r="J208" s="34">
        <f t="shared" si="190"/>
        <v>10</v>
      </c>
      <c r="K208" s="34">
        <f t="shared" si="191"/>
        <v>0</v>
      </c>
      <c r="L208" s="34">
        <f t="shared" si="192"/>
        <v>0</v>
      </c>
      <c r="M208" s="34">
        <f t="shared" si="193"/>
        <v>0</v>
      </c>
      <c r="N208" s="34">
        <v>0</v>
      </c>
      <c r="O208" s="34">
        <v>0</v>
      </c>
      <c r="P208" s="34">
        <f t="shared" si="194"/>
        <v>0</v>
      </c>
      <c r="Q208" s="34">
        <v>0</v>
      </c>
      <c r="R208" s="34">
        <v>0</v>
      </c>
      <c r="S208" s="34">
        <v>0</v>
      </c>
      <c r="T208" s="34">
        <v>0</v>
      </c>
      <c r="U208" s="34">
        <v>0</v>
      </c>
      <c r="V208" s="34">
        <v>0</v>
      </c>
      <c r="W208" s="34">
        <f t="shared" si="195"/>
        <v>0</v>
      </c>
      <c r="X208" s="34">
        <v>0</v>
      </c>
      <c r="Y208" s="34">
        <v>0</v>
      </c>
      <c r="Z208" s="34">
        <v>0</v>
      </c>
      <c r="AA208" s="34">
        <v>0</v>
      </c>
      <c r="AB208" s="34">
        <v>0</v>
      </c>
      <c r="AC208" s="34">
        <v>0</v>
      </c>
      <c r="AD208" s="34">
        <f t="shared" si="196"/>
        <v>0</v>
      </c>
      <c r="AE208" s="34">
        <v>0</v>
      </c>
      <c r="AF208" s="34">
        <v>0</v>
      </c>
      <c r="AG208" s="34">
        <v>0</v>
      </c>
      <c r="AH208" s="34">
        <v>0</v>
      </c>
      <c r="AI208" s="34">
        <v>0</v>
      </c>
      <c r="AJ208" s="34">
        <v>0</v>
      </c>
      <c r="AK208" s="34">
        <f t="shared" si="197"/>
        <v>0</v>
      </c>
      <c r="AL208" s="34">
        <v>0</v>
      </c>
      <c r="AM208" s="34">
        <v>0</v>
      </c>
      <c r="AN208" s="34">
        <v>0</v>
      </c>
      <c r="AO208" s="34">
        <v>0</v>
      </c>
      <c r="AP208" s="34">
        <v>0</v>
      </c>
      <c r="AQ208" s="34">
        <v>0</v>
      </c>
      <c r="AR208" s="34">
        <f t="shared" si="198"/>
        <v>10</v>
      </c>
      <c r="AS208" s="34">
        <v>10</v>
      </c>
      <c r="AT208" s="34">
        <v>0</v>
      </c>
      <c r="AU208" s="34">
        <v>0</v>
      </c>
      <c r="AV208" s="34">
        <v>0</v>
      </c>
    </row>
    <row r="209" spans="1:48" ht="153" x14ac:dyDescent="0.5">
      <c r="A209" s="53">
        <v>175</v>
      </c>
      <c r="B209" s="50" t="s">
        <v>433</v>
      </c>
      <c r="C209" s="51" t="s">
        <v>434</v>
      </c>
      <c r="D209" s="52">
        <v>2019</v>
      </c>
      <c r="E209" s="52">
        <v>2020</v>
      </c>
      <c r="F209" s="33">
        <v>703.58368000000007</v>
      </c>
      <c r="G209" s="34">
        <f t="shared" si="187"/>
        <v>0</v>
      </c>
      <c r="H209" s="34">
        <f t="shared" si="188"/>
        <v>0.8</v>
      </c>
      <c r="I209" s="34">
        <f t="shared" si="189"/>
        <v>17.27</v>
      </c>
      <c r="J209" s="34">
        <f t="shared" si="190"/>
        <v>17.27</v>
      </c>
      <c r="K209" s="34">
        <f t="shared" si="191"/>
        <v>0</v>
      </c>
      <c r="L209" s="34">
        <f t="shared" si="192"/>
        <v>0</v>
      </c>
      <c r="M209" s="34">
        <f t="shared" si="193"/>
        <v>0</v>
      </c>
      <c r="N209" s="34">
        <v>0</v>
      </c>
      <c r="O209" s="34">
        <v>0.8</v>
      </c>
      <c r="P209" s="34">
        <f t="shared" si="194"/>
        <v>17.27</v>
      </c>
      <c r="Q209" s="34">
        <v>17.27</v>
      </c>
      <c r="R209" s="34">
        <v>0</v>
      </c>
      <c r="S209" s="34">
        <v>0</v>
      </c>
      <c r="T209" s="34">
        <v>0</v>
      </c>
      <c r="U209" s="34">
        <v>0</v>
      </c>
      <c r="V209" s="34">
        <v>0</v>
      </c>
      <c r="W209" s="34">
        <f t="shared" si="195"/>
        <v>0</v>
      </c>
      <c r="X209" s="34">
        <v>0</v>
      </c>
      <c r="Y209" s="34">
        <v>0</v>
      </c>
      <c r="Z209" s="34">
        <v>0</v>
      </c>
      <c r="AA209" s="34">
        <v>0</v>
      </c>
      <c r="AB209" s="34">
        <v>0</v>
      </c>
      <c r="AC209" s="34">
        <v>0</v>
      </c>
      <c r="AD209" s="34">
        <f t="shared" si="196"/>
        <v>0</v>
      </c>
      <c r="AE209" s="34">
        <v>0</v>
      </c>
      <c r="AF209" s="34">
        <v>0</v>
      </c>
      <c r="AG209" s="34">
        <v>0</v>
      </c>
      <c r="AH209" s="34">
        <v>0</v>
      </c>
      <c r="AI209" s="34">
        <v>0</v>
      </c>
      <c r="AJ209" s="34">
        <v>0</v>
      </c>
      <c r="AK209" s="34">
        <f t="shared" si="197"/>
        <v>0</v>
      </c>
      <c r="AL209" s="34">
        <v>0</v>
      </c>
      <c r="AM209" s="34">
        <v>0</v>
      </c>
      <c r="AN209" s="34">
        <v>0</v>
      </c>
      <c r="AO209" s="34">
        <v>0</v>
      </c>
      <c r="AP209" s="34">
        <v>0</v>
      </c>
      <c r="AQ209" s="34">
        <v>0</v>
      </c>
      <c r="AR209" s="34">
        <f t="shared" si="198"/>
        <v>0</v>
      </c>
      <c r="AS209" s="34">
        <v>0</v>
      </c>
      <c r="AT209" s="34">
        <v>0</v>
      </c>
      <c r="AU209" s="34">
        <v>0</v>
      </c>
      <c r="AV209" s="34">
        <v>0</v>
      </c>
    </row>
    <row r="210" spans="1:48" ht="153" x14ac:dyDescent="0.5">
      <c r="A210" s="53">
        <v>176</v>
      </c>
      <c r="B210" s="50" t="s">
        <v>435</v>
      </c>
      <c r="C210" s="51" t="s">
        <v>436</v>
      </c>
      <c r="D210" s="52">
        <v>2021</v>
      </c>
      <c r="E210" s="52">
        <v>2024</v>
      </c>
      <c r="F210" s="33">
        <v>4093.71</v>
      </c>
      <c r="G210" s="34">
        <f t="shared" si="187"/>
        <v>1.48</v>
      </c>
      <c r="H210" s="34">
        <f t="shared" si="188"/>
        <v>0</v>
      </c>
      <c r="I210" s="34">
        <f t="shared" si="189"/>
        <v>4093.71</v>
      </c>
      <c r="J210" s="34">
        <f t="shared" si="190"/>
        <v>4093.71</v>
      </c>
      <c r="K210" s="34">
        <f t="shared" si="191"/>
        <v>0</v>
      </c>
      <c r="L210" s="34">
        <f t="shared" si="192"/>
        <v>0</v>
      </c>
      <c r="M210" s="34">
        <f t="shared" si="193"/>
        <v>0</v>
      </c>
      <c r="N210" s="34">
        <v>0</v>
      </c>
      <c r="O210" s="34">
        <v>0</v>
      </c>
      <c r="P210" s="34">
        <f t="shared" si="194"/>
        <v>0</v>
      </c>
      <c r="Q210" s="34">
        <v>0</v>
      </c>
      <c r="R210" s="34">
        <v>0</v>
      </c>
      <c r="S210" s="34">
        <v>0</v>
      </c>
      <c r="T210" s="34">
        <v>0</v>
      </c>
      <c r="U210" s="34">
        <v>0</v>
      </c>
      <c r="V210" s="34">
        <v>0</v>
      </c>
      <c r="W210" s="34">
        <f t="shared" si="195"/>
        <v>0</v>
      </c>
      <c r="X210" s="34">
        <v>0</v>
      </c>
      <c r="Y210" s="34">
        <v>0</v>
      </c>
      <c r="Z210" s="34">
        <v>0</v>
      </c>
      <c r="AA210" s="34">
        <v>0</v>
      </c>
      <c r="AB210" s="34">
        <v>0</v>
      </c>
      <c r="AC210" s="34">
        <v>0</v>
      </c>
      <c r="AD210" s="34">
        <f t="shared" si="196"/>
        <v>0</v>
      </c>
      <c r="AE210" s="34">
        <v>0</v>
      </c>
      <c r="AF210" s="34">
        <v>0</v>
      </c>
      <c r="AG210" s="34">
        <v>0</v>
      </c>
      <c r="AH210" s="34">
        <v>0</v>
      </c>
      <c r="AI210" s="34">
        <v>0</v>
      </c>
      <c r="AJ210" s="34">
        <v>0</v>
      </c>
      <c r="AK210" s="34">
        <f t="shared" si="197"/>
        <v>193.71</v>
      </c>
      <c r="AL210" s="34">
        <v>193.71</v>
      </c>
      <c r="AM210" s="34">
        <v>0</v>
      </c>
      <c r="AN210" s="34">
        <v>0</v>
      </c>
      <c r="AO210" s="34">
        <v>0</v>
      </c>
      <c r="AP210" s="34">
        <v>1.48</v>
      </c>
      <c r="AQ210" s="34">
        <v>0</v>
      </c>
      <c r="AR210" s="34">
        <f t="shared" si="198"/>
        <v>3900</v>
      </c>
      <c r="AS210" s="34">
        <v>3900</v>
      </c>
      <c r="AT210" s="34">
        <v>0</v>
      </c>
      <c r="AU210" s="34">
        <v>0</v>
      </c>
      <c r="AV210" s="34">
        <v>0</v>
      </c>
    </row>
    <row r="211" spans="1:48" ht="114.75" x14ac:dyDescent="0.5">
      <c r="A211" s="53">
        <v>177</v>
      </c>
      <c r="B211" s="50" t="s">
        <v>437</v>
      </c>
      <c r="C211" s="51" t="s">
        <v>438</v>
      </c>
      <c r="D211" s="52">
        <v>2018</v>
      </c>
      <c r="E211" s="52">
        <v>2021</v>
      </c>
      <c r="F211" s="33">
        <v>722.74</v>
      </c>
      <c r="G211" s="34">
        <f t="shared" si="187"/>
        <v>0</v>
      </c>
      <c r="H211" s="34">
        <f t="shared" si="188"/>
        <v>0.63</v>
      </c>
      <c r="I211" s="34">
        <f t="shared" si="189"/>
        <v>45</v>
      </c>
      <c r="J211" s="34">
        <f t="shared" si="190"/>
        <v>45</v>
      </c>
      <c r="K211" s="34">
        <f t="shared" si="191"/>
        <v>0</v>
      </c>
      <c r="L211" s="34">
        <f t="shared" si="192"/>
        <v>0</v>
      </c>
      <c r="M211" s="34">
        <f t="shared" si="193"/>
        <v>0</v>
      </c>
      <c r="N211" s="34">
        <v>0</v>
      </c>
      <c r="O211" s="34">
        <v>0</v>
      </c>
      <c r="P211" s="34">
        <f t="shared" si="194"/>
        <v>35</v>
      </c>
      <c r="Q211" s="34">
        <v>35</v>
      </c>
      <c r="R211" s="34">
        <v>0</v>
      </c>
      <c r="S211" s="34">
        <v>0</v>
      </c>
      <c r="T211" s="34">
        <v>0</v>
      </c>
      <c r="U211" s="34">
        <v>0</v>
      </c>
      <c r="V211" s="34">
        <v>0.63</v>
      </c>
      <c r="W211" s="34">
        <f t="shared" si="195"/>
        <v>10</v>
      </c>
      <c r="X211" s="34">
        <v>10</v>
      </c>
      <c r="Y211" s="34">
        <v>0</v>
      </c>
      <c r="Z211" s="34">
        <v>0</v>
      </c>
      <c r="AA211" s="34">
        <v>0</v>
      </c>
      <c r="AB211" s="34">
        <v>0</v>
      </c>
      <c r="AC211" s="34">
        <v>0</v>
      </c>
      <c r="AD211" s="34">
        <f t="shared" si="196"/>
        <v>0</v>
      </c>
      <c r="AE211" s="34">
        <v>0</v>
      </c>
      <c r="AF211" s="34">
        <v>0</v>
      </c>
      <c r="AG211" s="34">
        <v>0</v>
      </c>
      <c r="AH211" s="34">
        <v>0</v>
      </c>
      <c r="AI211" s="34">
        <v>0</v>
      </c>
      <c r="AJ211" s="34">
        <v>0</v>
      </c>
      <c r="AK211" s="34">
        <f t="shared" si="197"/>
        <v>0</v>
      </c>
      <c r="AL211" s="34">
        <v>0</v>
      </c>
      <c r="AM211" s="34">
        <v>0</v>
      </c>
      <c r="AN211" s="34">
        <v>0</v>
      </c>
      <c r="AO211" s="34">
        <v>0</v>
      </c>
      <c r="AP211" s="34">
        <v>0</v>
      </c>
      <c r="AQ211" s="34">
        <v>0</v>
      </c>
      <c r="AR211" s="34">
        <f t="shared" si="198"/>
        <v>0</v>
      </c>
      <c r="AS211" s="34">
        <v>0</v>
      </c>
      <c r="AT211" s="34">
        <v>0</v>
      </c>
      <c r="AU211" s="34">
        <v>0</v>
      </c>
      <c r="AV211" s="34">
        <v>0</v>
      </c>
    </row>
    <row r="212" spans="1:48" ht="114.75" x14ac:dyDescent="0.5">
      <c r="A212" s="53">
        <v>178</v>
      </c>
      <c r="B212" s="50" t="s">
        <v>439</v>
      </c>
      <c r="C212" s="51" t="s">
        <v>440</v>
      </c>
      <c r="D212" s="52">
        <v>2018</v>
      </c>
      <c r="E212" s="52">
        <v>2023</v>
      </c>
      <c r="F212" s="33">
        <v>10372.200000000001</v>
      </c>
      <c r="G212" s="34">
        <f t="shared" si="187"/>
        <v>1.65</v>
      </c>
      <c r="H212" s="34">
        <f t="shared" si="188"/>
        <v>0</v>
      </c>
      <c r="I212" s="34">
        <f t="shared" si="189"/>
        <v>10372.199999999999</v>
      </c>
      <c r="J212" s="34">
        <f t="shared" si="190"/>
        <v>10372.199999999999</v>
      </c>
      <c r="K212" s="34">
        <f t="shared" si="191"/>
        <v>0</v>
      </c>
      <c r="L212" s="34">
        <f t="shared" si="192"/>
        <v>0</v>
      </c>
      <c r="M212" s="34">
        <f t="shared" si="193"/>
        <v>0</v>
      </c>
      <c r="N212" s="34">
        <v>0</v>
      </c>
      <c r="O212" s="34">
        <v>0</v>
      </c>
      <c r="P212" s="34">
        <f t="shared" si="194"/>
        <v>0</v>
      </c>
      <c r="Q212" s="34">
        <v>0</v>
      </c>
      <c r="R212" s="34">
        <v>0</v>
      </c>
      <c r="S212" s="34">
        <v>0</v>
      </c>
      <c r="T212" s="34">
        <v>0</v>
      </c>
      <c r="U212" s="34">
        <v>0</v>
      </c>
      <c r="V212" s="34">
        <v>0</v>
      </c>
      <c r="W212" s="34">
        <f t="shared" si="195"/>
        <v>0</v>
      </c>
      <c r="X212" s="34">
        <v>0</v>
      </c>
      <c r="Y212" s="34">
        <v>0</v>
      </c>
      <c r="Z212" s="34">
        <v>0</v>
      </c>
      <c r="AA212" s="34">
        <v>0</v>
      </c>
      <c r="AB212" s="34">
        <v>0</v>
      </c>
      <c r="AC212" s="34">
        <v>0</v>
      </c>
      <c r="AD212" s="34">
        <f t="shared" si="196"/>
        <v>0</v>
      </c>
      <c r="AE212" s="34">
        <v>0</v>
      </c>
      <c r="AF212" s="34">
        <v>0</v>
      </c>
      <c r="AG212" s="34">
        <v>0</v>
      </c>
      <c r="AH212" s="34">
        <v>0</v>
      </c>
      <c r="AI212" s="34">
        <v>1.65</v>
      </c>
      <c r="AJ212" s="34">
        <v>0</v>
      </c>
      <c r="AK212" s="34">
        <f t="shared" si="197"/>
        <v>955.57</v>
      </c>
      <c r="AL212" s="34">
        <v>955.57</v>
      </c>
      <c r="AM212" s="34">
        <v>0</v>
      </c>
      <c r="AN212" s="34">
        <v>0</v>
      </c>
      <c r="AO212" s="34">
        <v>0</v>
      </c>
      <c r="AP212" s="34">
        <v>0</v>
      </c>
      <c r="AQ212" s="34">
        <v>0</v>
      </c>
      <c r="AR212" s="34">
        <f t="shared" si="198"/>
        <v>9416.6299999999992</v>
      </c>
      <c r="AS212" s="34">
        <v>9416.6299999999992</v>
      </c>
      <c r="AT212" s="34">
        <v>0</v>
      </c>
      <c r="AU212" s="34">
        <v>0</v>
      </c>
      <c r="AV212" s="34">
        <v>0</v>
      </c>
    </row>
    <row r="213" spans="1:48" ht="153" x14ac:dyDescent="0.5">
      <c r="A213" s="53">
        <v>179</v>
      </c>
      <c r="B213" s="50" t="s">
        <v>441</v>
      </c>
      <c r="C213" s="51" t="s">
        <v>442</v>
      </c>
      <c r="D213" s="52">
        <v>2019</v>
      </c>
      <c r="E213" s="52">
        <v>2020</v>
      </c>
      <c r="F213" s="33">
        <f>2592.11+609.63</f>
        <v>3201.7400000000002</v>
      </c>
      <c r="G213" s="34">
        <f t="shared" si="187"/>
        <v>0.23</v>
      </c>
      <c r="H213" s="34">
        <f t="shared" si="188"/>
        <v>0</v>
      </c>
      <c r="I213" s="34">
        <f t="shared" si="189"/>
        <v>2592.11</v>
      </c>
      <c r="J213" s="34">
        <f t="shared" si="190"/>
        <v>2592.11</v>
      </c>
      <c r="K213" s="34">
        <f t="shared" si="191"/>
        <v>0</v>
      </c>
      <c r="L213" s="34">
        <f t="shared" si="192"/>
        <v>0</v>
      </c>
      <c r="M213" s="34">
        <f t="shared" si="193"/>
        <v>0</v>
      </c>
      <c r="N213" s="34">
        <v>0.23</v>
      </c>
      <c r="O213" s="34">
        <v>0</v>
      </c>
      <c r="P213" s="34">
        <f t="shared" si="194"/>
        <v>2592.11</v>
      </c>
      <c r="Q213" s="34">
        <v>2592.11</v>
      </c>
      <c r="R213" s="34">
        <v>0</v>
      </c>
      <c r="S213" s="34">
        <v>0</v>
      </c>
      <c r="T213" s="34">
        <v>0</v>
      </c>
      <c r="U213" s="34">
        <v>0</v>
      </c>
      <c r="V213" s="34">
        <v>0</v>
      </c>
      <c r="W213" s="34">
        <f t="shared" si="195"/>
        <v>0</v>
      </c>
      <c r="X213" s="34">
        <v>0</v>
      </c>
      <c r="Y213" s="34">
        <v>0</v>
      </c>
      <c r="Z213" s="34">
        <v>0</v>
      </c>
      <c r="AA213" s="34">
        <v>0</v>
      </c>
      <c r="AB213" s="34">
        <v>0</v>
      </c>
      <c r="AC213" s="34">
        <v>0</v>
      </c>
      <c r="AD213" s="34">
        <f t="shared" si="196"/>
        <v>0</v>
      </c>
      <c r="AE213" s="34">
        <v>0</v>
      </c>
      <c r="AF213" s="34">
        <v>0</v>
      </c>
      <c r="AG213" s="34">
        <v>0</v>
      </c>
      <c r="AH213" s="34">
        <v>0</v>
      </c>
      <c r="AI213" s="34">
        <v>0</v>
      </c>
      <c r="AJ213" s="34">
        <v>0</v>
      </c>
      <c r="AK213" s="34">
        <f t="shared" si="197"/>
        <v>0</v>
      </c>
      <c r="AL213" s="34">
        <v>0</v>
      </c>
      <c r="AM213" s="34">
        <v>0</v>
      </c>
      <c r="AN213" s="34">
        <v>0</v>
      </c>
      <c r="AO213" s="34">
        <v>0</v>
      </c>
      <c r="AP213" s="34">
        <v>0</v>
      </c>
      <c r="AQ213" s="34">
        <v>0</v>
      </c>
      <c r="AR213" s="34">
        <f t="shared" si="198"/>
        <v>0</v>
      </c>
      <c r="AS213" s="34">
        <v>0</v>
      </c>
      <c r="AT213" s="34">
        <v>0</v>
      </c>
      <c r="AU213" s="34">
        <v>0</v>
      </c>
      <c r="AV213" s="34">
        <v>0</v>
      </c>
    </row>
    <row r="214" spans="1:48" ht="76.5" x14ac:dyDescent="0.5">
      <c r="A214" s="53">
        <v>180</v>
      </c>
      <c r="B214" s="50" t="s">
        <v>443</v>
      </c>
      <c r="C214" s="51" t="s">
        <v>444</v>
      </c>
      <c r="D214" s="52">
        <v>2020</v>
      </c>
      <c r="E214" s="52">
        <v>2021</v>
      </c>
      <c r="F214" s="33">
        <v>33118.44</v>
      </c>
      <c r="G214" s="34">
        <f t="shared" si="187"/>
        <v>0</v>
      </c>
      <c r="H214" s="34">
        <f t="shared" si="188"/>
        <v>0</v>
      </c>
      <c r="I214" s="34">
        <f t="shared" si="189"/>
        <v>31773.16</v>
      </c>
      <c r="J214" s="34">
        <f t="shared" si="190"/>
        <v>31773.16</v>
      </c>
      <c r="K214" s="34">
        <f t="shared" si="191"/>
        <v>0</v>
      </c>
      <c r="L214" s="34">
        <f t="shared" si="192"/>
        <v>0</v>
      </c>
      <c r="M214" s="34">
        <f t="shared" si="193"/>
        <v>0</v>
      </c>
      <c r="N214" s="34">
        <v>0</v>
      </c>
      <c r="O214" s="34">
        <v>0</v>
      </c>
      <c r="P214" s="34">
        <f t="shared" si="194"/>
        <v>2335.7800000000002</v>
      </c>
      <c r="Q214" s="34">
        <v>2335.7800000000002</v>
      </c>
      <c r="R214" s="34">
        <v>0</v>
      </c>
      <c r="S214" s="34">
        <v>0</v>
      </c>
      <c r="T214" s="34">
        <v>0</v>
      </c>
      <c r="U214" s="34">
        <v>0</v>
      </c>
      <c r="V214" s="34">
        <v>0</v>
      </c>
      <c r="W214" s="34">
        <f t="shared" si="195"/>
        <v>1437.38</v>
      </c>
      <c r="X214" s="34">
        <v>1437.38</v>
      </c>
      <c r="Y214" s="34">
        <v>0</v>
      </c>
      <c r="Z214" s="34">
        <v>0</v>
      </c>
      <c r="AA214" s="34">
        <v>0</v>
      </c>
      <c r="AB214" s="34">
        <v>0</v>
      </c>
      <c r="AC214" s="34">
        <v>0</v>
      </c>
      <c r="AD214" s="34">
        <f t="shared" si="196"/>
        <v>28000</v>
      </c>
      <c r="AE214" s="34">
        <v>28000</v>
      </c>
      <c r="AF214" s="34">
        <v>0</v>
      </c>
      <c r="AG214" s="34">
        <v>0</v>
      </c>
      <c r="AH214" s="34">
        <v>0</v>
      </c>
      <c r="AI214" s="34">
        <v>0</v>
      </c>
      <c r="AJ214" s="34">
        <v>0</v>
      </c>
      <c r="AK214" s="34">
        <f t="shared" si="197"/>
        <v>0</v>
      </c>
      <c r="AL214" s="34">
        <v>0</v>
      </c>
      <c r="AM214" s="34">
        <v>0</v>
      </c>
      <c r="AN214" s="34">
        <v>0</v>
      </c>
      <c r="AO214" s="34">
        <v>0</v>
      </c>
      <c r="AP214" s="34">
        <v>0</v>
      </c>
      <c r="AQ214" s="34">
        <v>0</v>
      </c>
      <c r="AR214" s="34">
        <f t="shared" si="198"/>
        <v>0</v>
      </c>
      <c r="AS214" s="34">
        <v>0</v>
      </c>
      <c r="AT214" s="34">
        <v>0</v>
      </c>
      <c r="AU214" s="34">
        <v>0</v>
      </c>
      <c r="AV214" s="34">
        <v>0</v>
      </c>
    </row>
    <row r="215" spans="1:48" ht="191.25" x14ac:dyDescent="0.5">
      <c r="A215" s="53">
        <v>181</v>
      </c>
      <c r="B215" s="50" t="s">
        <v>445</v>
      </c>
      <c r="C215" s="51" t="s">
        <v>446</v>
      </c>
      <c r="D215" s="52">
        <v>2019</v>
      </c>
      <c r="E215" s="52">
        <v>2021</v>
      </c>
      <c r="F215" s="33">
        <v>1812.43</v>
      </c>
      <c r="G215" s="34">
        <f t="shared" si="187"/>
        <v>0.4</v>
      </c>
      <c r="H215" s="34">
        <f t="shared" si="188"/>
        <v>0</v>
      </c>
      <c r="I215" s="34">
        <f t="shared" si="189"/>
        <v>371.98</v>
      </c>
      <c r="J215" s="34">
        <f t="shared" si="190"/>
        <v>371.98</v>
      </c>
      <c r="K215" s="34">
        <f t="shared" si="191"/>
        <v>0</v>
      </c>
      <c r="L215" s="34">
        <f t="shared" si="192"/>
        <v>0</v>
      </c>
      <c r="M215" s="34">
        <f t="shared" si="193"/>
        <v>0</v>
      </c>
      <c r="N215" s="34">
        <v>0</v>
      </c>
      <c r="O215" s="34">
        <v>0</v>
      </c>
      <c r="P215" s="34">
        <f t="shared" si="194"/>
        <v>361.98</v>
      </c>
      <c r="Q215" s="34">
        <v>361.98</v>
      </c>
      <c r="R215" s="34">
        <v>0</v>
      </c>
      <c r="S215" s="34">
        <v>0</v>
      </c>
      <c r="T215" s="34">
        <v>0</v>
      </c>
      <c r="U215" s="34">
        <v>0.4</v>
      </c>
      <c r="V215" s="34">
        <v>0</v>
      </c>
      <c r="W215" s="34">
        <f t="shared" si="195"/>
        <v>10</v>
      </c>
      <c r="X215" s="34">
        <v>10</v>
      </c>
      <c r="Y215" s="34">
        <v>0</v>
      </c>
      <c r="Z215" s="34">
        <v>0</v>
      </c>
      <c r="AA215" s="34">
        <v>0</v>
      </c>
      <c r="AB215" s="34">
        <v>0</v>
      </c>
      <c r="AC215" s="34">
        <v>0</v>
      </c>
      <c r="AD215" s="34">
        <f t="shared" si="196"/>
        <v>0</v>
      </c>
      <c r="AE215" s="34">
        <v>0</v>
      </c>
      <c r="AF215" s="34">
        <v>0</v>
      </c>
      <c r="AG215" s="34">
        <v>0</v>
      </c>
      <c r="AH215" s="34">
        <v>0</v>
      </c>
      <c r="AI215" s="34">
        <v>0</v>
      </c>
      <c r="AJ215" s="34">
        <v>0</v>
      </c>
      <c r="AK215" s="34">
        <f t="shared" si="197"/>
        <v>0</v>
      </c>
      <c r="AL215" s="34">
        <v>0</v>
      </c>
      <c r="AM215" s="34">
        <v>0</v>
      </c>
      <c r="AN215" s="34">
        <v>0</v>
      </c>
      <c r="AO215" s="34">
        <v>0</v>
      </c>
      <c r="AP215" s="34">
        <v>0</v>
      </c>
      <c r="AQ215" s="34">
        <v>0</v>
      </c>
      <c r="AR215" s="34">
        <f t="shared" si="198"/>
        <v>0</v>
      </c>
      <c r="AS215" s="34">
        <v>0</v>
      </c>
      <c r="AT215" s="34">
        <v>0</v>
      </c>
      <c r="AU215" s="34">
        <v>0</v>
      </c>
      <c r="AV215" s="34">
        <v>0</v>
      </c>
    </row>
    <row r="216" spans="1:48" ht="153" x14ac:dyDescent="0.5">
      <c r="A216" s="53">
        <v>182</v>
      </c>
      <c r="B216" s="50" t="s">
        <v>447</v>
      </c>
      <c r="C216" s="51" t="s">
        <v>448</v>
      </c>
      <c r="D216" s="52">
        <v>2023</v>
      </c>
      <c r="E216" s="52">
        <v>2023</v>
      </c>
      <c r="F216" s="33">
        <v>36186.31</v>
      </c>
      <c r="G216" s="34">
        <f t="shared" si="187"/>
        <v>1</v>
      </c>
      <c r="H216" s="34">
        <f t="shared" si="188"/>
        <v>0</v>
      </c>
      <c r="I216" s="34">
        <f t="shared" si="189"/>
        <v>6186.31</v>
      </c>
      <c r="J216" s="34">
        <f t="shared" si="190"/>
        <v>6186.31</v>
      </c>
      <c r="K216" s="34">
        <f t="shared" si="191"/>
        <v>0</v>
      </c>
      <c r="L216" s="34">
        <f t="shared" si="192"/>
        <v>0</v>
      </c>
      <c r="M216" s="34">
        <f t="shared" si="193"/>
        <v>0</v>
      </c>
      <c r="N216" s="34">
        <v>0</v>
      </c>
      <c r="O216" s="34">
        <v>0</v>
      </c>
      <c r="P216" s="34">
        <f t="shared" si="194"/>
        <v>0</v>
      </c>
      <c r="Q216" s="34">
        <v>0</v>
      </c>
      <c r="R216" s="34">
        <v>0</v>
      </c>
      <c r="S216" s="34">
        <v>0</v>
      </c>
      <c r="T216" s="34">
        <v>0</v>
      </c>
      <c r="U216" s="34">
        <v>0</v>
      </c>
      <c r="V216" s="34">
        <v>0</v>
      </c>
      <c r="W216" s="34">
        <f t="shared" si="195"/>
        <v>0</v>
      </c>
      <c r="X216" s="34">
        <v>0</v>
      </c>
      <c r="Y216" s="34">
        <v>0</v>
      </c>
      <c r="Z216" s="34">
        <v>0</v>
      </c>
      <c r="AA216" s="34">
        <v>0</v>
      </c>
      <c r="AB216" s="34">
        <v>0</v>
      </c>
      <c r="AC216" s="34">
        <v>0</v>
      </c>
      <c r="AD216" s="34">
        <f t="shared" si="196"/>
        <v>0</v>
      </c>
      <c r="AE216" s="34">
        <v>0</v>
      </c>
      <c r="AF216" s="34">
        <v>0</v>
      </c>
      <c r="AG216" s="34">
        <v>0</v>
      </c>
      <c r="AH216" s="34">
        <v>0</v>
      </c>
      <c r="AI216" s="34">
        <v>1</v>
      </c>
      <c r="AJ216" s="34">
        <v>0</v>
      </c>
      <c r="AK216" s="34">
        <f t="shared" si="197"/>
        <v>186.31</v>
      </c>
      <c r="AL216" s="34">
        <v>186.31</v>
      </c>
      <c r="AM216" s="34">
        <v>0</v>
      </c>
      <c r="AN216" s="34">
        <v>0</v>
      </c>
      <c r="AO216" s="34">
        <v>0</v>
      </c>
      <c r="AP216" s="34">
        <v>0</v>
      </c>
      <c r="AQ216" s="34">
        <v>0</v>
      </c>
      <c r="AR216" s="34">
        <f t="shared" si="198"/>
        <v>6000</v>
      </c>
      <c r="AS216" s="34">
        <v>6000</v>
      </c>
      <c r="AT216" s="34">
        <v>0</v>
      </c>
      <c r="AU216" s="34">
        <v>0</v>
      </c>
      <c r="AV216" s="34">
        <v>0</v>
      </c>
    </row>
    <row r="217" spans="1:48" ht="229.5" x14ac:dyDescent="0.5">
      <c r="A217" s="53">
        <v>183</v>
      </c>
      <c r="B217" s="50" t="s">
        <v>449</v>
      </c>
      <c r="C217" s="51" t="s">
        <v>450</v>
      </c>
      <c r="D217" s="52">
        <v>2020</v>
      </c>
      <c r="E217" s="52">
        <v>2021</v>
      </c>
      <c r="F217" s="33">
        <v>332.29</v>
      </c>
      <c r="G217" s="34">
        <f t="shared" si="187"/>
        <v>0.25</v>
      </c>
      <c r="H217" s="34">
        <f t="shared" si="188"/>
        <v>0</v>
      </c>
      <c r="I217" s="34">
        <f t="shared" si="189"/>
        <v>222.03</v>
      </c>
      <c r="J217" s="34">
        <f t="shared" si="190"/>
        <v>222.03</v>
      </c>
      <c r="K217" s="34">
        <f t="shared" si="191"/>
        <v>0</v>
      </c>
      <c r="L217" s="34">
        <f t="shared" si="192"/>
        <v>0</v>
      </c>
      <c r="M217" s="34">
        <f t="shared" si="193"/>
        <v>0</v>
      </c>
      <c r="N217" s="34">
        <v>0</v>
      </c>
      <c r="O217" s="34">
        <v>0</v>
      </c>
      <c r="P217" s="34">
        <f t="shared" si="194"/>
        <v>212.03</v>
      </c>
      <c r="Q217" s="34">
        <v>212.03</v>
      </c>
      <c r="R217" s="34">
        <v>0</v>
      </c>
      <c r="S217" s="34">
        <v>0</v>
      </c>
      <c r="T217" s="34">
        <v>0</v>
      </c>
      <c r="U217" s="34">
        <v>0.25</v>
      </c>
      <c r="V217" s="34">
        <v>0</v>
      </c>
      <c r="W217" s="34">
        <f t="shared" si="195"/>
        <v>10</v>
      </c>
      <c r="X217" s="34">
        <v>10</v>
      </c>
      <c r="Y217" s="34">
        <v>0</v>
      </c>
      <c r="Z217" s="34">
        <v>0</v>
      </c>
      <c r="AA217" s="34">
        <v>0</v>
      </c>
      <c r="AB217" s="34">
        <v>0</v>
      </c>
      <c r="AC217" s="34">
        <v>0</v>
      </c>
      <c r="AD217" s="34">
        <f t="shared" si="196"/>
        <v>0</v>
      </c>
      <c r="AE217" s="34">
        <v>0</v>
      </c>
      <c r="AF217" s="34">
        <v>0</v>
      </c>
      <c r="AG217" s="34">
        <v>0</v>
      </c>
      <c r="AH217" s="34">
        <v>0</v>
      </c>
      <c r="AI217" s="34">
        <v>0</v>
      </c>
      <c r="AJ217" s="34">
        <v>0</v>
      </c>
      <c r="AK217" s="34">
        <f t="shared" si="197"/>
        <v>0</v>
      </c>
      <c r="AL217" s="34">
        <v>0</v>
      </c>
      <c r="AM217" s="34">
        <v>0</v>
      </c>
      <c r="AN217" s="34">
        <v>0</v>
      </c>
      <c r="AO217" s="34">
        <v>0</v>
      </c>
      <c r="AP217" s="34">
        <v>0</v>
      </c>
      <c r="AQ217" s="34">
        <v>0</v>
      </c>
      <c r="AR217" s="34">
        <f t="shared" si="198"/>
        <v>0</v>
      </c>
      <c r="AS217" s="34">
        <v>0</v>
      </c>
      <c r="AT217" s="34">
        <v>0</v>
      </c>
      <c r="AU217" s="34">
        <v>0</v>
      </c>
      <c r="AV217" s="34">
        <v>0</v>
      </c>
    </row>
    <row r="218" spans="1:48" ht="38.25" x14ac:dyDescent="0.5">
      <c r="A218" s="53"/>
      <c r="B218" s="43" t="s">
        <v>451</v>
      </c>
      <c r="C218" s="48"/>
      <c r="D218" s="52"/>
      <c r="E218" s="45"/>
      <c r="F218" s="38">
        <f>SUM(F219:F226)</f>
        <v>26957.06</v>
      </c>
      <c r="G218" s="38">
        <f t="shared" ref="G218:AV218" si="199">SUM(G219:G226)</f>
        <v>5.620000000000001</v>
      </c>
      <c r="H218" s="38">
        <f t="shared" si="199"/>
        <v>0.41</v>
      </c>
      <c r="I218" s="38">
        <f t="shared" si="199"/>
        <v>18480.03</v>
      </c>
      <c r="J218" s="38">
        <f t="shared" si="199"/>
        <v>18480.03</v>
      </c>
      <c r="K218" s="38">
        <f t="shared" si="199"/>
        <v>0</v>
      </c>
      <c r="L218" s="38">
        <f t="shared" si="199"/>
        <v>0</v>
      </c>
      <c r="M218" s="38">
        <f t="shared" si="199"/>
        <v>0</v>
      </c>
      <c r="N218" s="38">
        <f t="shared" si="199"/>
        <v>0.51</v>
      </c>
      <c r="O218" s="38">
        <f t="shared" si="199"/>
        <v>0</v>
      </c>
      <c r="P218" s="38">
        <f t="shared" si="199"/>
        <v>4596.4500000000007</v>
      </c>
      <c r="Q218" s="38">
        <f t="shared" si="199"/>
        <v>4596.4500000000007</v>
      </c>
      <c r="R218" s="38">
        <f t="shared" si="199"/>
        <v>0</v>
      </c>
      <c r="S218" s="38">
        <f t="shared" si="199"/>
        <v>0</v>
      </c>
      <c r="T218" s="38">
        <f t="shared" si="199"/>
        <v>0</v>
      </c>
      <c r="U218" s="38">
        <f t="shared" si="199"/>
        <v>3.6100000000000003</v>
      </c>
      <c r="V218" s="38">
        <f t="shared" si="199"/>
        <v>0.41</v>
      </c>
      <c r="W218" s="38">
        <f t="shared" si="199"/>
        <v>1010</v>
      </c>
      <c r="X218" s="38">
        <f t="shared" si="199"/>
        <v>1010</v>
      </c>
      <c r="Y218" s="38">
        <f t="shared" si="199"/>
        <v>0</v>
      </c>
      <c r="Z218" s="38">
        <f t="shared" si="199"/>
        <v>0</v>
      </c>
      <c r="AA218" s="38">
        <f t="shared" si="199"/>
        <v>0</v>
      </c>
      <c r="AB218" s="38">
        <f t="shared" si="199"/>
        <v>0</v>
      </c>
      <c r="AC218" s="38">
        <f t="shared" si="199"/>
        <v>0</v>
      </c>
      <c r="AD218" s="38">
        <f t="shared" si="199"/>
        <v>5576.18</v>
      </c>
      <c r="AE218" s="38">
        <f t="shared" si="199"/>
        <v>5576.18</v>
      </c>
      <c r="AF218" s="38">
        <f t="shared" si="199"/>
        <v>0</v>
      </c>
      <c r="AG218" s="38">
        <f t="shared" si="199"/>
        <v>0</v>
      </c>
      <c r="AH218" s="38">
        <f t="shared" si="199"/>
        <v>0</v>
      </c>
      <c r="AI218" s="38">
        <f t="shared" si="199"/>
        <v>0</v>
      </c>
      <c r="AJ218" s="38">
        <f t="shared" si="199"/>
        <v>0</v>
      </c>
      <c r="AK218" s="38">
        <f t="shared" si="199"/>
        <v>2901.14</v>
      </c>
      <c r="AL218" s="38">
        <f t="shared" si="199"/>
        <v>2901.14</v>
      </c>
      <c r="AM218" s="38">
        <f t="shared" si="199"/>
        <v>0</v>
      </c>
      <c r="AN218" s="38">
        <f t="shared" si="199"/>
        <v>0</v>
      </c>
      <c r="AO218" s="38">
        <f t="shared" si="199"/>
        <v>0</v>
      </c>
      <c r="AP218" s="38">
        <f t="shared" si="199"/>
        <v>1.5</v>
      </c>
      <c r="AQ218" s="38">
        <f t="shared" si="199"/>
        <v>0</v>
      </c>
      <c r="AR218" s="38">
        <f t="shared" si="199"/>
        <v>4396.26</v>
      </c>
      <c r="AS218" s="38">
        <f t="shared" si="199"/>
        <v>4396.26</v>
      </c>
      <c r="AT218" s="38">
        <f t="shared" si="199"/>
        <v>0</v>
      </c>
      <c r="AU218" s="38">
        <f t="shared" si="199"/>
        <v>0</v>
      </c>
      <c r="AV218" s="38">
        <f t="shared" si="199"/>
        <v>0</v>
      </c>
    </row>
    <row r="219" spans="1:48" ht="76.5" x14ac:dyDescent="0.5">
      <c r="A219" s="53">
        <v>184</v>
      </c>
      <c r="B219" s="50" t="s">
        <v>452</v>
      </c>
      <c r="C219" s="51" t="s">
        <v>453</v>
      </c>
      <c r="D219" s="52">
        <v>2018</v>
      </c>
      <c r="E219" s="52">
        <v>2023</v>
      </c>
      <c r="F219" s="33">
        <v>1148.48</v>
      </c>
      <c r="G219" s="34">
        <f t="shared" ref="G219:H226" si="200">N219+U219+AB219+AI219+AP219</f>
        <v>0</v>
      </c>
      <c r="H219" s="34">
        <f t="shared" si="200"/>
        <v>0</v>
      </c>
      <c r="I219" s="34">
        <f t="shared" ref="I219:I226" si="201">J219+K219+L219</f>
        <v>1148.48</v>
      </c>
      <c r="J219" s="34">
        <f t="shared" ref="J219:M226" si="202">Q219+X219+AE219+AL219+AS219</f>
        <v>1148.48</v>
      </c>
      <c r="K219" s="34">
        <f t="shared" si="202"/>
        <v>0</v>
      </c>
      <c r="L219" s="34">
        <f t="shared" si="202"/>
        <v>0</v>
      </c>
      <c r="M219" s="34">
        <f t="shared" si="202"/>
        <v>0</v>
      </c>
      <c r="N219" s="34">
        <v>0</v>
      </c>
      <c r="O219" s="34">
        <v>0</v>
      </c>
      <c r="P219" s="34">
        <f t="shared" ref="P219:P226" si="203">Q219+R219+S219</f>
        <v>0</v>
      </c>
      <c r="Q219" s="34">
        <v>0</v>
      </c>
      <c r="R219" s="34">
        <v>0</v>
      </c>
      <c r="S219" s="34">
        <v>0</v>
      </c>
      <c r="T219" s="34">
        <v>0</v>
      </c>
      <c r="U219" s="34">
        <v>0</v>
      </c>
      <c r="V219" s="34">
        <v>0</v>
      </c>
      <c r="W219" s="34">
        <f t="shared" ref="W219:W226" si="204">X219+Y219+Z219</f>
        <v>0</v>
      </c>
      <c r="X219" s="34">
        <v>0</v>
      </c>
      <c r="Y219" s="34">
        <v>0</v>
      </c>
      <c r="Z219" s="34">
        <v>0</v>
      </c>
      <c r="AA219" s="34">
        <v>0</v>
      </c>
      <c r="AB219" s="34">
        <v>0</v>
      </c>
      <c r="AC219" s="34">
        <v>0</v>
      </c>
      <c r="AD219" s="34">
        <f t="shared" ref="AD219:AD226" si="205">AE219+AF219+AG219</f>
        <v>0</v>
      </c>
      <c r="AE219" s="34">
        <v>0</v>
      </c>
      <c r="AF219" s="34">
        <v>0</v>
      </c>
      <c r="AG219" s="34">
        <v>0</v>
      </c>
      <c r="AH219" s="34">
        <v>0</v>
      </c>
      <c r="AI219" s="34">
        <v>0</v>
      </c>
      <c r="AJ219" s="34">
        <v>0</v>
      </c>
      <c r="AK219" s="34">
        <f t="shared" ref="AK219:AK226" si="206">AL219+AM219+AN219</f>
        <v>148.47999999999999</v>
      </c>
      <c r="AL219" s="34">
        <v>148.47999999999999</v>
      </c>
      <c r="AM219" s="34">
        <v>0</v>
      </c>
      <c r="AN219" s="34">
        <v>0</v>
      </c>
      <c r="AO219" s="34">
        <v>0</v>
      </c>
      <c r="AP219" s="34">
        <v>0</v>
      </c>
      <c r="AQ219" s="34">
        <v>0</v>
      </c>
      <c r="AR219" s="34">
        <f t="shared" ref="AR219:AR226" si="207">AS219+AT219+AU219</f>
        <v>1000</v>
      </c>
      <c r="AS219" s="34">
        <v>1000</v>
      </c>
      <c r="AT219" s="34">
        <v>0</v>
      </c>
      <c r="AU219" s="34">
        <v>0</v>
      </c>
      <c r="AV219" s="34">
        <v>0</v>
      </c>
    </row>
    <row r="220" spans="1:48" ht="114.75" x14ac:dyDescent="0.5">
      <c r="A220" s="53">
        <v>185</v>
      </c>
      <c r="B220" s="50" t="s">
        <v>454</v>
      </c>
      <c r="C220" s="51" t="s">
        <v>455</v>
      </c>
      <c r="D220" s="52">
        <v>2022</v>
      </c>
      <c r="E220" s="52">
        <v>2024</v>
      </c>
      <c r="F220" s="33">
        <v>4148.9799999999996</v>
      </c>
      <c r="G220" s="34">
        <f t="shared" si="200"/>
        <v>1.5</v>
      </c>
      <c r="H220" s="34">
        <f t="shared" si="200"/>
        <v>0</v>
      </c>
      <c r="I220" s="34">
        <f t="shared" si="201"/>
        <v>4148.92</v>
      </c>
      <c r="J220" s="34">
        <f t="shared" si="202"/>
        <v>4148.92</v>
      </c>
      <c r="K220" s="34">
        <f t="shared" si="202"/>
        <v>0</v>
      </c>
      <c r="L220" s="34">
        <f t="shared" si="202"/>
        <v>0</v>
      </c>
      <c r="M220" s="34">
        <f t="shared" si="202"/>
        <v>0</v>
      </c>
      <c r="N220" s="34">
        <v>0</v>
      </c>
      <c r="O220" s="34">
        <v>0</v>
      </c>
      <c r="P220" s="34">
        <f t="shared" si="203"/>
        <v>0</v>
      </c>
      <c r="Q220" s="34">
        <v>0</v>
      </c>
      <c r="R220" s="34">
        <v>0</v>
      </c>
      <c r="S220" s="34">
        <v>0</v>
      </c>
      <c r="T220" s="34">
        <v>0</v>
      </c>
      <c r="U220" s="34">
        <v>0</v>
      </c>
      <c r="V220" s="34">
        <v>0</v>
      </c>
      <c r="W220" s="34">
        <f t="shared" si="204"/>
        <v>0</v>
      </c>
      <c r="X220" s="34">
        <v>0</v>
      </c>
      <c r="Y220" s="34">
        <v>0</v>
      </c>
      <c r="Z220" s="34">
        <v>0</v>
      </c>
      <c r="AA220" s="34">
        <v>0</v>
      </c>
      <c r="AB220" s="34">
        <v>0</v>
      </c>
      <c r="AC220" s="34">
        <v>0</v>
      </c>
      <c r="AD220" s="34">
        <f t="shared" si="205"/>
        <v>0</v>
      </c>
      <c r="AE220" s="34">
        <v>0</v>
      </c>
      <c r="AF220" s="34">
        <v>0</v>
      </c>
      <c r="AG220" s="34">
        <v>0</v>
      </c>
      <c r="AH220" s="34">
        <v>0</v>
      </c>
      <c r="AI220" s="34">
        <v>0</v>
      </c>
      <c r="AJ220" s="34">
        <v>0</v>
      </c>
      <c r="AK220" s="34">
        <f t="shared" si="206"/>
        <v>752.66</v>
      </c>
      <c r="AL220" s="34">
        <v>752.66</v>
      </c>
      <c r="AM220" s="34">
        <v>0</v>
      </c>
      <c r="AN220" s="34">
        <v>0</v>
      </c>
      <c r="AO220" s="34">
        <v>0</v>
      </c>
      <c r="AP220" s="34">
        <v>1.5</v>
      </c>
      <c r="AQ220" s="34">
        <v>0</v>
      </c>
      <c r="AR220" s="34">
        <f t="shared" si="207"/>
        <v>3396.26</v>
      </c>
      <c r="AS220" s="34">
        <v>3396.26</v>
      </c>
      <c r="AT220" s="34">
        <v>0</v>
      </c>
      <c r="AU220" s="34">
        <v>0</v>
      </c>
      <c r="AV220" s="34">
        <v>0</v>
      </c>
    </row>
    <row r="221" spans="1:48" ht="76.5" x14ac:dyDescent="0.5">
      <c r="A221" s="53">
        <v>186</v>
      </c>
      <c r="B221" s="50" t="s">
        <v>456</v>
      </c>
      <c r="C221" s="51" t="s">
        <v>457</v>
      </c>
      <c r="D221" s="52">
        <v>2019</v>
      </c>
      <c r="E221" s="52">
        <v>2022</v>
      </c>
      <c r="F221" s="33">
        <v>2676.18</v>
      </c>
      <c r="G221" s="34">
        <f t="shared" si="200"/>
        <v>0</v>
      </c>
      <c r="H221" s="34">
        <f t="shared" si="200"/>
        <v>0</v>
      </c>
      <c r="I221" s="34">
        <f t="shared" si="201"/>
        <v>2576.1799999999998</v>
      </c>
      <c r="J221" s="34">
        <f t="shared" si="202"/>
        <v>2576.1799999999998</v>
      </c>
      <c r="K221" s="34">
        <f t="shared" si="202"/>
        <v>0</v>
      </c>
      <c r="L221" s="34">
        <f t="shared" si="202"/>
        <v>0</v>
      </c>
      <c r="M221" s="34">
        <f t="shared" si="202"/>
        <v>0</v>
      </c>
      <c r="N221" s="34">
        <v>0</v>
      </c>
      <c r="O221" s="34">
        <v>0</v>
      </c>
      <c r="P221" s="34">
        <f t="shared" si="203"/>
        <v>0</v>
      </c>
      <c r="Q221" s="34">
        <v>0</v>
      </c>
      <c r="R221" s="34">
        <v>0</v>
      </c>
      <c r="S221" s="34">
        <v>0</v>
      </c>
      <c r="T221" s="34">
        <v>0</v>
      </c>
      <c r="U221" s="34">
        <v>0</v>
      </c>
      <c r="V221" s="34">
        <v>0</v>
      </c>
      <c r="W221" s="34">
        <f t="shared" si="204"/>
        <v>0</v>
      </c>
      <c r="X221" s="34">
        <v>0</v>
      </c>
      <c r="Y221" s="34">
        <v>0</v>
      </c>
      <c r="Z221" s="34">
        <v>0</v>
      </c>
      <c r="AA221" s="34">
        <v>0</v>
      </c>
      <c r="AB221" s="34">
        <v>0</v>
      </c>
      <c r="AC221" s="34">
        <v>0</v>
      </c>
      <c r="AD221" s="34">
        <f t="shared" si="205"/>
        <v>576.17999999999995</v>
      </c>
      <c r="AE221" s="34">
        <v>576.17999999999995</v>
      </c>
      <c r="AF221" s="34">
        <v>0</v>
      </c>
      <c r="AG221" s="34">
        <v>0</v>
      </c>
      <c r="AH221" s="34">
        <v>0</v>
      </c>
      <c r="AI221" s="34">
        <v>0</v>
      </c>
      <c r="AJ221" s="34">
        <v>0</v>
      </c>
      <c r="AK221" s="34">
        <f t="shared" si="206"/>
        <v>2000</v>
      </c>
      <c r="AL221" s="34">
        <v>2000</v>
      </c>
      <c r="AM221" s="34">
        <v>0</v>
      </c>
      <c r="AN221" s="34">
        <v>0</v>
      </c>
      <c r="AO221" s="34">
        <v>0</v>
      </c>
      <c r="AP221" s="34">
        <v>0</v>
      </c>
      <c r="AQ221" s="34">
        <v>0</v>
      </c>
      <c r="AR221" s="34">
        <f t="shared" si="207"/>
        <v>0</v>
      </c>
      <c r="AS221" s="34">
        <v>0</v>
      </c>
      <c r="AT221" s="34">
        <v>0</v>
      </c>
      <c r="AU221" s="34">
        <v>0</v>
      </c>
      <c r="AV221" s="34">
        <v>0</v>
      </c>
    </row>
    <row r="222" spans="1:48" ht="114.75" x14ac:dyDescent="0.5">
      <c r="A222" s="53">
        <v>187</v>
      </c>
      <c r="B222" s="50" t="s">
        <v>458</v>
      </c>
      <c r="C222" s="51" t="s">
        <v>459</v>
      </c>
      <c r="D222" s="52">
        <v>2015</v>
      </c>
      <c r="E222" s="52">
        <v>2021</v>
      </c>
      <c r="F222" s="33">
        <v>17610.79</v>
      </c>
      <c r="G222" s="34">
        <f t="shared" si="200"/>
        <v>3.06</v>
      </c>
      <c r="H222" s="34">
        <f t="shared" si="200"/>
        <v>0.41</v>
      </c>
      <c r="I222" s="34">
        <f t="shared" si="201"/>
        <v>9758.92</v>
      </c>
      <c r="J222" s="34">
        <f t="shared" si="202"/>
        <v>9758.92</v>
      </c>
      <c r="K222" s="34">
        <f t="shared" si="202"/>
        <v>0</v>
      </c>
      <c r="L222" s="34">
        <f t="shared" si="202"/>
        <v>0</v>
      </c>
      <c r="M222" s="34">
        <f t="shared" si="202"/>
        <v>0</v>
      </c>
      <c r="N222" s="34">
        <v>0</v>
      </c>
      <c r="O222" s="34">
        <v>0</v>
      </c>
      <c r="P222" s="34">
        <f t="shared" si="203"/>
        <v>3758.92</v>
      </c>
      <c r="Q222" s="34">
        <v>3758.92</v>
      </c>
      <c r="R222" s="34">
        <v>0</v>
      </c>
      <c r="S222" s="34">
        <v>0</v>
      </c>
      <c r="T222" s="34">
        <v>0</v>
      </c>
      <c r="U222" s="34">
        <v>3.06</v>
      </c>
      <c r="V222" s="34">
        <v>0.41</v>
      </c>
      <c r="W222" s="34">
        <f t="shared" si="204"/>
        <v>1000</v>
      </c>
      <c r="X222" s="34">
        <v>1000</v>
      </c>
      <c r="Y222" s="34">
        <v>0</v>
      </c>
      <c r="Z222" s="34">
        <v>0</v>
      </c>
      <c r="AA222" s="34">
        <v>0</v>
      </c>
      <c r="AB222" s="34">
        <v>0</v>
      </c>
      <c r="AC222" s="34">
        <v>0</v>
      </c>
      <c r="AD222" s="34">
        <f t="shared" si="205"/>
        <v>5000</v>
      </c>
      <c r="AE222" s="34">
        <v>5000</v>
      </c>
      <c r="AF222" s="34">
        <v>0</v>
      </c>
      <c r="AG222" s="34">
        <v>0</v>
      </c>
      <c r="AH222" s="34">
        <v>0</v>
      </c>
      <c r="AI222" s="34">
        <v>0</v>
      </c>
      <c r="AJ222" s="34">
        <v>0</v>
      </c>
      <c r="AK222" s="34">
        <f t="shared" si="206"/>
        <v>0</v>
      </c>
      <c r="AL222" s="34">
        <v>0</v>
      </c>
      <c r="AM222" s="34">
        <v>0</v>
      </c>
      <c r="AN222" s="34">
        <v>0</v>
      </c>
      <c r="AO222" s="34">
        <v>0</v>
      </c>
      <c r="AP222" s="34">
        <v>0</v>
      </c>
      <c r="AQ222" s="34">
        <v>0</v>
      </c>
      <c r="AR222" s="34">
        <f t="shared" si="207"/>
        <v>0</v>
      </c>
      <c r="AS222" s="34">
        <v>0</v>
      </c>
      <c r="AT222" s="34">
        <v>0</v>
      </c>
      <c r="AU222" s="34">
        <v>0</v>
      </c>
      <c r="AV222" s="34">
        <v>0</v>
      </c>
    </row>
    <row r="223" spans="1:48" ht="229.5" x14ac:dyDescent="0.5">
      <c r="A223" s="53">
        <v>188</v>
      </c>
      <c r="B223" s="50" t="s">
        <v>460</v>
      </c>
      <c r="C223" s="51" t="s">
        <v>461</v>
      </c>
      <c r="D223" s="52">
        <v>2020</v>
      </c>
      <c r="E223" s="52">
        <v>2020</v>
      </c>
      <c r="F223" s="33">
        <v>267.49</v>
      </c>
      <c r="G223" s="34">
        <f t="shared" si="200"/>
        <v>0.2</v>
      </c>
      <c r="H223" s="34">
        <f t="shared" si="200"/>
        <v>0</v>
      </c>
      <c r="I223" s="34">
        <f t="shared" si="201"/>
        <v>204.8</v>
      </c>
      <c r="J223" s="34">
        <f t="shared" si="202"/>
        <v>204.8</v>
      </c>
      <c r="K223" s="34">
        <f t="shared" si="202"/>
        <v>0</v>
      </c>
      <c r="L223" s="34">
        <f t="shared" si="202"/>
        <v>0</v>
      </c>
      <c r="M223" s="34">
        <f t="shared" si="202"/>
        <v>0</v>
      </c>
      <c r="N223" s="34">
        <v>0.2</v>
      </c>
      <c r="O223" s="34">
        <v>0</v>
      </c>
      <c r="P223" s="34">
        <f t="shared" si="203"/>
        <v>204.8</v>
      </c>
      <c r="Q223" s="34">
        <v>204.8</v>
      </c>
      <c r="R223" s="34">
        <v>0</v>
      </c>
      <c r="S223" s="34">
        <v>0</v>
      </c>
      <c r="T223" s="34">
        <v>0</v>
      </c>
      <c r="U223" s="34">
        <v>0</v>
      </c>
      <c r="V223" s="34">
        <v>0</v>
      </c>
      <c r="W223" s="34">
        <f t="shared" si="204"/>
        <v>0</v>
      </c>
      <c r="X223" s="34">
        <v>0</v>
      </c>
      <c r="Y223" s="34">
        <v>0</v>
      </c>
      <c r="Z223" s="34">
        <v>0</v>
      </c>
      <c r="AA223" s="34">
        <v>0</v>
      </c>
      <c r="AB223" s="34">
        <v>0</v>
      </c>
      <c r="AC223" s="34">
        <v>0</v>
      </c>
      <c r="AD223" s="34">
        <f t="shared" si="205"/>
        <v>0</v>
      </c>
      <c r="AE223" s="34">
        <v>0</v>
      </c>
      <c r="AF223" s="34">
        <v>0</v>
      </c>
      <c r="AG223" s="34">
        <v>0</v>
      </c>
      <c r="AH223" s="34">
        <v>0</v>
      </c>
      <c r="AI223" s="34">
        <v>0</v>
      </c>
      <c r="AJ223" s="34">
        <v>0</v>
      </c>
      <c r="AK223" s="34">
        <f t="shared" si="206"/>
        <v>0</v>
      </c>
      <c r="AL223" s="34">
        <v>0</v>
      </c>
      <c r="AM223" s="34">
        <v>0</v>
      </c>
      <c r="AN223" s="34">
        <v>0</v>
      </c>
      <c r="AO223" s="34">
        <v>0</v>
      </c>
      <c r="AP223" s="34">
        <v>0</v>
      </c>
      <c r="AQ223" s="34">
        <v>0</v>
      </c>
      <c r="AR223" s="34">
        <f t="shared" si="207"/>
        <v>0</v>
      </c>
      <c r="AS223" s="34">
        <v>0</v>
      </c>
      <c r="AT223" s="34">
        <v>0</v>
      </c>
      <c r="AU223" s="34">
        <v>0</v>
      </c>
      <c r="AV223" s="34">
        <v>0</v>
      </c>
    </row>
    <row r="224" spans="1:48" ht="153" x14ac:dyDescent="0.5">
      <c r="A224" s="53">
        <v>189</v>
      </c>
      <c r="B224" s="50" t="s">
        <v>462</v>
      </c>
      <c r="C224" s="51" t="s">
        <v>463</v>
      </c>
      <c r="D224" s="52">
        <v>2020</v>
      </c>
      <c r="E224" s="52">
        <v>2020</v>
      </c>
      <c r="F224" s="33">
        <v>267.47000000000003</v>
      </c>
      <c r="G224" s="34">
        <f t="shared" si="200"/>
        <v>0.2</v>
      </c>
      <c r="H224" s="34">
        <f t="shared" si="200"/>
        <v>0</v>
      </c>
      <c r="I224" s="34">
        <f t="shared" si="201"/>
        <v>229.12</v>
      </c>
      <c r="J224" s="34">
        <f t="shared" si="202"/>
        <v>229.12</v>
      </c>
      <c r="K224" s="34">
        <f t="shared" si="202"/>
        <v>0</v>
      </c>
      <c r="L224" s="34">
        <f t="shared" si="202"/>
        <v>0</v>
      </c>
      <c r="M224" s="34">
        <f t="shared" si="202"/>
        <v>0</v>
      </c>
      <c r="N224" s="34">
        <v>0.2</v>
      </c>
      <c r="O224" s="34">
        <v>0</v>
      </c>
      <c r="P224" s="34">
        <f t="shared" si="203"/>
        <v>229.12</v>
      </c>
      <c r="Q224" s="34">
        <v>229.12</v>
      </c>
      <c r="R224" s="34">
        <v>0</v>
      </c>
      <c r="S224" s="34">
        <v>0</v>
      </c>
      <c r="T224" s="34">
        <v>0</v>
      </c>
      <c r="U224" s="34">
        <v>0</v>
      </c>
      <c r="V224" s="34">
        <v>0</v>
      </c>
      <c r="W224" s="34">
        <f t="shared" si="204"/>
        <v>0</v>
      </c>
      <c r="X224" s="34">
        <v>0</v>
      </c>
      <c r="Y224" s="34">
        <v>0</v>
      </c>
      <c r="Z224" s="34">
        <v>0</v>
      </c>
      <c r="AA224" s="34">
        <v>0</v>
      </c>
      <c r="AB224" s="34">
        <v>0</v>
      </c>
      <c r="AC224" s="34">
        <v>0</v>
      </c>
      <c r="AD224" s="34">
        <f t="shared" si="205"/>
        <v>0</v>
      </c>
      <c r="AE224" s="34">
        <v>0</v>
      </c>
      <c r="AF224" s="34">
        <v>0</v>
      </c>
      <c r="AG224" s="34">
        <v>0</v>
      </c>
      <c r="AH224" s="34">
        <v>0</v>
      </c>
      <c r="AI224" s="34">
        <v>0</v>
      </c>
      <c r="AJ224" s="34">
        <v>0</v>
      </c>
      <c r="AK224" s="34">
        <f t="shared" si="206"/>
        <v>0</v>
      </c>
      <c r="AL224" s="34">
        <v>0</v>
      </c>
      <c r="AM224" s="34">
        <v>0</v>
      </c>
      <c r="AN224" s="34">
        <v>0</v>
      </c>
      <c r="AO224" s="34">
        <v>0</v>
      </c>
      <c r="AP224" s="34">
        <v>0</v>
      </c>
      <c r="AQ224" s="34">
        <v>0</v>
      </c>
      <c r="AR224" s="34">
        <f t="shared" si="207"/>
        <v>0</v>
      </c>
      <c r="AS224" s="34">
        <v>0</v>
      </c>
      <c r="AT224" s="34">
        <v>0</v>
      </c>
      <c r="AU224" s="34">
        <v>0</v>
      </c>
      <c r="AV224" s="34">
        <v>0</v>
      </c>
    </row>
    <row r="225" spans="1:48" ht="153" x14ac:dyDescent="0.5">
      <c r="A225" s="53">
        <v>190</v>
      </c>
      <c r="B225" s="50" t="s">
        <v>464</v>
      </c>
      <c r="C225" s="51" t="s">
        <v>465</v>
      </c>
      <c r="D225" s="52">
        <v>2020</v>
      </c>
      <c r="E225" s="52">
        <v>2021</v>
      </c>
      <c r="F225" s="33">
        <v>691.32</v>
      </c>
      <c r="G225" s="34">
        <f t="shared" si="200"/>
        <v>0.55000000000000004</v>
      </c>
      <c r="H225" s="34">
        <f t="shared" si="200"/>
        <v>0</v>
      </c>
      <c r="I225" s="34">
        <f t="shared" si="201"/>
        <v>288.55</v>
      </c>
      <c r="J225" s="34">
        <f t="shared" si="202"/>
        <v>288.55</v>
      </c>
      <c r="K225" s="34">
        <f t="shared" si="202"/>
        <v>0</v>
      </c>
      <c r="L225" s="34">
        <f t="shared" si="202"/>
        <v>0</v>
      </c>
      <c r="M225" s="34">
        <f t="shared" si="202"/>
        <v>0</v>
      </c>
      <c r="N225" s="34">
        <v>0</v>
      </c>
      <c r="O225" s="34">
        <v>0</v>
      </c>
      <c r="P225" s="34">
        <f t="shared" si="203"/>
        <v>278.55</v>
      </c>
      <c r="Q225" s="34">
        <v>278.55</v>
      </c>
      <c r="R225" s="34">
        <v>0</v>
      </c>
      <c r="S225" s="34">
        <v>0</v>
      </c>
      <c r="T225" s="34">
        <v>0</v>
      </c>
      <c r="U225" s="34">
        <v>0.55000000000000004</v>
      </c>
      <c r="V225" s="34">
        <v>0</v>
      </c>
      <c r="W225" s="34">
        <f t="shared" si="204"/>
        <v>10</v>
      </c>
      <c r="X225" s="34">
        <v>10</v>
      </c>
      <c r="Y225" s="34">
        <v>0</v>
      </c>
      <c r="Z225" s="34">
        <v>0</v>
      </c>
      <c r="AA225" s="34">
        <v>0</v>
      </c>
      <c r="AB225" s="34">
        <v>0</v>
      </c>
      <c r="AC225" s="34">
        <v>0</v>
      </c>
      <c r="AD225" s="34">
        <f t="shared" si="205"/>
        <v>0</v>
      </c>
      <c r="AE225" s="34">
        <v>0</v>
      </c>
      <c r="AF225" s="34">
        <v>0</v>
      </c>
      <c r="AG225" s="34">
        <v>0</v>
      </c>
      <c r="AH225" s="34">
        <v>0</v>
      </c>
      <c r="AI225" s="34">
        <v>0</v>
      </c>
      <c r="AJ225" s="34">
        <v>0</v>
      </c>
      <c r="AK225" s="34">
        <f t="shared" si="206"/>
        <v>0</v>
      </c>
      <c r="AL225" s="34">
        <v>0</v>
      </c>
      <c r="AM225" s="34">
        <v>0</v>
      </c>
      <c r="AN225" s="34">
        <v>0</v>
      </c>
      <c r="AO225" s="34">
        <v>0</v>
      </c>
      <c r="AP225" s="34">
        <v>0</v>
      </c>
      <c r="AQ225" s="34">
        <v>0</v>
      </c>
      <c r="AR225" s="34">
        <f t="shared" si="207"/>
        <v>0</v>
      </c>
      <c r="AS225" s="34">
        <v>0</v>
      </c>
      <c r="AT225" s="34">
        <v>0</v>
      </c>
      <c r="AU225" s="34">
        <v>0</v>
      </c>
      <c r="AV225" s="34">
        <v>0</v>
      </c>
    </row>
    <row r="226" spans="1:48" ht="229.5" x14ac:dyDescent="0.5">
      <c r="A226" s="53">
        <v>191</v>
      </c>
      <c r="B226" s="50" t="s">
        <v>466</v>
      </c>
      <c r="C226" s="51" t="s">
        <v>467</v>
      </c>
      <c r="D226" s="52">
        <v>2020</v>
      </c>
      <c r="E226" s="52">
        <v>2020</v>
      </c>
      <c r="F226" s="33">
        <v>146.35</v>
      </c>
      <c r="G226" s="34">
        <f t="shared" si="200"/>
        <v>0.11</v>
      </c>
      <c r="H226" s="34">
        <f t="shared" si="200"/>
        <v>0</v>
      </c>
      <c r="I226" s="34">
        <f t="shared" si="201"/>
        <v>125.06</v>
      </c>
      <c r="J226" s="34">
        <f t="shared" si="202"/>
        <v>125.06</v>
      </c>
      <c r="K226" s="34">
        <f t="shared" si="202"/>
        <v>0</v>
      </c>
      <c r="L226" s="34">
        <f t="shared" si="202"/>
        <v>0</v>
      </c>
      <c r="M226" s="34">
        <f t="shared" si="202"/>
        <v>0</v>
      </c>
      <c r="N226" s="34">
        <v>0.11</v>
      </c>
      <c r="O226" s="34">
        <v>0</v>
      </c>
      <c r="P226" s="34">
        <f t="shared" si="203"/>
        <v>125.06</v>
      </c>
      <c r="Q226" s="33">
        <v>125.06</v>
      </c>
      <c r="R226" s="34">
        <v>0</v>
      </c>
      <c r="S226" s="34">
        <v>0</v>
      </c>
      <c r="T226" s="34">
        <v>0</v>
      </c>
      <c r="U226" s="34">
        <v>0</v>
      </c>
      <c r="V226" s="34">
        <v>0</v>
      </c>
      <c r="W226" s="34">
        <f t="shared" si="204"/>
        <v>0</v>
      </c>
      <c r="X226" s="34">
        <v>0</v>
      </c>
      <c r="Y226" s="34">
        <v>0</v>
      </c>
      <c r="Z226" s="34">
        <v>0</v>
      </c>
      <c r="AA226" s="34">
        <v>0</v>
      </c>
      <c r="AB226" s="34">
        <v>0</v>
      </c>
      <c r="AC226" s="34">
        <v>0</v>
      </c>
      <c r="AD226" s="34">
        <f t="shared" si="205"/>
        <v>0</v>
      </c>
      <c r="AE226" s="34">
        <v>0</v>
      </c>
      <c r="AF226" s="34">
        <v>0</v>
      </c>
      <c r="AG226" s="34">
        <v>0</v>
      </c>
      <c r="AH226" s="34">
        <v>0</v>
      </c>
      <c r="AI226" s="34">
        <v>0</v>
      </c>
      <c r="AJ226" s="34">
        <v>0</v>
      </c>
      <c r="AK226" s="34">
        <f t="shared" si="206"/>
        <v>0</v>
      </c>
      <c r="AL226" s="34">
        <v>0</v>
      </c>
      <c r="AM226" s="34">
        <v>0</v>
      </c>
      <c r="AN226" s="34">
        <v>0</v>
      </c>
      <c r="AO226" s="34">
        <v>0</v>
      </c>
      <c r="AP226" s="34">
        <v>0</v>
      </c>
      <c r="AQ226" s="34">
        <v>0</v>
      </c>
      <c r="AR226" s="34">
        <f t="shared" si="207"/>
        <v>0</v>
      </c>
      <c r="AS226" s="34">
        <v>0</v>
      </c>
      <c r="AT226" s="34">
        <v>0</v>
      </c>
      <c r="AU226" s="34">
        <v>0</v>
      </c>
      <c r="AV226" s="34">
        <v>0</v>
      </c>
    </row>
    <row r="227" spans="1:48" ht="38.25" x14ac:dyDescent="0.5">
      <c r="A227" s="53"/>
      <c r="B227" s="43" t="s">
        <v>468</v>
      </c>
      <c r="C227" s="48"/>
      <c r="D227" s="52"/>
      <c r="E227" s="45"/>
      <c r="F227" s="35">
        <f>SUM(F228:F236)</f>
        <v>21880.264999999999</v>
      </c>
      <c r="G227" s="35">
        <f>SUM(G228:G236)</f>
        <v>4.5</v>
      </c>
      <c r="H227" s="35">
        <f t="shared" ref="H227:AV227" si="208">SUM(H228:H236)</f>
        <v>0.32</v>
      </c>
      <c r="I227" s="35">
        <f t="shared" si="208"/>
        <v>9343.1713199999995</v>
      </c>
      <c r="J227" s="35">
        <f t="shared" si="208"/>
        <v>9343.1713199999995</v>
      </c>
      <c r="K227" s="35">
        <f t="shared" si="208"/>
        <v>0</v>
      </c>
      <c r="L227" s="35">
        <f t="shared" si="208"/>
        <v>0</v>
      </c>
      <c r="M227" s="35">
        <f t="shared" si="208"/>
        <v>0</v>
      </c>
      <c r="N227" s="35">
        <f t="shared" si="208"/>
        <v>0.5</v>
      </c>
      <c r="O227" s="35">
        <f t="shared" si="208"/>
        <v>0</v>
      </c>
      <c r="P227" s="35">
        <f t="shared" si="208"/>
        <v>2738.7113199999999</v>
      </c>
      <c r="Q227" s="35">
        <f t="shared" si="208"/>
        <v>2738.7113199999999</v>
      </c>
      <c r="R227" s="35">
        <f t="shared" si="208"/>
        <v>0</v>
      </c>
      <c r="S227" s="35">
        <f t="shared" si="208"/>
        <v>0</v>
      </c>
      <c r="T227" s="35">
        <f t="shared" si="208"/>
        <v>0</v>
      </c>
      <c r="U227" s="35">
        <f t="shared" si="208"/>
        <v>1.94</v>
      </c>
      <c r="V227" s="35">
        <f t="shared" si="208"/>
        <v>0.32</v>
      </c>
      <c r="W227" s="35">
        <f t="shared" si="208"/>
        <v>900.26</v>
      </c>
      <c r="X227" s="35">
        <f t="shared" si="208"/>
        <v>900.26</v>
      </c>
      <c r="Y227" s="35">
        <f t="shared" si="208"/>
        <v>0</v>
      </c>
      <c r="Z227" s="35">
        <f t="shared" si="208"/>
        <v>0</v>
      </c>
      <c r="AA227" s="35">
        <f t="shared" si="208"/>
        <v>0</v>
      </c>
      <c r="AB227" s="35">
        <f t="shared" si="208"/>
        <v>0</v>
      </c>
      <c r="AC227" s="35">
        <f t="shared" si="208"/>
        <v>0</v>
      </c>
      <c r="AD227" s="35">
        <f t="shared" si="208"/>
        <v>0</v>
      </c>
      <c r="AE227" s="35">
        <f t="shared" si="208"/>
        <v>0</v>
      </c>
      <c r="AF227" s="35">
        <f t="shared" si="208"/>
        <v>0</v>
      </c>
      <c r="AG227" s="35">
        <f t="shared" si="208"/>
        <v>0</v>
      </c>
      <c r="AH227" s="35">
        <f t="shared" si="208"/>
        <v>0</v>
      </c>
      <c r="AI227" s="35">
        <f t="shared" si="208"/>
        <v>0</v>
      </c>
      <c r="AJ227" s="35">
        <f t="shared" si="208"/>
        <v>0</v>
      </c>
      <c r="AK227" s="35">
        <f t="shared" si="208"/>
        <v>1018.77</v>
      </c>
      <c r="AL227" s="35">
        <f t="shared" si="208"/>
        <v>1018.77</v>
      </c>
      <c r="AM227" s="35">
        <f t="shared" si="208"/>
        <v>0</v>
      </c>
      <c r="AN227" s="35">
        <f t="shared" si="208"/>
        <v>0</v>
      </c>
      <c r="AO227" s="35">
        <f t="shared" si="208"/>
        <v>0</v>
      </c>
      <c r="AP227" s="35">
        <f t="shared" si="208"/>
        <v>2.06</v>
      </c>
      <c r="AQ227" s="35">
        <f t="shared" si="208"/>
        <v>0</v>
      </c>
      <c r="AR227" s="35">
        <f t="shared" si="208"/>
        <v>4685.43</v>
      </c>
      <c r="AS227" s="35">
        <f t="shared" si="208"/>
        <v>4685.43</v>
      </c>
      <c r="AT227" s="35">
        <f t="shared" si="208"/>
        <v>0</v>
      </c>
      <c r="AU227" s="35">
        <f t="shared" si="208"/>
        <v>0</v>
      </c>
      <c r="AV227" s="35">
        <f t="shared" si="208"/>
        <v>0</v>
      </c>
    </row>
    <row r="228" spans="1:48" ht="229.5" x14ac:dyDescent="0.5">
      <c r="A228" s="53">
        <v>192</v>
      </c>
      <c r="B228" s="50" t="s">
        <v>469</v>
      </c>
      <c r="C228" s="34" t="s">
        <v>470</v>
      </c>
      <c r="D228" s="52">
        <v>2019</v>
      </c>
      <c r="E228" s="52">
        <v>2020</v>
      </c>
      <c r="F228" s="33">
        <v>189.215</v>
      </c>
      <c r="G228" s="34">
        <f t="shared" ref="G228:G236" si="209">N228+U228+AB228+AI228+AP228</f>
        <v>0</v>
      </c>
      <c r="H228" s="34">
        <f t="shared" ref="H228:H236" si="210">O228+V228+AC228+AJ228+AQ228</f>
        <v>0</v>
      </c>
      <c r="I228" s="34">
        <f t="shared" ref="I228:I236" si="211">J228+K228+L228</f>
        <v>4.25732</v>
      </c>
      <c r="J228" s="34">
        <f t="shared" ref="J228:J236" si="212">Q228+X228+AE228+AL228+AS228</f>
        <v>4.25732</v>
      </c>
      <c r="K228" s="34">
        <f t="shared" ref="K228:K236" si="213">R228+Y228+AF228+AM228+AT228</f>
        <v>0</v>
      </c>
      <c r="L228" s="34">
        <f t="shared" ref="L228:L236" si="214">S228+Z228+AG228+AN228+AU228</f>
        <v>0</v>
      </c>
      <c r="M228" s="34">
        <f t="shared" ref="M228:M236" si="215">T228+AA228+AH228+AO228+AV228</f>
        <v>0</v>
      </c>
      <c r="N228" s="33">
        <v>0</v>
      </c>
      <c r="O228" s="33">
        <v>0</v>
      </c>
      <c r="P228" s="34">
        <f t="shared" ref="P228:P236" si="216">Q228+R228+S228</f>
        <v>4.25732</v>
      </c>
      <c r="Q228" s="33">
        <v>4.25732</v>
      </c>
      <c r="R228" s="33">
        <v>0</v>
      </c>
      <c r="S228" s="34">
        <v>0</v>
      </c>
      <c r="T228" s="34">
        <v>0</v>
      </c>
      <c r="U228" s="33">
        <v>0</v>
      </c>
      <c r="V228" s="33">
        <v>0</v>
      </c>
      <c r="W228" s="34">
        <f t="shared" ref="W228:W236" si="217">X228+Y228+Z228</f>
        <v>0</v>
      </c>
      <c r="X228" s="33">
        <v>0</v>
      </c>
      <c r="Y228" s="34">
        <v>0</v>
      </c>
      <c r="Z228" s="34">
        <v>0</v>
      </c>
      <c r="AA228" s="34">
        <v>0</v>
      </c>
      <c r="AB228" s="33">
        <v>0</v>
      </c>
      <c r="AC228" s="33">
        <v>0</v>
      </c>
      <c r="AD228" s="34">
        <f t="shared" ref="AD228:AD236" si="218">AE228+AF228+AG228</f>
        <v>0</v>
      </c>
      <c r="AE228" s="33">
        <v>0</v>
      </c>
      <c r="AF228" s="34">
        <v>0</v>
      </c>
      <c r="AG228" s="34">
        <v>0</v>
      </c>
      <c r="AH228" s="34">
        <v>0</v>
      </c>
      <c r="AI228" s="33">
        <v>0</v>
      </c>
      <c r="AJ228" s="33">
        <v>0</v>
      </c>
      <c r="AK228" s="34">
        <f t="shared" ref="AK228:AK236" si="219">AL228+AM228+AN228</f>
        <v>0</v>
      </c>
      <c r="AL228" s="33">
        <v>0</v>
      </c>
      <c r="AM228" s="34">
        <v>0</v>
      </c>
      <c r="AN228" s="34">
        <v>0</v>
      </c>
      <c r="AO228" s="34">
        <v>0</v>
      </c>
      <c r="AP228" s="33">
        <v>0</v>
      </c>
      <c r="AQ228" s="33">
        <v>0</v>
      </c>
      <c r="AR228" s="34">
        <f t="shared" ref="AR228:AR236" si="220">AS228+AT228+AU228</f>
        <v>0</v>
      </c>
      <c r="AS228" s="33">
        <v>0</v>
      </c>
      <c r="AT228" s="34">
        <v>0</v>
      </c>
      <c r="AU228" s="34">
        <v>0</v>
      </c>
      <c r="AV228" s="34">
        <v>0</v>
      </c>
    </row>
    <row r="229" spans="1:48" ht="191.25" x14ac:dyDescent="0.5">
      <c r="A229" s="53">
        <v>193</v>
      </c>
      <c r="B229" s="50" t="s">
        <v>471</v>
      </c>
      <c r="C229" s="51" t="s">
        <v>472</v>
      </c>
      <c r="D229" s="52">
        <v>2016</v>
      </c>
      <c r="E229" s="52">
        <v>2026</v>
      </c>
      <c r="F229" s="33">
        <v>11614.73</v>
      </c>
      <c r="G229" s="34">
        <f t="shared" si="209"/>
        <v>0</v>
      </c>
      <c r="H229" s="34">
        <f t="shared" si="210"/>
        <v>0</v>
      </c>
      <c r="I229" s="34">
        <f t="shared" si="211"/>
        <v>10</v>
      </c>
      <c r="J229" s="34">
        <f t="shared" si="212"/>
        <v>10</v>
      </c>
      <c r="K229" s="34">
        <f t="shared" si="213"/>
        <v>0</v>
      </c>
      <c r="L229" s="34">
        <f t="shared" si="214"/>
        <v>0</v>
      </c>
      <c r="M229" s="34">
        <f t="shared" si="215"/>
        <v>0</v>
      </c>
      <c r="N229" s="34">
        <v>0</v>
      </c>
      <c r="O229" s="34">
        <v>0</v>
      </c>
      <c r="P229" s="34">
        <f t="shared" si="216"/>
        <v>0</v>
      </c>
      <c r="Q229" s="34">
        <v>0</v>
      </c>
      <c r="R229" s="34">
        <v>0</v>
      </c>
      <c r="S229" s="34">
        <v>0</v>
      </c>
      <c r="T229" s="34">
        <v>0</v>
      </c>
      <c r="U229" s="34">
        <v>0</v>
      </c>
      <c r="V229" s="34">
        <v>0</v>
      </c>
      <c r="W229" s="34">
        <f t="shared" si="217"/>
        <v>0</v>
      </c>
      <c r="X229" s="34">
        <v>0</v>
      </c>
      <c r="Y229" s="34">
        <v>0</v>
      </c>
      <c r="Z229" s="34">
        <v>0</v>
      </c>
      <c r="AA229" s="34">
        <v>0</v>
      </c>
      <c r="AB229" s="34">
        <v>0</v>
      </c>
      <c r="AC229" s="34">
        <v>0</v>
      </c>
      <c r="AD229" s="34">
        <f t="shared" si="218"/>
        <v>0</v>
      </c>
      <c r="AE229" s="34">
        <v>0</v>
      </c>
      <c r="AF229" s="34">
        <v>0</v>
      </c>
      <c r="AG229" s="34">
        <v>0</v>
      </c>
      <c r="AH229" s="34">
        <v>0</v>
      </c>
      <c r="AI229" s="34">
        <v>0</v>
      </c>
      <c r="AJ229" s="34">
        <v>0</v>
      </c>
      <c r="AK229" s="34">
        <f t="shared" si="219"/>
        <v>0</v>
      </c>
      <c r="AL229" s="34">
        <v>0</v>
      </c>
      <c r="AM229" s="34">
        <v>0</v>
      </c>
      <c r="AN229" s="34">
        <v>0</v>
      </c>
      <c r="AO229" s="34">
        <v>0</v>
      </c>
      <c r="AP229" s="34">
        <v>0</v>
      </c>
      <c r="AQ229" s="34">
        <v>0</v>
      </c>
      <c r="AR229" s="34">
        <f t="shared" si="220"/>
        <v>10</v>
      </c>
      <c r="AS229" s="34">
        <v>10</v>
      </c>
      <c r="AT229" s="34">
        <v>0</v>
      </c>
      <c r="AU229" s="34">
        <v>0</v>
      </c>
      <c r="AV229" s="34">
        <v>0</v>
      </c>
    </row>
    <row r="230" spans="1:48" ht="153" x14ac:dyDescent="0.5">
      <c r="A230" s="53">
        <v>194</v>
      </c>
      <c r="B230" s="50" t="s">
        <v>473</v>
      </c>
      <c r="C230" s="51" t="s">
        <v>474</v>
      </c>
      <c r="D230" s="52">
        <v>2022</v>
      </c>
      <c r="E230" s="52">
        <v>2024</v>
      </c>
      <c r="F230" s="33">
        <v>4508.92</v>
      </c>
      <c r="G230" s="34">
        <f t="shared" si="209"/>
        <v>1.63</v>
      </c>
      <c r="H230" s="34">
        <f t="shared" si="210"/>
        <v>0</v>
      </c>
      <c r="I230" s="34">
        <f t="shared" si="211"/>
        <v>4508.92</v>
      </c>
      <c r="J230" s="34">
        <f t="shared" si="212"/>
        <v>4508.92</v>
      </c>
      <c r="K230" s="34">
        <f t="shared" si="213"/>
        <v>0</v>
      </c>
      <c r="L230" s="34">
        <f t="shared" si="214"/>
        <v>0</v>
      </c>
      <c r="M230" s="34">
        <f t="shared" si="215"/>
        <v>0</v>
      </c>
      <c r="N230" s="34">
        <v>0</v>
      </c>
      <c r="O230" s="34">
        <v>0</v>
      </c>
      <c r="P230" s="34">
        <f t="shared" si="216"/>
        <v>0</v>
      </c>
      <c r="Q230" s="34">
        <v>0</v>
      </c>
      <c r="R230" s="34">
        <v>0</v>
      </c>
      <c r="S230" s="34">
        <v>0</v>
      </c>
      <c r="T230" s="34">
        <v>0</v>
      </c>
      <c r="U230" s="34">
        <v>0</v>
      </c>
      <c r="V230" s="34">
        <v>0</v>
      </c>
      <c r="W230" s="34">
        <f t="shared" si="217"/>
        <v>0</v>
      </c>
      <c r="X230" s="34">
        <v>0</v>
      </c>
      <c r="Y230" s="34">
        <v>0</v>
      </c>
      <c r="Z230" s="34">
        <v>0</v>
      </c>
      <c r="AA230" s="34">
        <v>0</v>
      </c>
      <c r="AB230" s="34">
        <v>0</v>
      </c>
      <c r="AC230" s="34">
        <v>0</v>
      </c>
      <c r="AD230" s="34">
        <f t="shared" si="218"/>
        <v>0</v>
      </c>
      <c r="AE230" s="34">
        <v>0</v>
      </c>
      <c r="AF230" s="34">
        <v>0</v>
      </c>
      <c r="AG230" s="34">
        <v>0</v>
      </c>
      <c r="AH230" s="34">
        <v>0</v>
      </c>
      <c r="AI230" s="34">
        <v>0</v>
      </c>
      <c r="AJ230" s="34">
        <v>0</v>
      </c>
      <c r="AK230" s="34">
        <f t="shared" si="219"/>
        <v>833.49</v>
      </c>
      <c r="AL230" s="34">
        <v>833.49</v>
      </c>
      <c r="AM230" s="34">
        <v>0</v>
      </c>
      <c r="AN230" s="34">
        <v>0</v>
      </c>
      <c r="AO230" s="34">
        <v>0</v>
      </c>
      <c r="AP230" s="34">
        <v>1.63</v>
      </c>
      <c r="AQ230" s="34">
        <v>0</v>
      </c>
      <c r="AR230" s="34">
        <f t="shared" si="220"/>
        <v>3675.4300000000003</v>
      </c>
      <c r="AS230" s="34">
        <v>3675.4300000000003</v>
      </c>
      <c r="AT230" s="34">
        <v>0</v>
      </c>
      <c r="AU230" s="34">
        <v>0</v>
      </c>
      <c r="AV230" s="34">
        <v>0</v>
      </c>
    </row>
    <row r="231" spans="1:48" ht="153" x14ac:dyDescent="0.5">
      <c r="A231" s="53">
        <v>195</v>
      </c>
      <c r="B231" s="50" t="s">
        <v>475</v>
      </c>
      <c r="C231" s="51" t="s">
        <v>476</v>
      </c>
      <c r="D231" s="52">
        <v>2021</v>
      </c>
      <c r="E231" s="52">
        <v>2024</v>
      </c>
      <c r="F231" s="33">
        <v>1185.28</v>
      </c>
      <c r="G231" s="34">
        <f t="shared" si="209"/>
        <v>0.43</v>
      </c>
      <c r="H231" s="34">
        <f t="shared" si="210"/>
        <v>0</v>
      </c>
      <c r="I231" s="34">
        <f t="shared" si="211"/>
        <v>1185.28</v>
      </c>
      <c r="J231" s="34">
        <f t="shared" si="212"/>
        <v>1185.28</v>
      </c>
      <c r="K231" s="34">
        <f t="shared" si="213"/>
        <v>0</v>
      </c>
      <c r="L231" s="34">
        <f t="shared" si="214"/>
        <v>0</v>
      </c>
      <c r="M231" s="34">
        <f t="shared" si="215"/>
        <v>0</v>
      </c>
      <c r="N231" s="34">
        <v>0</v>
      </c>
      <c r="O231" s="34">
        <v>0</v>
      </c>
      <c r="P231" s="34">
        <f t="shared" si="216"/>
        <v>0</v>
      </c>
      <c r="Q231" s="34">
        <v>0</v>
      </c>
      <c r="R231" s="34">
        <v>0</v>
      </c>
      <c r="S231" s="34">
        <v>0</v>
      </c>
      <c r="T231" s="34">
        <v>0</v>
      </c>
      <c r="U231" s="34">
        <v>0</v>
      </c>
      <c r="V231" s="34">
        <v>0</v>
      </c>
      <c r="W231" s="34">
        <f t="shared" si="217"/>
        <v>0</v>
      </c>
      <c r="X231" s="34">
        <v>0</v>
      </c>
      <c r="Y231" s="34">
        <v>0</v>
      </c>
      <c r="Z231" s="34">
        <v>0</v>
      </c>
      <c r="AA231" s="34">
        <v>0</v>
      </c>
      <c r="AB231" s="34">
        <v>0</v>
      </c>
      <c r="AC231" s="34">
        <v>0</v>
      </c>
      <c r="AD231" s="34">
        <f t="shared" si="218"/>
        <v>0</v>
      </c>
      <c r="AE231" s="34">
        <v>0</v>
      </c>
      <c r="AF231" s="34">
        <v>0</v>
      </c>
      <c r="AG231" s="34">
        <v>0</v>
      </c>
      <c r="AH231" s="34">
        <v>0</v>
      </c>
      <c r="AI231" s="34">
        <v>0</v>
      </c>
      <c r="AJ231" s="34">
        <v>0</v>
      </c>
      <c r="AK231" s="34">
        <f t="shared" si="219"/>
        <v>185.28</v>
      </c>
      <c r="AL231" s="34">
        <v>185.28</v>
      </c>
      <c r="AM231" s="34">
        <v>0</v>
      </c>
      <c r="AN231" s="34">
        <v>0</v>
      </c>
      <c r="AO231" s="34">
        <v>0</v>
      </c>
      <c r="AP231" s="34">
        <v>0.43</v>
      </c>
      <c r="AQ231" s="34">
        <v>0</v>
      </c>
      <c r="AR231" s="34">
        <f t="shared" si="220"/>
        <v>1000</v>
      </c>
      <c r="AS231" s="34">
        <v>1000</v>
      </c>
      <c r="AT231" s="34">
        <v>0</v>
      </c>
      <c r="AU231" s="34">
        <v>0</v>
      </c>
      <c r="AV231" s="34">
        <v>0</v>
      </c>
    </row>
    <row r="232" spans="1:48" ht="229.5" x14ac:dyDescent="0.5">
      <c r="A232" s="53">
        <v>196</v>
      </c>
      <c r="B232" s="50" t="s">
        <v>477</v>
      </c>
      <c r="C232" s="51" t="s">
        <v>478</v>
      </c>
      <c r="D232" s="52">
        <v>2020</v>
      </c>
      <c r="E232" s="52">
        <v>2020</v>
      </c>
      <c r="F232" s="33">
        <v>656.28</v>
      </c>
      <c r="G232" s="34">
        <f t="shared" si="209"/>
        <v>0.5</v>
      </c>
      <c r="H232" s="34">
        <f t="shared" si="210"/>
        <v>0</v>
      </c>
      <c r="I232" s="34">
        <f t="shared" si="211"/>
        <v>414.45</v>
      </c>
      <c r="J232" s="34">
        <f t="shared" si="212"/>
        <v>414.45</v>
      </c>
      <c r="K232" s="34">
        <f t="shared" si="213"/>
        <v>0</v>
      </c>
      <c r="L232" s="34">
        <f t="shared" si="214"/>
        <v>0</v>
      </c>
      <c r="M232" s="34">
        <f t="shared" si="215"/>
        <v>0</v>
      </c>
      <c r="N232" s="34">
        <v>0.5</v>
      </c>
      <c r="O232" s="34">
        <v>0</v>
      </c>
      <c r="P232" s="34">
        <f t="shared" si="216"/>
        <v>414.45</v>
      </c>
      <c r="Q232" s="34">
        <v>414.45</v>
      </c>
      <c r="R232" s="34">
        <v>0</v>
      </c>
      <c r="S232" s="34">
        <v>0</v>
      </c>
      <c r="T232" s="34">
        <v>0</v>
      </c>
      <c r="U232" s="34">
        <v>0</v>
      </c>
      <c r="V232" s="34">
        <v>0</v>
      </c>
      <c r="W232" s="34">
        <f t="shared" si="217"/>
        <v>0</v>
      </c>
      <c r="X232" s="34">
        <v>0</v>
      </c>
      <c r="Y232" s="34">
        <v>0</v>
      </c>
      <c r="Z232" s="34">
        <v>0</v>
      </c>
      <c r="AA232" s="34">
        <v>0</v>
      </c>
      <c r="AB232" s="34">
        <v>0</v>
      </c>
      <c r="AC232" s="34">
        <v>0</v>
      </c>
      <c r="AD232" s="34">
        <f t="shared" si="218"/>
        <v>0</v>
      </c>
      <c r="AE232" s="34">
        <v>0</v>
      </c>
      <c r="AF232" s="34">
        <v>0</v>
      </c>
      <c r="AG232" s="34">
        <v>0</v>
      </c>
      <c r="AH232" s="34">
        <v>0</v>
      </c>
      <c r="AI232" s="34">
        <v>0</v>
      </c>
      <c r="AJ232" s="34">
        <v>0</v>
      </c>
      <c r="AK232" s="34">
        <f t="shared" si="219"/>
        <v>0</v>
      </c>
      <c r="AL232" s="34">
        <v>0</v>
      </c>
      <c r="AM232" s="34">
        <v>0</v>
      </c>
      <c r="AN232" s="34">
        <v>0</v>
      </c>
      <c r="AO232" s="34">
        <v>0</v>
      </c>
      <c r="AP232" s="34">
        <v>0</v>
      </c>
      <c r="AQ232" s="34">
        <v>0</v>
      </c>
      <c r="AR232" s="34">
        <f t="shared" si="220"/>
        <v>0</v>
      </c>
      <c r="AS232" s="34">
        <v>0</v>
      </c>
      <c r="AT232" s="34">
        <v>0</v>
      </c>
      <c r="AU232" s="34">
        <v>0</v>
      </c>
      <c r="AV232" s="34">
        <v>0</v>
      </c>
    </row>
    <row r="233" spans="1:48" ht="229.5" x14ac:dyDescent="0.5">
      <c r="A233" s="53">
        <v>197</v>
      </c>
      <c r="B233" s="50" t="s">
        <v>479</v>
      </c>
      <c r="C233" s="51" t="s">
        <v>480</v>
      </c>
      <c r="D233" s="52">
        <v>2020</v>
      </c>
      <c r="E233" s="52">
        <v>2021</v>
      </c>
      <c r="F233" s="33">
        <v>681.93</v>
      </c>
      <c r="G233" s="34">
        <f t="shared" si="209"/>
        <v>0.44</v>
      </c>
      <c r="H233" s="34">
        <f t="shared" si="210"/>
        <v>0</v>
      </c>
      <c r="I233" s="34">
        <f t="shared" si="211"/>
        <v>412.09</v>
      </c>
      <c r="J233" s="34">
        <f t="shared" si="212"/>
        <v>412.09</v>
      </c>
      <c r="K233" s="34">
        <f t="shared" si="213"/>
        <v>0</v>
      </c>
      <c r="L233" s="34">
        <f t="shared" si="214"/>
        <v>0</v>
      </c>
      <c r="M233" s="34">
        <f t="shared" si="215"/>
        <v>0</v>
      </c>
      <c r="N233" s="34">
        <v>0</v>
      </c>
      <c r="O233" s="34">
        <v>0</v>
      </c>
      <c r="P233" s="34">
        <f t="shared" si="216"/>
        <v>402.09</v>
      </c>
      <c r="Q233" s="34">
        <v>402.09</v>
      </c>
      <c r="R233" s="34">
        <v>0</v>
      </c>
      <c r="S233" s="34">
        <v>0</v>
      </c>
      <c r="T233" s="34">
        <v>0</v>
      </c>
      <c r="U233" s="34">
        <v>0.44</v>
      </c>
      <c r="V233" s="34">
        <v>0</v>
      </c>
      <c r="W233" s="34">
        <f t="shared" si="217"/>
        <v>10</v>
      </c>
      <c r="X233" s="34">
        <v>10</v>
      </c>
      <c r="Y233" s="34">
        <v>0</v>
      </c>
      <c r="Z233" s="34">
        <v>0</v>
      </c>
      <c r="AA233" s="34">
        <v>0</v>
      </c>
      <c r="AB233" s="34">
        <v>0</v>
      </c>
      <c r="AC233" s="34">
        <v>0</v>
      </c>
      <c r="AD233" s="34">
        <f t="shared" si="218"/>
        <v>0</v>
      </c>
      <c r="AE233" s="34">
        <v>0</v>
      </c>
      <c r="AF233" s="34">
        <v>0</v>
      </c>
      <c r="AG233" s="34">
        <v>0</v>
      </c>
      <c r="AH233" s="34">
        <v>0</v>
      </c>
      <c r="AI233" s="34">
        <v>0</v>
      </c>
      <c r="AJ233" s="34">
        <v>0</v>
      </c>
      <c r="AK233" s="34">
        <f t="shared" si="219"/>
        <v>0</v>
      </c>
      <c r="AL233" s="34">
        <v>0</v>
      </c>
      <c r="AM233" s="34">
        <v>0</v>
      </c>
      <c r="AN233" s="34">
        <v>0</v>
      </c>
      <c r="AO233" s="34">
        <v>0</v>
      </c>
      <c r="AP233" s="34">
        <v>0</v>
      </c>
      <c r="AQ233" s="34">
        <v>0</v>
      </c>
      <c r="AR233" s="34">
        <f t="shared" si="220"/>
        <v>0</v>
      </c>
      <c r="AS233" s="34">
        <v>0</v>
      </c>
      <c r="AT233" s="34">
        <v>0</v>
      </c>
      <c r="AU233" s="34">
        <v>0</v>
      </c>
      <c r="AV233" s="34">
        <v>0</v>
      </c>
    </row>
    <row r="234" spans="1:48" ht="191.25" x14ac:dyDescent="0.5">
      <c r="A234" s="53">
        <v>198</v>
      </c>
      <c r="B234" s="50" t="s">
        <v>481</v>
      </c>
      <c r="C234" s="51" t="s">
        <v>482</v>
      </c>
      <c r="D234" s="52">
        <v>2020</v>
      </c>
      <c r="E234" s="52">
        <v>2021</v>
      </c>
      <c r="F234" s="33">
        <v>677.8</v>
      </c>
      <c r="G234" s="34">
        <f t="shared" si="209"/>
        <v>0.5</v>
      </c>
      <c r="H234" s="34">
        <f t="shared" si="210"/>
        <v>0</v>
      </c>
      <c r="I234" s="34">
        <f t="shared" si="211"/>
        <v>643.97399999999993</v>
      </c>
      <c r="J234" s="34">
        <f t="shared" si="212"/>
        <v>643.97399999999993</v>
      </c>
      <c r="K234" s="34">
        <f t="shared" si="213"/>
        <v>0</v>
      </c>
      <c r="L234" s="34">
        <f t="shared" si="214"/>
        <v>0</v>
      </c>
      <c r="M234" s="34">
        <f t="shared" si="215"/>
        <v>0</v>
      </c>
      <c r="N234" s="34">
        <v>0</v>
      </c>
      <c r="O234" s="34">
        <v>0</v>
      </c>
      <c r="P234" s="34">
        <f t="shared" si="216"/>
        <v>542.30399999999997</v>
      </c>
      <c r="Q234" s="34">
        <v>542.30399999999997</v>
      </c>
      <c r="R234" s="34">
        <v>0</v>
      </c>
      <c r="S234" s="34">
        <v>0</v>
      </c>
      <c r="T234" s="34">
        <v>0</v>
      </c>
      <c r="U234" s="34">
        <v>0.5</v>
      </c>
      <c r="V234" s="34">
        <v>0</v>
      </c>
      <c r="W234" s="34">
        <f t="shared" si="217"/>
        <v>101.66999999999999</v>
      </c>
      <c r="X234" s="34">
        <v>101.66999999999999</v>
      </c>
      <c r="Y234" s="34">
        <v>0</v>
      </c>
      <c r="Z234" s="34">
        <v>0</v>
      </c>
      <c r="AA234" s="34">
        <v>0</v>
      </c>
      <c r="AB234" s="34">
        <v>0</v>
      </c>
      <c r="AC234" s="34">
        <v>0</v>
      </c>
      <c r="AD234" s="34">
        <f t="shared" si="218"/>
        <v>0</v>
      </c>
      <c r="AE234" s="34">
        <v>0</v>
      </c>
      <c r="AF234" s="34">
        <v>0</v>
      </c>
      <c r="AG234" s="34">
        <v>0</v>
      </c>
      <c r="AH234" s="34">
        <v>0</v>
      </c>
      <c r="AI234" s="34">
        <v>0</v>
      </c>
      <c r="AJ234" s="34">
        <v>0</v>
      </c>
      <c r="AK234" s="34">
        <f t="shared" si="219"/>
        <v>0</v>
      </c>
      <c r="AL234" s="34">
        <v>0</v>
      </c>
      <c r="AM234" s="34">
        <v>0</v>
      </c>
      <c r="AN234" s="34">
        <v>0</v>
      </c>
      <c r="AO234" s="34">
        <v>0</v>
      </c>
      <c r="AP234" s="34">
        <v>0</v>
      </c>
      <c r="AQ234" s="34">
        <v>0</v>
      </c>
      <c r="AR234" s="34">
        <f t="shared" si="220"/>
        <v>0</v>
      </c>
      <c r="AS234" s="34">
        <v>0</v>
      </c>
      <c r="AT234" s="34">
        <v>0</v>
      </c>
      <c r="AU234" s="34">
        <v>0</v>
      </c>
      <c r="AV234" s="34">
        <v>0</v>
      </c>
    </row>
    <row r="235" spans="1:48" ht="153" x14ac:dyDescent="0.5">
      <c r="A235" s="53">
        <v>199</v>
      </c>
      <c r="B235" s="50" t="s">
        <v>483</v>
      </c>
      <c r="C235" s="51" t="s">
        <v>484</v>
      </c>
      <c r="D235" s="52">
        <v>2020</v>
      </c>
      <c r="E235" s="52">
        <v>2021</v>
      </c>
      <c r="F235" s="33">
        <v>1487.52</v>
      </c>
      <c r="G235" s="34">
        <f t="shared" si="209"/>
        <v>0.9</v>
      </c>
      <c r="H235" s="34">
        <f t="shared" si="210"/>
        <v>0.16</v>
      </c>
      <c r="I235" s="34">
        <f t="shared" si="211"/>
        <v>1297.51</v>
      </c>
      <c r="J235" s="34">
        <f t="shared" si="212"/>
        <v>1297.51</v>
      </c>
      <c r="K235" s="34">
        <f t="shared" si="213"/>
        <v>0</v>
      </c>
      <c r="L235" s="34">
        <f t="shared" si="214"/>
        <v>0</v>
      </c>
      <c r="M235" s="34">
        <f t="shared" si="215"/>
        <v>0</v>
      </c>
      <c r="N235" s="34">
        <v>0</v>
      </c>
      <c r="O235" s="34">
        <v>0</v>
      </c>
      <c r="P235" s="34">
        <f t="shared" si="216"/>
        <v>1287.51</v>
      </c>
      <c r="Q235" s="34">
        <v>1287.51</v>
      </c>
      <c r="R235" s="34">
        <v>0</v>
      </c>
      <c r="S235" s="34">
        <v>0</v>
      </c>
      <c r="T235" s="34">
        <v>0</v>
      </c>
      <c r="U235" s="34">
        <v>0.9</v>
      </c>
      <c r="V235" s="34">
        <v>0.16</v>
      </c>
      <c r="W235" s="34">
        <f t="shared" si="217"/>
        <v>10</v>
      </c>
      <c r="X235" s="34">
        <v>10</v>
      </c>
      <c r="Y235" s="34">
        <v>0</v>
      </c>
      <c r="Z235" s="34">
        <v>0</v>
      </c>
      <c r="AA235" s="34">
        <v>0</v>
      </c>
      <c r="AB235" s="34">
        <v>0</v>
      </c>
      <c r="AC235" s="34">
        <v>0</v>
      </c>
      <c r="AD235" s="34">
        <f t="shared" si="218"/>
        <v>0</v>
      </c>
      <c r="AE235" s="34">
        <v>0</v>
      </c>
      <c r="AF235" s="34">
        <v>0</v>
      </c>
      <c r="AG235" s="34">
        <v>0</v>
      </c>
      <c r="AH235" s="34">
        <v>0</v>
      </c>
      <c r="AI235" s="34">
        <v>0</v>
      </c>
      <c r="AJ235" s="34">
        <v>0</v>
      </c>
      <c r="AK235" s="34">
        <f t="shared" si="219"/>
        <v>0</v>
      </c>
      <c r="AL235" s="34">
        <v>0</v>
      </c>
      <c r="AM235" s="34">
        <v>0</v>
      </c>
      <c r="AN235" s="34">
        <v>0</v>
      </c>
      <c r="AO235" s="34">
        <v>0</v>
      </c>
      <c r="AP235" s="34">
        <v>0</v>
      </c>
      <c r="AQ235" s="34">
        <v>0</v>
      </c>
      <c r="AR235" s="34">
        <f t="shared" si="220"/>
        <v>0</v>
      </c>
      <c r="AS235" s="34">
        <v>0</v>
      </c>
      <c r="AT235" s="34">
        <v>0</v>
      </c>
      <c r="AU235" s="34">
        <v>0</v>
      </c>
      <c r="AV235" s="34">
        <v>0</v>
      </c>
    </row>
    <row r="236" spans="1:48" ht="153" x14ac:dyDescent="0.5">
      <c r="A236" s="53">
        <v>200</v>
      </c>
      <c r="B236" s="50" t="s">
        <v>485</v>
      </c>
      <c r="C236" s="51" t="s">
        <v>486</v>
      </c>
      <c r="D236" s="52">
        <v>2020</v>
      </c>
      <c r="E236" s="52">
        <v>2021</v>
      </c>
      <c r="F236" s="33">
        <v>878.59</v>
      </c>
      <c r="G236" s="34">
        <f t="shared" si="209"/>
        <v>0.1</v>
      </c>
      <c r="H236" s="34">
        <f t="shared" si="210"/>
        <v>0.16</v>
      </c>
      <c r="I236" s="34">
        <f t="shared" si="211"/>
        <v>866.69</v>
      </c>
      <c r="J236" s="34">
        <f t="shared" si="212"/>
        <v>866.69</v>
      </c>
      <c r="K236" s="34">
        <f t="shared" si="213"/>
        <v>0</v>
      </c>
      <c r="L236" s="34">
        <f t="shared" si="214"/>
        <v>0</v>
      </c>
      <c r="M236" s="34">
        <f t="shared" si="215"/>
        <v>0</v>
      </c>
      <c r="N236" s="34">
        <v>0</v>
      </c>
      <c r="O236" s="34">
        <v>0</v>
      </c>
      <c r="P236" s="34">
        <f t="shared" si="216"/>
        <v>88.1</v>
      </c>
      <c r="Q236" s="34">
        <v>88.1</v>
      </c>
      <c r="R236" s="34">
        <v>0</v>
      </c>
      <c r="S236" s="34">
        <v>0</v>
      </c>
      <c r="T236" s="34">
        <v>0</v>
      </c>
      <c r="U236" s="34">
        <v>0.1</v>
      </c>
      <c r="V236" s="34">
        <v>0.16</v>
      </c>
      <c r="W236" s="34">
        <f t="shared" si="217"/>
        <v>778.59</v>
      </c>
      <c r="X236" s="34">
        <v>778.59</v>
      </c>
      <c r="Y236" s="34">
        <v>0</v>
      </c>
      <c r="Z236" s="34">
        <v>0</v>
      </c>
      <c r="AA236" s="34">
        <v>0</v>
      </c>
      <c r="AB236" s="34">
        <v>0</v>
      </c>
      <c r="AC236" s="34">
        <v>0</v>
      </c>
      <c r="AD236" s="34">
        <f t="shared" si="218"/>
        <v>0</v>
      </c>
      <c r="AE236" s="34">
        <v>0</v>
      </c>
      <c r="AF236" s="34">
        <v>0</v>
      </c>
      <c r="AG236" s="34">
        <v>0</v>
      </c>
      <c r="AH236" s="34">
        <v>0</v>
      </c>
      <c r="AI236" s="34">
        <v>0</v>
      </c>
      <c r="AJ236" s="34">
        <v>0</v>
      </c>
      <c r="AK236" s="34">
        <f t="shared" si="219"/>
        <v>0</v>
      </c>
      <c r="AL236" s="34">
        <v>0</v>
      </c>
      <c r="AM236" s="34">
        <v>0</v>
      </c>
      <c r="AN236" s="34">
        <v>0</v>
      </c>
      <c r="AO236" s="34">
        <v>0</v>
      </c>
      <c r="AP236" s="34">
        <v>0</v>
      </c>
      <c r="AQ236" s="34">
        <v>0</v>
      </c>
      <c r="AR236" s="34">
        <f t="shared" si="220"/>
        <v>0</v>
      </c>
      <c r="AS236" s="34">
        <v>0</v>
      </c>
      <c r="AT236" s="34">
        <v>0</v>
      </c>
      <c r="AU236" s="34">
        <v>0</v>
      </c>
      <c r="AV236" s="34">
        <v>0</v>
      </c>
    </row>
    <row r="237" spans="1:48" ht="38.25" x14ac:dyDescent="0.5">
      <c r="A237" s="53"/>
      <c r="B237" s="43" t="s">
        <v>487</v>
      </c>
      <c r="C237" s="48"/>
      <c r="D237" s="52"/>
      <c r="E237" s="45"/>
      <c r="F237" s="35">
        <f t="shared" ref="F237:AV237" si="221">SUM(F238:F243)</f>
        <v>64394.51</v>
      </c>
      <c r="G237" s="35">
        <f t="shared" si="221"/>
        <v>3.3970000000000002</v>
      </c>
      <c r="H237" s="35">
        <f t="shared" si="221"/>
        <v>1.3</v>
      </c>
      <c r="I237" s="35">
        <f t="shared" si="221"/>
        <v>19338.810000000001</v>
      </c>
      <c r="J237" s="35">
        <f t="shared" si="221"/>
        <v>19338.810000000001</v>
      </c>
      <c r="K237" s="35">
        <f t="shared" si="221"/>
        <v>0</v>
      </c>
      <c r="L237" s="35">
        <f t="shared" si="221"/>
        <v>0</v>
      </c>
      <c r="M237" s="35">
        <f t="shared" si="221"/>
        <v>0</v>
      </c>
      <c r="N237" s="35">
        <f t="shared" si="221"/>
        <v>0</v>
      </c>
      <c r="O237" s="35">
        <f t="shared" si="221"/>
        <v>0.8</v>
      </c>
      <c r="P237" s="35">
        <f t="shared" si="221"/>
        <v>2979.3199999999997</v>
      </c>
      <c r="Q237" s="35">
        <f t="shared" si="221"/>
        <v>2979.3199999999997</v>
      </c>
      <c r="R237" s="35">
        <f t="shared" si="221"/>
        <v>0</v>
      </c>
      <c r="S237" s="35">
        <f t="shared" si="221"/>
        <v>0</v>
      </c>
      <c r="T237" s="35">
        <f t="shared" si="221"/>
        <v>0</v>
      </c>
      <c r="U237" s="35">
        <f t="shared" si="221"/>
        <v>1.597</v>
      </c>
      <c r="V237" s="35">
        <f t="shared" si="221"/>
        <v>0.5</v>
      </c>
      <c r="W237" s="35">
        <f t="shared" si="221"/>
        <v>1819.38</v>
      </c>
      <c r="X237" s="35">
        <f t="shared" si="221"/>
        <v>1819.38</v>
      </c>
      <c r="Y237" s="35">
        <f t="shared" si="221"/>
        <v>0</v>
      </c>
      <c r="Z237" s="35">
        <f t="shared" si="221"/>
        <v>0</v>
      </c>
      <c r="AA237" s="35">
        <f t="shared" si="221"/>
        <v>0</v>
      </c>
      <c r="AB237" s="35">
        <f t="shared" si="221"/>
        <v>0</v>
      </c>
      <c r="AC237" s="35">
        <f t="shared" si="221"/>
        <v>0</v>
      </c>
      <c r="AD237" s="35">
        <f t="shared" si="221"/>
        <v>3100</v>
      </c>
      <c r="AE237" s="35">
        <f t="shared" si="221"/>
        <v>3100</v>
      </c>
      <c r="AF237" s="35">
        <f t="shared" si="221"/>
        <v>0</v>
      </c>
      <c r="AG237" s="35">
        <f t="shared" si="221"/>
        <v>0</v>
      </c>
      <c r="AH237" s="35">
        <f t="shared" si="221"/>
        <v>0</v>
      </c>
      <c r="AI237" s="35">
        <f t="shared" si="221"/>
        <v>1.8</v>
      </c>
      <c r="AJ237" s="35">
        <f t="shared" si="221"/>
        <v>0</v>
      </c>
      <c r="AK237" s="35">
        <f t="shared" si="221"/>
        <v>940.1099999999999</v>
      </c>
      <c r="AL237" s="35">
        <f t="shared" si="221"/>
        <v>940.1099999999999</v>
      </c>
      <c r="AM237" s="35">
        <f t="shared" si="221"/>
        <v>0</v>
      </c>
      <c r="AN237" s="35">
        <f t="shared" si="221"/>
        <v>0</v>
      </c>
      <c r="AO237" s="35">
        <f t="shared" si="221"/>
        <v>0</v>
      </c>
      <c r="AP237" s="35">
        <f t="shared" si="221"/>
        <v>0</v>
      </c>
      <c r="AQ237" s="35">
        <f t="shared" si="221"/>
        <v>0</v>
      </c>
      <c r="AR237" s="35">
        <f t="shared" si="221"/>
        <v>10500</v>
      </c>
      <c r="AS237" s="35">
        <f t="shared" si="221"/>
        <v>10500</v>
      </c>
      <c r="AT237" s="35">
        <f t="shared" si="221"/>
        <v>0</v>
      </c>
      <c r="AU237" s="35">
        <f t="shared" si="221"/>
        <v>0</v>
      </c>
      <c r="AV237" s="35">
        <f t="shared" si="221"/>
        <v>0</v>
      </c>
    </row>
    <row r="238" spans="1:48" ht="114.75" x14ac:dyDescent="0.5">
      <c r="A238" s="53">
        <v>201</v>
      </c>
      <c r="B238" s="50" t="s">
        <v>488</v>
      </c>
      <c r="C238" s="51" t="s">
        <v>489</v>
      </c>
      <c r="D238" s="52">
        <v>2016</v>
      </c>
      <c r="E238" s="52">
        <v>2025</v>
      </c>
      <c r="F238" s="33">
        <v>17400.89</v>
      </c>
      <c r="G238" s="34">
        <f t="shared" ref="G238:H243" si="222">N238+U238+AB238+AI238+AP238</f>
        <v>0</v>
      </c>
      <c r="H238" s="34">
        <f t="shared" si="222"/>
        <v>0</v>
      </c>
      <c r="I238" s="34">
        <f t="shared" ref="I238:I243" si="223">J238+K238+L238</f>
        <v>2145.9899999999998</v>
      </c>
      <c r="J238" s="34">
        <f t="shared" ref="J238:M243" si="224">Q238+X238+AE238+AL238+AS238</f>
        <v>2145.9899999999998</v>
      </c>
      <c r="K238" s="34">
        <f t="shared" si="224"/>
        <v>0</v>
      </c>
      <c r="L238" s="34">
        <f t="shared" si="224"/>
        <v>0</v>
      </c>
      <c r="M238" s="34">
        <f t="shared" si="224"/>
        <v>0</v>
      </c>
      <c r="N238" s="34">
        <v>0</v>
      </c>
      <c r="O238" s="34">
        <v>0</v>
      </c>
      <c r="P238" s="34">
        <f t="shared" ref="P238:P243" si="225">Q238+R238+S238</f>
        <v>1745.99</v>
      </c>
      <c r="Q238" s="34">
        <v>1745.99</v>
      </c>
      <c r="R238" s="34">
        <v>0</v>
      </c>
      <c r="S238" s="34">
        <v>0</v>
      </c>
      <c r="T238" s="34">
        <v>0</v>
      </c>
      <c r="U238" s="34">
        <v>0</v>
      </c>
      <c r="V238" s="34">
        <v>0</v>
      </c>
      <c r="W238" s="34">
        <f t="shared" ref="W238:W243" si="226">X238+Y238+Z238</f>
        <v>100</v>
      </c>
      <c r="X238" s="34">
        <v>100</v>
      </c>
      <c r="Y238" s="34">
        <v>0</v>
      </c>
      <c r="Z238" s="34">
        <v>0</v>
      </c>
      <c r="AA238" s="34">
        <v>0</v>
      </c>
      <c r="AB238" s="34">
        <v>0</v>
      </c>
      <c r="AC238" s="34">
        <v>0</v>
      </c>
      <c r="AD238" s="34">
        <f t="shared" ref="AD238:AD243" si="227">AE238+AF238+AG238</f>
        <v>100</v>
      </c>
      <c r="AE238" s="34">
        <v>100</v>
      </c>
      <c r="AF238" s="34">
        <v>0</v>
      </c>
      <c r="AG238" s="34">
        <v>0</v>
      </c>
      <c r="AH238" s="34">
        <v>0</v>
      </c>
      <c r="AI238" s="34">
        <v>0</v>
      </c>
      <c r="AJ238" s="34">
        <v>0</v>
      </c>
      <c r="AK238" s="34">
        <f t="shared" ref="AK238:AK243" si="228">AL238+AM238+AN238</f>
        <v>100</v>
      </c>
      <c r="AL238" s="34">
        <v>100</v>
      </c>
      <c r="AM238" s="34">
        <v>0</v>
      </c>
      <c r="AN238" s="34">
        <v>0</v>
      </c>
      <c r="AO238" s="34">
        <v>0</v>
      </c>
      <c r="AP238" s="34">
        <v>0</v>
      </c>
      <c r="AQ238" s="34">
        <v>0</v>
      </c>
      <c r="AR238" s="34">
        <f t="shared" ref="AR238:AR243" si="229">AS238+AT238+AU238</f>
        <v>100</v>
      </c>
      <c r="AS238" s="34">
        <v>100</v>
      </c>
      <c r="AT238" s="34">
        <v>0</v>
      </c>
      <c r="AU238" s="34">
        <v>0</v>
      </c>
      <c r="AV238" s="34">
        <v>0</v>
      </c>
    </row>
    <row r="239" spans="1:48" ht="153" x14ac:dyDescent="0.5">
      <c r="A239" s="53">
        <v>202</v>
      </c>
      <c r="B239" s="50" t="s">
        <v>490</v>
      </c>
      <c r="C239" s="51" t="s">
        <v>491</v>
      </c>
      <c r="D239" s="52">
        <v>2018</v>
      </c>
      <c r="E239" s="52">
        <v>2023</v>
      </c>
      <c r="F239" s="33">
        <v>4160.55</v>
      </c>
      <c r="G239" s="34">
        <f t="shared" si="222"/>
        <v>1.8</v>
      </c>
      <c r="H239" s="34">
        <f t="shared" si="222"/>
        <v>0</v>
      </c>
      <c r="I239" s="34">
        <f t="shared" si="223"/>
        <v>4160.55</v>
      </c>
      <c r="J239" s="34">
        <f t="shared" si="224"/>
        <v>4160.55</v>
      </c>
      <c r="K239" s="34">
        <f t="shared" si="224"/>
        <v>0</v>
      </c>
      <c r="L239" s="34">
        <f t="shared" si="224"/>
        <v>0</v>
      </c>
      <c r="M239" s="34">
        <f t="shared" si="224"/>
        <v>0</v>
      </c>
      <c r="N239" s="34">
        <v>0</v>
      </c>
      <c r="O239" s="34">
        <v>0</v>
      </c>
      <c r="P239" s="34">
        <f t="shared" si="225"/>
        <v>0</v>
      </c>
      <c r="Q239" s="34">
        <v>0</v>
      </c>
      <c r="R239" s="34">
        <v>0</v>
      </c>
      <c r="S239" s="34">
        <v>0</v>
      </c>
      <c r="T239" s="34">
        <v>0</v>
      </c>
      <c r="U239" s="34">
        <v>0</v>
      </c>
      <c r="V239" s="34">
        <v>0</v>
      </c>
      <c r="W239" s="34">
        <f t="shared" si="226"/>
        <v>0</v>
      </c>
      <c r="X239" s="34">
        <v>0</v>
      </c>
      <c r="Y239" s="34">
        <v>0</v>
      </c>
      <c r="Z239" s="34">
        <v>0</v>
      </c>
      <c r="AA239" s="34">
        <v>0</v>
      </c>
      <c r="AB239" s="34">
        <v>0</v>
      </c>
      <c r="AC239" s="34">
        <v>0</v>
      </c>
      <c r="AD239" s="34">
        <f t="shared" si="227"/>
        <v>0</v>
      </c>
      <c r="AE239" s="34">
        <v>0</v>
      </c>
      <c r="AF239" s="34">
        <v>0</v>
      </c>
      <c r="AG239" s="34">
        <v>0</v>
      </c>
      <c r="AH239" s="34">
        <v>0</v>
      </c>
      <c r="AI239" s="34">
        <v>1.8</v>
      </c>
      <c r="AJ239" s="34">
        <v>0</v>
      </c>
      <c r="AK239" s="34">
        <f t="shared" si="228"/>
        <v>160.55000000000001</v>
      </c>
      <c r="AL239" s="34">
        <v>160.55000000000001</v>
      </c>
      <c r="AM239" s="34">
        <v>0</v>
      </c>
      <c r="AN239" s="34">
        <v>0</v>
      </c>
      <c r="AO239" s="34">
        <v>0</v>
      </c>
      <c r="AP239" s="34">
        <v>0</v>
      </c>
      <c r="AQ239" s="34">
        <v>0</v>
      </c>
      <c r="AR239" s="34">
        <f t="shared" si="229"/>
        <v>4000</v>
      </c>
      <c r="AS239" s="34">
        <v>4000</v>
      </c>
      <c r="AT239" s="34">
        <v>0</v>
      </c>
      <c r="AU239" s="34">
        <v>0</v>
      </c>
      <c r="AV239" s="34">
        <v>0</v>
      </c>
    </row>
    <row r="240" spans="1:48" ht="114.75" x14ac:dyDescent="0.5">
      <c r="A240" s="53">
        <v>203</v>
      </c>
      <c r="B240" s="50" t="s">
        <v>492</v>
      </c>
      <c r="C240" s="51" t="s">
        <v>493</v>
      </c>
      <c r="D240" s="52">
        <v>2018</v>
      </c>
      <c r="E240" s="52">
        <v>2020</v>
      </c>
      <c r="F240" s="33">
        <v>1808.39</v>
      </c>
      <c r="G240" s="34">
        <f t="shared" si="222"/>
        <v>0</v>
      </c>
      <c r="H240" s="34">
        <f t="shared" si="222"/>
        <v>0.8</v>
      </c>
      <c r="I240" s="34">
        <f t="shared" si="223"/>
        <v>373.42</v>
      </c>
      <c r="J240" s="34">
        <f t="shared" si="224"/>
        <v>373.42</v>
      </c>
      <c r="K240" s="34">
        <f t="shared" si="224"/>
        <v>0</v>
      </c>
      <c r="L240" s="34">
        <f t="shared" si="224"/>
        <v>0</v>
      </c>
      <c r="M240" s="34">
        <f t="shared" si="224"/>
        <v>0</v>
      </c>
      <c r="N240" s="34">
        <v>0</v>
      </c>
      <c r="O240" s="34">
        <v>0.8</v>
      </c>
      <c r="P240" s="34">
        <f t="shared" si="225"/>
        <v>373.42</v>
      </c>
      <c r="Q240" s="34">
        <v>373.42</v>
      </c>
      <c r="R240" s="34">
        <v>0</v>
      </c>
      <c r="S240" s="34">
        <v>0</v>
      </c>
      <c r="T240" s="34">
        <v>0</v>
      </c>
      <c r="U240" s="34">
        <v>0</v>
      </c>
      <c r="V240" s="34">
        <v>0</v>
      </c>
      <c r="W240" s="34">
        <f t="shared" si="226"/>
        <v>0</v>
      </c>
      <c r="X240" s="34">
        <v>0</v>
      </c>
      <c r="Y240" s="34">
        <v>0</v>
      </c>
      <c r="Z240" s="34">
        <v>0</v>
      </c>
      <c r="AA240" s="34">
        <v>0</v>
      </c>
      <c r="AB240" s="34">
        <v>0</v>
      </c>
      <c r="AC240" s="34">
        <v>0</v>
      </c>
      <c r="AD240" s="34">
        <f t="shared" si="227"/>
        <v>0</v>
      </c>
      <c r="AE240" s="34">
        <v>0</v>
      </c>
      <c r="AF240" s="34">
        <v>0</v>
      </c>
      <c r="AG240" s="34">
        <v>0</v>
      </c>
      <c r="AH240" s="34">
        <v>0</v>
      </c>
      <c r="AI240" s="34">
        <v>0</v>
      </c>
      <c r="AJ240" s="34">
        <v>0</v>
      </c>
      <c r="AK240" s="34">
        <f t="shared" si="228"/>
        <v>0</v>
      </c>
      <c r="AL240" s="34">
        <v>0</v>
      </c>
      <c r="AM240" s="34">
        <v>0</v>
      </c>
      <c r="AN240" s="34">
        <v>0</v>
      </c>
      <c r="AO240" s="34">
        <v>0</v>
      </c>
      <c r="AP240" s="34">
        <v>0</v>
      </c>
      <c r="AQ240" s="34">
        <v>0</v>
      </c>
      <c r="AR240" s="34">
        <f t="shared" si="229"/>
        <v>0</v>
      </c>
      <c r="AS240" s="34">
        <v>0</v>
      </c>
      <c r="AT240" s="34">
        <v>0</v>
      </c>
      <c r="AU240" s="34">
        <v>0</v>
      </c>
      <c r="AV240" s="34">
        <v>0</v>
      </c>
    </row>
    <row r="241" spans="1:48" ht="114.75" x14ac:dyDescent="0.5">
      <c r="A241" s="53">
        <v>204</v>
      </c>
      <c r="B241" s="50" t="s">
        <v>494</v>
      </c>
      <c r="C241" s="51" t="s">
        <v>495</v>
      </c>
      <c r="D241" s="52">
        <v>2016</v>
      </c>
      <c r="E241" s="52">
        <v>2025</v>
      </c>
      <c r="F241" s="33">
        <v>27679.56</v>
      </c>
      <c r="G241" s="34">
        <f t="shared" si="222"/>
        <v>0</v>
      </c>
      <c r="H241" s="34">
        <f t="shared" si="222"/>
        <v>0</v>
      </c>
      <c r="I241" s="34">
        <f t="shared" si="223"/>
        <v>7079.5599999999995</v>
      </c>
      <c r="J241" s="34">
        <f t="shared" si="224"/>
        <v>7079.5599999999995</v>
      </c>
      <c r="K241" s="34">
        <f t="shared" si="224"/>
        <v>0</v>
      </c>
      <c r="L241" s="34">
        <f t="shared" si="224"/>
        <v>0</v>
      </c>
      <c r="M241" s="34">
        <f t="shared" si="224"/>
        <v>0</v>
      </c>
      <c r="N241" s="34">
        <v>0</v>
      </c>
      <c r="O241" s="34">
        <v>0</v>
      </c>
      <c r="P241" s="34">
        <f t="shared" si="225"/>
        <v>0</v>
      </c>
      <c r="Q241" s="34">
        <v>0</v>
      </c>
      <c r="R241" s="34">
        <v>0</v>
      </c>
      <c r="S241" s="34">
        <v>0</v>
      </c>
      <c r="T241" s="34">
        <v>0</v>
      </c>
      <c r="U241" s="34">
        <v>0</v>
      </c>
      <c r="V241" s="34">
        <v>0</v>
      </c>
      <c r="W241" s="34">
        <f t="shared" si="226"/>
        <v>0</v>
      </c>
      <c r="X241" s="34">
        <v>0</v>
      </c>
      <c r="Y241" s="34">
        <v>0</v>
      </c>
      <c r="Z241" s="34">
        <v>0</v>
      </c>
      <c r="AA241" s="34">
        <v>0</v>
      </c>
      <c r="AB241" s="34">
        <v>0</v>
      </c>
      <c r="AC241" s="34">
        <v>0</v>
      </c>
      <c r="AD241" s="34">
        <f t="shared" si="227"/>
        <v>0</v>
      </c>
      <c r="AE241" s="34">
        <v>0</v>
      </c>
      <c r="AF241" s="34">
        <v>0</v>
      </c>
      <c r="AG241" s="34">
        <v>0</v>
      </c>
      <c r="AH241" s="34">
        <v>0</v>
      </c>
      <c r="AI241" s="34">
        <v>0</v>
      </c>
      <c r="AJ241" s="34">
        <v>0</v>
      </c>
      <c r="AK241" s="34">
        <f t="shared" si="228"/>
        <v>679.56</v>
      </c>
      <c r="AL241" s="34">
        <v>679.56</v>
      </c>
      <c r="AM241" s="34">
        <v>0</v>
      </c>
      <c r="AN241" s="34">
        <v>0</v>
      </c>
      <c r="AO241" s="34">
        <v>0</v>
      </c>
      <c r="AP241" s="34">
        <v>0</v>
      </c>
      <c r="AQ241" s="34">
        <v>0</v>
      </c>
      <c r="AR241" s="34">
        <f t="shared" si="229"/>
        <v>6400</v>
      </c>
      <c r="AS241" s="34">
        <v>6400</v>
      </c>
      <c r="AT241" s="34">
        <v>0</v>
      </c>
      <c r="AU241" s="34">
        <v>0</v>
      </c>
      <c r="AV241" s="34">
        <v>0</v>
      </c>
    </row>
    <row r="242" spans="1:48" ht="153" x14ac:dyDescent="0.5">
      <c r="A242" s="53">
        <v>205</v>
      </c>
      <c r="B242" s="50" t="s">
        <v>496</v>
      </c>
      <c r="C242" s="51" t="s">
        <v>497</v>
      </c>
      <c r="D242" s="52">
        <v>2019</v>
      </c>
      <c r="E242" s="52">
        <v>2021</v>
      </c>
      <c r="F242" s="33">
        <v>12575.21</v>
      </c>
      <c r="G242" s="34">
        <f t="shared" si="222"/>
        <v>1.597</v>
      </c>
      <c r="H242" s="34">
        <f t="shared" si="222"/>
        <v>0</v>
      </c>
      <c r="I242" s="34">
        <f t="shared" si="223"/>
        <v>4819.38</v>
      </c>
      <c r="J242" s="34">
        <f t="shared" si="224"/>
        <v>4819.38</v>
      </c>
      <c r="K242" s="34">
        <f t="shared" si="224"/>
        <v>0</v>
      </c>
      <c r="L242" s="34">
        <f t="shared" si="224"/>
        <v>0</v>
      </c>
      <c r="M242" s="34">
        <f t="shared" si="224"/>
        <v>0</v>
      </c>
      <c r="N242" s="34">
        <v>0</v>
      </c>
      <c r="O242" s="34">
        <v>0</v>
      </c>
      <c r="P242" s="34">
        <f t="shared" si="225"/>
        <v>120</v>
      </c>
      <c r="Q242" s="34">
        <v>120</v>
      </c>
      <c r="R242" s="34">
        <v>0</v>
      </c>
      <c r="S242" s="34">
        <v>0</v>
      </c>
      <c r="T242" s="34">
        <v>0</v>
      </c>
      <c r="U242" s="34">
        <v>1.597</v>
      </c>
      <c r="V242" s="34">
        <v>0</v>
      </c>
      <c r="W242" s="34">
        <f t="shared" si="226"/>
        <v>1699.38</v>
      </c>
      <c r="X242" s="34">
        <v>1699.38</v>
      </c>
      <c r="Y242" s="34">
        <v>0</v>
      </c>
      <c r="Z242" s="34">
        <v>0</v>
      </c>
      <c r="AA242" s="34">
        <v>0</v>
      </c>
      <c r="AB242" s="34">
        <v>0</v>
      </c>
      <c r="AC242" s="34">
        <v>0</v>
      </c>
      <c r="AD242" s="34">
        <f t="shared" si="227"/>
        <v>3000</v>
      </c>
      <c r="AE242" s="34">
        <v>3000</v>
      </c>
      <c r="AF242" s="34">
        <v>0</v>
      </c>
      <c r="AG242" s="34">
        <v>0</v>
      </c>
      <c r="AH242" s="34">
        <v>0</v>
      </c>
      <c r="AI242" s="34">
        <v>0</v>
      </c>
      <c r="AJ242" s="34">
        <v>0</v>
      </c>
      <c r="AK242" s="34">
        <f t="shared" si="228"/>
        <v>0</v>
      </c>
      <c r="AL242" s="34">
        <v>0</v>
      </c>
      <c r="AM242" s="34">
        <v>0</v>
      </c>
      <c r="AN242" s="34">
        <v>0</v>
      </c>
      <c r="AO242" s="34">
        <v>0</v>
      </c>
      <c r="AP242" s="34">
        <v>0</v>
      </c>
      <c r="AQ242" s="34">
        <v>0</v>
      </c>
      <c r="AR242" s="34">
        <f t="shared" si="229"/>
        <v>0</v>
      </c>
      <c r="AS242" s="34">
        <v>0</v>
      </c>
      <c r="AT242" s="34">
        <v>0</v>
      </c>
      <c r="AU242" s="34">
        <v>0</v>
      </c>
      <c r="AV242" s="34">
        <v>0</v>
      </c>
    </row>
    <row r="243" spans="1:48" ht="114.75" x14ac:dyDescent="0.5">
      <c r="A243" s="53">
        <v>206</v>
      </c>
      <c r="B243" s="50" t="s">
        <v>498</v>
      </c>
      <c r="C243" s="51" t="s">
        <v>499</v>
      </c>
      <c r="D243" s="52">
        <v>2020</v>
      </c>
      <c r="E243" s="52">
        <v>2021</v>
      </c>
      <c r="F243" s="33">
        <v>769.91</v>
      </c>
      <c r="G243" s="34">
        <f t="shared" si="222"/>
        <v>0</v>
      </c>
      <c r="H243" s="34">
        <f t="shared" si="222"/>
        <v>0.5</v>
      </c>
      <c r="I243" s="34">
        <f t="shared" si="223"/>
        <v>759.91</v>
      </c>
      <c r="J243" s="34">
        <f t="shared" si="224"/>
        <v>759.91</v>
      </c>
      <c r="K243" s="34">
        <f t="shared" si="224"/>
        <v>0</v>
      </c>
      <c r="L243" s="34">
        <f t="shared" si="224"/>
        <v>0</v>
      </c>
      <c r="M243" s="34">
        <f t="shared" si="224"/>
        <v>0</v>
      </c>
      <c r="N243" s="34">
        <v>0</v>
      </c>
      <c r="O243" s="34">
        <v>0</v>
      </c>
      <c r="P243" s="34">
        <f t="shared" si="225"/>
        <v>739.91</v>
      </c>
      <c r="Q243" s="34">
        <v>739.91</v>
      </c>
      <c r="R243" s="34">
        <v>0</v>
      </c>
      <c r="S243" s="34">
        <v>0</v>
      </c>
      <c r="T243" s="34">
        <v>0</v>
      </c>
      <c r="U243" s="34">
        <v>0</v>
      </c>
      <c r="V243" s="34">
        <v>0.5</v>
      </c>
      <c r="W243" s="34">
        <f t="shared" si="226"/>
        <v>20</v>
      </c>
      <c r="X243" s="34">
        <v>20</v>
      </c>
      <c r="Y243" s="34">
        <v>0</v>
      </c>
      <c r="Z243" s="34">
        <v>0</v>
      </c>
      <c r="AA243" s="34">
        <v>0</v>
      </c>
      <c r="AB243" s="34">
        <v>0</v>
      </c>
      <c r="AC243" s="34">
        <v>0</v>
      </c>
      <c r="AD243" s="34">
        <f t="shared" si="227"/>
        <v>0</v>
      </c>
      <c r="AE243" s="34">
        <v>0</v>
      </c>
      <c r="AF243" s="34">
        <v>0</v>
      </c>
      <c r="AG243" s="34">
        <v>0</v>
      </c>
      <c r="AH243" s="34">
        <v>0</v>
      </c>
      <c r="AI243" s="34">
        <v>0</v>
      </c>
      <c r="AJ243" s="34">
        <v>0</v>
      </c>
      <c r="AK243" s="34">
        <f t="shared" si="228"/>
        <v>0</v>
      </c>
      <c r="AL243" s="34">
        <v>0</v>
      </c>
      <c r="AM243" s="34">
        <v>0</v>
      </c>
      <c r="AN243" s="34">
        <v>0</v>
      </c>
      <c r="AO243" s="34">
        <v>0</v>
      </c>
      <c r="AP243" s="34">
        <v>0</v>
      </c>
      <c r="AQ243" s="34">
        <v>0</v>
      </c>
      <c r="AR243" s="34">
        <f t="shared" si="229"/>
        <v>0</v>
      </c>
      <c r="AS243" s="34">
        <v>0</v>
      </c>
      <c r="AT243" s="34">
        <v>0</v>
      </c>
      <c r="AU243" s="34">
        <v>0</v>
      </c>
      <c r="AV243" s="34">
        <v>0</v>
      </c>
    </row>
    <row r="244" spans="1:48" ht="38.25" x14ac:dyDescent="0.5">
      <c r="A244" s="53"/>
      <c r="B244" s="43" t="s">
        <v>500</v>
      </c>
      <c r="C244" s="48"/>
      <c r="D244" s="52"/>
      <c r="E244" s="45"/>
      <c r="F244" s="35">
        <f>SUM(F245:F250)</f>
        <v>80444.589999999982</v>
      </c>
      <c r="G244" s="35">
        <f t="shared" ref="G244:AV244" si="230">SUM(G245:G250)</f>
        <v>3.73</v>
      </c>
      <c r="H244" s="35">
        <f t="shared" si="230"/>
        <v>0.25</v>
      </c>
      <c r="I244" s="35">
        <f t="shared" si="230"/>
        <v>29167.473999999998</v>
      </c>
      <c r="J244" s="35">
        <f t="shared" si="230"/>
        <v>29167.473999999998</v>
      </c>
      <c r="K244" s="35">
        <f t="shared" si="230"/>
        <v>0</v>
      </c>
      <c r="L244" s="35">
        <f t="shared" si="230"/>
        <v>0</v>
      </c>
      <c r="M244" s="35">
        <f t="shared" si="230"/>
        <v>0</v>
      </c>
      <c r="N244" s="35">
        <f t="shared" si="230"/>
        <v>0</v>
      </c>
      <c r="O244" s="35">
        <f t="shared" si="230"/>
        <v>0</v>
      </c>
      <c r="P244" s="35">
        <f t="shared" si="230"/>
        <v>605.31200000000001</v>
      </c>
      <c r="Q244" s="35">
        <f t="shared" si="230"/>
        <v>605.31200000000001</v>
      </c>
      <c r="R244" s="35">
        <f t="shared" si="230"/>
        <v>0</v>
      </c>
      <c r="S244" s="35">
        <f t="shared" si="230"/>
        <v>0</v>
      </c>
      <c r="T244" s="35">
        <f t="shared" si="230"/>
        <v>0</v>
      </c>
      <c r="U244" s="35">
        <f t="shared" si="230"/>
        <v>0.1</v>
      </c>
      <c r="V244" s="35">
        <f t="shared" si="230"/>
        <v>0</v>
      </c>
      <c r="W244" s="35">
        <f t="shared" si="230"/>
        <v>1842.5</v>
      </c>
      <c r="X244" s="35">
        <f t="shared" si="230"/>
        <v>1842.5</v>
      </c>
      <c r="Y244" s="35">
        <f t="shared" si="230"/>
        <v>0</v>
      </c>
      <c r="Z244" s="35">
        <f t="shared" si="230"/>
        <v>0</v>
      </c>
      <c r="AA244" s="35">
        <f t="shared" si="230"/>
        <v>0</v>
      </c>
      <c r="AB244" s="35">
        <f t="shared" si="230"/>
        <v>0</v>
      </c>
      <c r="AC244" s="35">
        <f t="shared" si="230"/>
        <v>0</v>
      </c>
      <c r="AD244" s="35">
        <f t="shared" si="230"/>
        <v>3000</v>
      </c>
      <c r="AE244" s="35">
        <f t="shared" si="230"/>
        <v>3000</v>
      </c>
      <c r="AF244" s="35">
        <f t="shared" si="230"/>
        <v>0</v>
      </c>
      <c r="AG244" s="35">
        <f t="shared" si="230"/>
        <v>0</v>
      </c>
      <c r="AH244" s="35">
        <f t="shared" si="230"/>
        <v>0</v>
      </c>
      <c r="AI244" s="35">
        <f t="shared" si="230"/>
        <v>0.5</v>
      </c>
      <c r="AJ244" s="35">
        <f t="shared" si="230"/>
        <v>0.25</v>
      </c>
      <c r="AK244" s="35">
        <f t="shared" si="230"/>
        <v>2993.98</v>
      </c>
      <c r="AL244" s="35">
        <f t="shared" si="230"/>
        <v>2993.98</v>
      </c>
      <c r="AM244" s="35">
        <f t="shared" si="230"/>
        <v>0</v>
      </c>
      <c r="AN244" s="35">
        <f t="shared" si="230"/>
        <v>0</v>
      </c>
      <c r="AO244" s="35">
        <f t="shared" si="230"/>
        <v>0</v>
      </c>
      <c r="AP244" s="35">
        <f t="shared" si="230"/>
        <v>3.13</v>
      </c>
      <c r="AQ244" s="35">
        <f t="shared" si="230"/>
        <v>0</v>
      </c>
      <c r="AR244" s="35">
        <f t="shared" si="230"/>
        <v>20725.682000000001</v>
      </c>
      <c r="AS244" s="35">
        <f t="shared" si="230"/>
        <v>20725.682000000001</v>
      </c>
      <c r="AT244" s="35">
        <f t="shared" si="230"/>
        <v>0</v>
      </c>
      <c r="AU244" s="35">
        <f t="shared" si="230"/>
        <v>0</v>
      </c>
      <c r="AV244" s="35">
        <f t="shared" si="230"/>
        <v>0</v>
      </c>
    </row>
    <row r="245" spans="1:48" ht="76.5" x14ac:dyDescent="0.5">
      <c r="A245" s="53">
        <v>207</v>
      </c>
      <c r="B245" s="50" t="s">
        <v>501</v>
      </c>
      <c r="C245" s="51" t="s">
        <v>502</v>
      </c>
      <c r="D245" s="52">
        <v>2016</v>
      </c>
      <c r="E245" s="52">
        <v>2024</v>
      </c>
      <c r="F245" s="33">
        <v>18740.5</v>
      </c>
      <c r="G245" s="34">
        <f t="shared" ref="G245:H250" si="231">N245+U245+AB245+AI245+AP245</f>
        <v>0</v>
      </c>
      <c r="H245" s="34">
        <f t="shared" si="231"/>
        <v>0</v>
      </c>
      <c r="I245" s="34">
        <f t="shared" ref="I245:I250" si="232">J245+K245+L245</f>
        <v>1740.5</v>
      </c>
      <c r="J245" s="34">
        <f t="shared" ref="J245:M250" si="233">Q245+X245+AE245+AL245+AS245</f>
        <v>1740.5</v>
      </c>
      <c r="K245" s="34">
        <f t="shared" si="233"/>
        <v>0</v>
      </c>
      <c r="L245" s="34">
        <f t="shared" si="233"/>
        <v>0</v>
      </c>
      <c r="M245" s="34">
        <f t="shared" si="233"/>
        <v>0</v>
      </c>
      <c r="N245" s="34">
        <v>0</v>
      </c>
      <c r="O245" s="34">
        <v>0</v>
      </c>
      <c r="P245" s="34">
        <f t="shared" ref="P245:P250" si="234">Q245+R245+S245</f>
        <v>0</v>
      </c>
      <c r="Q245" s="34">
        <v>0</v>
      </c>
      <c r="R245" s="34">
        <v>0</v>
      </c>
      <c r="S245" s="34">
        <v>0</v>
      </c>
      <c r="T245" s="34">
        <v>0</v>
      </c>
      <c r="U245" s="34">
        <v>0</v>
      </c>
      <c r="V245" s="34">
        <v>0</v>
      </c>
      <c r="W245" s="34">
        <f t="shared" ref="W245:W250" si="235">X245+Y245+Z245</f>
        <v>0</v>
      </c>
      <c r="X245" s="34">
        <v>0</v>
      </c>
      <c r="Y245" s="34">
        <v>0</v>
      </c>
      <c r="Z245" s="34">
        <v>0</v>
      </c>
      <c r="AA245" s="34">
        <v>0</v>
      </c>
      <c r="AB245" s="34">
        <v>0</v>
      </c>
      <c r="AC245" s="34">
        <v>0</v>
      </c>
      <c r="AD245" s="34">
        <f t="shared" ref="AD245:AD250" si="236">AE245+AF245+AG245</f>
        <v>0</v>
      </c>
      <c r="AE245" s="34">
        <v>0</v>
      </c>
      <c r="AF245" s="34">
        <v>0</v>
      </c>
      <c r="AG245" s="34">
        <v>0</v>
      </c>
      <c r="AH245" s="34">
        <v>0</v>
      </c>
      <c r="AI245" s="34">
        <v>0</v>
      </c>
      <c r="AJ245" s="34">
        <v>0</v>
      </c>
      <c r="AK245" s="34">
        <f t="shared" ref="AK245:AK250" si="237">AL245+AM245+AN245</f>
        <v>740.5</v>
      </c>
      <c r="AL245" s="34">
        <v>740.5</v>
      </c>
      <c r="AM245" s="34">
        <v>0</v>
      </c>
      <c r="AN245" s="34">
        <v>0</v>
      </c>
      <c r="AO245" s="34">
        <v>0</v>
      </c>
      <c r="AP245" s="34">
        <v>0</v>
      </c>
      <c r="AQ245" s="34">
        <v>0</v>
      </c>
      <c r="AR245" s="34">
        <f t="shared" ref="AR245:AR250" si="238">AS245+AT245+AU245</f>
        <v>1000</v>
      </c>
      <c r="AS245" s="34">
        <v>1000</v>
      </c>
      <c r="AT245" s="34">
        <v>0</v>
      </c>
      <c r="AU245" s="34">
        <v>0</v>
      </c>
      <c r="AV245" s="34">
        <v>0</v>
      </c>
    </row>
    <row r="246" spans="1:48" ht="153" x14ac:dyDescent="0.5">
      <c r="A246" s="53">
        <v>208</v>
      </c>
      <c r="B246" s="50" t="s">
        <v>503</v>
      </c>
      <c r="C246" s="51" t="s">
        <v>504</v>
      </c>
      <c r="D246" s="52">
        <v>2020</v>
      </c>
      <c r="E246" s="52">
        <v>2024</v>
      </c>
      <c r="F246" s="33">
        <v>5835.27</v>
      </c>
      <c r="G246" s="34">
        <f t="shared" si="231"/>
        <v>2.11</v>
      </c>
      <c r="H246" s="34">
        <f t="shared" si="231"/>
        <v>0</v>
      </c>
      <c r="I246" s="34">
        <f t="shared" si="232"/>
        <v>5835.27</v>
      </c>
      <c r="J246" s="34">
        <f t="shared" si="233"/>
        <v>5835.27</v>
      </c>
      <c r="K246" s="34">
        <f t="shared" si="233"/>
        <v>0</v>
      </c>
      <c r="L246" s="34">
        <f t="shared" si="233"/>
        <v>0</v>
      </c>
      <c r="M246" s="34">
        <f t="shared" si="233"/>
        <v>0</v>
      </c>
      <c r="N246" s="34">
        <v>0</v>
      </c>
      <c r="O246" s="34">
        <v>0</v>
      </c>
      <c r="P246" s="34">
        <f t="shared" si="234"/>
        <v>0</v>
      </c>
      <c r="Q246" s="34">
        <v>0</v>
      </c>
      <c r="R246" s="34">
        <v>0</v>
      </c>
      <c r="S246" s="34">
        <v>0</v>
      </c>
      <c r="T246" s="34">
        <v>0</v>
      </c>
      <c r="U246" s="34">
        <v>0</v>
      </c>
      <c r="V246" s="34">
        <v>0</v>
      </c>
      <c r="W246" s="34">
        <f t="shared" si="235"/>
        <v>0</v>
      </c>
      <c r="X246" s="34">
        <v>0</v>
      </c>
      <c r="Y246" s="34">
        <v>0</v>
      </c>
      <c r="Z246" s="34">
        <v>0</v>
      </c>
      <c r="AA246" s="34">
        <v>0</v>
      </c>
      <c r="AB246" s="34">
        <v>0</v>
      </c>
      <c r="AC246" s="34">
        <v>0</v>
      </c>
      <c r="AD246" s="34">
        <f t="shared" si="236"/>
        <v>0</v>
      </c>
      <c r="AE246" s="34">
        <v>0</v>
      </c>
      <c r="AF246" s="34">
        <v>0</v>
      </c>
      <c r="AG246" s="34">
        <v>0</v>
      </c>
      <c r="AH246" s="34">
        <v>0</v>
      </c>
      <c r="AI246" s="34">
        <v>0</v>
      </c>
      <c r="AJ246" s="34">
        <v>0</v>
      </c>
      <c r="AK246" s="34">
        <f t="shared" si="237"/>
        <v>835.27</v>
      </c>
      <c r="AL246" s="34">
        <v>835.27</v>
      </c>
      <c r="AM246" s="34">
        <v>0</v>
      </c>
      <c r="AN246" s="34">
        <v>0</v>
      </c>
      <c r="AO246" s="34">
        <v>0</v>
      </c>
      <c r="AP246" s="34">
        <v>2.11</v>
      </c>
      <c r="AQ246" s="34">
        <v>0</v>
      </c>
      <c r="AR246" s="34">
        <f t="shared" si="238"/>
        <v>5000</v>
      </c>
      <c r="AS246" s="34">
        <v>5000</v>
      </c>
      <c r="AT246" s="34">
        <v>0</v>
      </c>
      <c r="AU246" s="34">
        <v>0</v>
      </c>
      <c r="AV246" s="34">
        <v>0</v>
      </c>
    </row>
    <row r="247" spans="1:48" ht="153" x14ac:dyDescent="0.5">
      <c r="A247" s="53">
        <v>209</v>
      </c>
      <c r="B247" s="50" t="s">
        <v>505</v>
      </c>
      <c r="C247" s="51" t="s">
        <v>506</v>
      </c>
      <c r="D247" s="52">
        <v>2020</v>
      </c>
      <c r="E247" s="52">
        <v>2024</v>
      </c>
      <c r="F247" s="33">
        <v>2834.41</v>
      </c>
      <c r="G247" s="34">
        <f t="shared" si="231"/>
        <v>1.02</v>
      </c>
      <c r="H247" s="34">
        <f t="shared" si="231"/>
        <v>0</v>
      </c>
      <c r="I247" s="34">
        <f t="shared" si="232"/>
        <v>2834.41</v>
      </c>
      <c r="J247" s="34">
        <f t="shared" si="233"/>
        <v>2834.41</v>
      </c>
      <c r="K247" s="34">
        <f t="shared" si="233"/>
        <v>0</v>
      </c>
      <c r="L247" s="34">
        <f t="shared" si="233"/>
        <v>0</v>
      </c>
      <c r="M247" s="34">
        <f t="shared" si="233"/>
        <v>0</v>
      </c>
      <c r="N247" s="34">
        <v>0</v>
      </c>
      <c r="O247" s="34">
        <v>0</v>
      </c>
      <c r="P247" s="34">
        <f t="shared" si="234"/>
        <v>0</v>
      </c>
      <c r="Q247" s="34">
        <v>0</v>
      </c>
      <c r="R247" s="34">
        <v>0</v>
      </c>
      <c r="S247" s="34">
        <v>0</v>
      </c>
      <c r="T247" s="34">
        <v>0</v>
      </c>
      <c r="U247" s="34">
        <v>0</v>
      </c>
      <c r="V247" s="34">
        <v>0</v>
      </c>
      <c r="W247" s="34">
        <f t="shared" si="235"/>
        <v>0</v>
      </c>
      <c r="X247" s="34">
        <v>0</v>
      </c>
      <c r="Y247" s="34">
        <v>0</v>
      </c>
      <c r="Z247" s="34">
        <v>0</v>
      </c>
      <c r="AA247" s="34">
        <v>0</v>
      </c>
      <c r="AB247" s="34">
        <v>0</v>
      </c>
      <c r="AC247" s="34">
        <v>0</v>
      </c>
      <c r="AD247" s="34">
        <f t="shared" si="236"/>
        <v>0</v>
      </c>
      <c r="AE247" s="34">
        <v>0</v>
      </c>
      <c r="AF247" s="34">
        <v>0</v>
      </c>
      <c r="AG247" s="34">
        <v>0</v>
      </c>
      <c r="AH247" s="34">
        <v>0</v>
      </c>
      <c r="AI247" s="34">
        <v>0</v>
      </c>
      <c r="AJ247" s="34">
        <v>0</v>
      </c>
      <c r="AK247" s="34">
        <f t="shared" si="237"/>
        <v>526.68000000000006</v>
      </c>
      <c r="AL247" s="34">
        <v>526.68000000000006</v>
      </c>
      <c r="AM247" s="34">
        <v>0</v>
      </c>
      <c r="AN247" s="34">
        <v>0</v>
      </c>
      <c r="AO247" s="34">
        <v>0</v>
      </c>
      <c r="AP247" s="34">
        <v>1.02</v>
      </c>
      <c r="AQ247" s="34">
        <v>0</v>
      </c>
      <c r="AR247" s="34">
        <f t="shared" si="238"/>
        <v>2307.7299999999996</v>
      </c>
      <c r="AS247" s="34">
        <v>2307.7299999999996</v>
      </c>
      <c r="AT247" s="34">
        <v>0</v>
      </c>
      <c r="AU247" s="34">
        <v>0</v>
      </c>
      <c r="AV247" s="34">
        <v>0</v>
      </c>
    </row>
    <row r="248" spans="1:48" ht="153" x14ac:dyDescent="0.5">
      <c r="A248" s="53">
        <v>210</v>
      </c>
      <c r="B248" s="50" t="s">
        <v>507</v>
      </c>
      <c r="C248" s="51" t="s">
        <v>508</v>
      </c>
      <c r="D248" s="52">
        <v>2022</v>
      </c>
      <c r="E248" s="52">
        <v>2025</v>
      </c>
      <c r="F248" s="33">
        <v>42646.31</v>
      </c>
      <c r="G248" s="34">
        <f t="shared" si="231"/>
        <v>0</v>
      </c>
      <c r="H248" s="34">
        <f t="shared" si="231"/>
        <v>0</v>
      </c>
      <c r="I248" s="34">
        <f t="shared" si="232"/>
        <v>8974.5019999999986</v>
      </c>
      <c r="J248" s="34">
        <f t="shared" si="233"/>
        <v>8974.5019999999986</v>
      </c>
      <c r="K248" s="34">
        <f t="shared" si="233"/>
        <v>0</v>
      </c>
      <c r="L248" s="34">
        <f t="shared" si="233"/>
        <v>0</v>
      </c>
      <c r="M248" s="34">
        <f t="shared" si="233"/>
        <v>0</v>
      </c>
      <c r="N248" s="34">
        <v>0</v>
      </c>
      <c r="O248" s="34">
        <v>0</v>
      </c>
      <c r="P248" s="34">
        <f t="shared" si="234"/>
        <v>0</v>
      </c>
      <c r="Q248" s="34">
        <v>0</v>
      </c>
      <c r="R248" s="34">
        <v>0</v>
      </c>
      <c r="S248" s="34">
        <v>0</v>
      </c>
      <c r="T248" s="34">
        <v>0</v>
      </c>
      <c r="U248" s="34">
        <v>0</v>
      </c>
      <c r="V248" s="34">
        <v>0</v>
      </c>
      <c r="W248" s="34">
        <f t="shared" si="235"/>
        <v>0</v>
      </c>
      <c r="X248" s="34">
        <v>0</v>
      </c>
      <c r="Y248" s="34">
        <v>0</v>
      </c>
      <c r="Z248" s="34">
        <v>0</v>
      </c>
      <c r="AA248" s="34">
        <v>0</v>
      </c>
      <c r="AB248" s="34">
        <v>0</v>
      </c>
      <c r="AC248" s="34">
        <v>0</v>
      </c>
      <c r="AD248" s="34">
        <f t="shared" si="236"/>
        <v>0</v>
      </c>
      <c r="AE248" s="34">
        <v>0</v>
      </c>
      <c r="AF248" s="34">
        <v>0</v>
      </c>
      <c r="AG248" s="34">
        <v>0</v>
      </c>
      <c r="AH248" s="34">
        <v>0</v>
      </c>
      <c r="AI248" s="34">
        <v>0</v>
      </c>
      <c r="AJ248" s="34">
        <v>0</v>
      </c>
      <c r="AK248" s="34">
        <f t="shared" si="237"/>
        <v>556.54999999999995</v>
      </c>
      <c r="AL248" s="34">
        <v>556.54999999999995</v>
      </c>
      <c r="AM248" s="34">
        <v>0</v>
      </c>
      <c r="AN248" s="34">
        <v>0</v>
      </c>
      <c r="AO248" s="34">
        <v>0</v>
      </c>
      <c r="AP248" s="34">
        <v>0</v>
      </c>
      <c r="AQ248" s="34">
        <v>0</v>
      </c>
      <c r="AR248" s="34">
        <f t="shared" si="238"/>
        <v>8417.9519999999993</v>
      </c>
      <c r="AS248" s="34">
        <v>8417.9519999999993</v>
      </c>
      <c r="AT248" s="34">
        <v>0</v>
      </c>
      <c r="AU248" s="34">
        <v>0</v>
      </c>
      <c r="AV248" s="34">
        <v>0</v>
      </c>
    </row>
    <row r="249" spans="1:48" ht="114.75" x14ac:dyDescent="0.5">
      <c r="A249" s="53">
        <v>211</v>
      </c>
      <c r="B249" s="50" t="s">
        <v>509</v>
      </c>
      <c r="C249" s="51" t="s">
        <v>510</v>
      </c>
      <c r="D249" s="52">
        <v>2017</v>
      </c>
      <c r="E249" s="52">
        <v>2021</v>
      </c>
      <c r="F249" s="33">
        <v>6053.12</v>
      </c>
      <c r="G249" s="34">
        <f t="shared" si="231"/>
        <v>0.1</v>
      </c>
      <c r="H249" s="34">
        <f t="shared" si="231"/>
        <v>0</v>
      </c>
      <c r="I249" s="34">
        <f t="shared" si="232"/>
        <v>5447.8119999999999</v>
      </c>
      <c r="J249" s="34">
        <f t="shared" si="233"/>
        <v>5447.8119999999999</v>
      </c>
      <c r="K249" s="34">
        <f t="shared" si="233"/>
        <v>0</v>
      </c>
      <c r="L249" s="34">
        <f t="shared" si="233"/>
        <v>0</v>
      </c>
      <c r="M249" s="34">
        <f t="shared" si="233"/>
        <v>0</v>
      </c>
      <c r="N249" s="34">
        <v>0</v>
      </c>
      <c r="O249" s="34">
        <v>0</v>
      </c>
      <c r="P249" s="34">
        <f t="shared" si="234"/>
        <v>605.31200000000001</v>
      </c>
      <c r="Q249" s="34">
        <v>605.31200000000001</v>
      </c>
      <c r="R249" s="34">
        <v>0</v>
      </c>
      <c r="S249" s="34">
        <v>0</v>
      </c>
      <c r="T249" s="34">
        <v>0</v>
      </c>
      <c r="U249" s="34">
        <v>0.1</v>
      </c>
      <c r="V249" s="34">
        <v>0</v>
      </c>
      <c r="W249" s="34">
        <f t="shared" si="235"/>
        <v>1842.5</v>
      </c>
      <c r="X249" s="34">
        <v>1842.5</v>
      </c>
      <c r="Y249" s="34">
        <v>0</v>
      </c>
      <c r="Z249" s="34">
        <v>0</v>
      </c>
      <c r="AA249" s="34">
        <v>0</v>
      </c>
      <c r="AB249" s="34">
        <v>0</v>
      </c>
      <c r="AC249" s="34">
        <v>0</v>
      </c>
      <c r="AD249" s="34">
        <f t="shared" si="236"/>
        <v>3000</v>
      </c>
      <c r="AE249" s="34">
        <v>3000</v>
      </c>
      <c r="AF249" s="34">
        <v>0</v>
      </c>
      <c r="AG249" s="34">
        <v>0</v>
      </c>
      <c r="AH249" s="34">
        <v>0</v>
      </c>
      <c r="AI249" s="34">
        <v>0</v>
      </c>
      <c r="AJ249" s="34">
        <v>0</v>
      </c>
      <c r="AK249" s="34">
        <f t="shared" si="237"/>
        <v>0</v>
      </c>
      <c r="AL249" s="34">
        <v>0</v>
      </c>
      <c r="AM249" s="34">
        <v>0</v>
      </c>
      <c r="AN249" s="34">
        <v>0</v>
      </c>
      <c r="AO249" s="34">
        <v>0</v>
      </c>
      <c r="AP249" s="34">
        <v>0</v>
      </c>
      <c r="AQ249" s="34">
        <v>0</v>
      </c>
      <c r="AR249" s="34">
        <f t="shared" si="238"/>
        <v>0</v>
      </c>
      <c r="AS249" s="34">
        <v>0</v>
      </c>
      <c r="AT249" s="34">
        <v>0</v>
      </c>
      <c r="AU249" s="34">
        <v>0</v>
      </c>
      <c r="AV249" s="34">
        <v>0</v>
      </c>
    </row>
    <row r="250" spans="1:48" ht="76.5" x14ac:dyDescent="0.5">
      <c r="A250" s="53">
        <v>212</v>
      </c>
      <c r="B250" s="50" t="s">
        <v>511</v>
      </c>
      <c r="C250" s="51" t="s">
        <v>512</v>
      </c>
      <c r="D250" s="52">
        <v>2018</v>
      </c>
      <c r="E250" s="52">
        <v>2023</v>
      </c>
      <c r="F250" s="33">
        <v>4334.9799999999996</v>
      </c>
      <c r="G250" s="34">
        <f t="shared" si="231"/>
        <v>0.5</v>
      </c>
      <c r="H250" s="34">
        <f t="shared" si="231"/>
        <v>0.25</v>
      </c>
      <c r="I250" s="34">
        <f t="shared" si="232"/>
        <v>4334.9799999999996</v>
      </c>
      <c r="J250" s="34">
        <f t="shared" si="233"/>
        <v>4334.9799999999996</v>
      </c>
      <c r="K250" s="34">
        <f t="shared" si="233"/>
        <v>0</v>
      </c>
      <c r="L250" s="34">
        <f t="shared" si="233"/>
        <v>0</v>
      </c>
      <c r="M250" s="34">
        <f t="shared" si="233"/>
        <v>0</v>
      </c>
      <c r="N250" s="34">
        <v>0</v>
      </c>
      <c r="O250" s="34">
        <v>0</v>
      </c>
      <c r="P250" s="34">
        <f t="shared" si="234"/>
        <v>0</v>
      </c>
      <c r="Q250" s="34">
        <v>0</v>
      </c>
      <c r="R250" s="34">
        <v>0</v>
      </c>
      <c r="S250" s="34">
        <v>0</v>
      </c>
      <c r="T250" s="34">
        <v>0</v>
      </c>
      <c r="U250" s="34">
        <v>0</v>
      </c>
      <c r="V250" s="34">
        <v>0</v>
      </c>
      <c r="W250" s="34">
        <f t="shared" si="235"/>
        <v>0</v>
      </c>
      <c r="X250" s="34">
        <v>0</v>
      </c>
      <c r="Y250" s="34">
        <v>0</v>
      </c>
      <c r="Z250" s="34">
        <v>0</v>
      </c>
      <c r="AA250" s="34">
        <v>0</v>
      </c>
      <c r="AB250" s="34">
        <v>0</v>
      </c>
      <c r="AC250" s="34">
        <v>0</v>
      </c>
      <c r="AD250" s="34">
        <f t="shared" si="236"/>
        <v>0</v>
      </c>
      <c r="AE250" s="34">
        <v>0</v>
      </c>
      <c r="AF250" s="34">
        <v>0</v>
      </c>
      <c r="AG250" s="34">
        <v>0</v>
      </c>
      <c r="AH250" s="34">
        <v>0</v>
      </c>
      <c r="AI250" s="34">
        <v>0.5</v>
      </c>
      <c r="AJ250" s="34">
        <v>0.25</v>
      </c>
      <c r="AK250" s="34">
        <f t="shared" si="237"/>
        <v>334.98</v>
      </c>
      <c r="AL250" s="34">
        <v>334.98</v>
      </c>
      <c r="AM250" s="34">
        <v>0</v>
      </c>
      <c r="AN250" s="34">
        <v>0</v>
      </c>
      <c r="AO250" s="34">
        <v>0</v>
      </c>
      <c r="AP250" s="34">
        <v>0</v>
      </c>
      <c r="AQ250" s="34">
        <v>0</v>
      </c>
      <c r="AR250" s="34">
        <f t="shared" si="238"/>
        <v>4000</v>
      </c>
      <c r="AS250" s="34">
        <v>4000</v>
      </c>
      <c r="AT250" s="34">
        <v>0</v>
      </c>
      <c r="AU250" s="34">
        <v>0</v>
      </c>
      <c r="AV250" s="34">
        <v>0</v>
      </c>
    </row>
    <row r="251" spans="1:48" ht="38.25" x14ac:dyDescent="0.5">
      <c r="A251" s="53"/>
      <c r="B251" s="43" t="s">
        <v>513</v>
      </c>
      <c r="C251" s="48"/>
      <c r="D251" s="52"/>
      <c r="E251" s="45"/>
      <c r="F251" s="35">
        <f t="shared" ref="F251:AV251" si="239">SUM(F252:F296)</f>
        <v>532686.66423000011</v>
      </c>
      <c r="G251" s="35">
        <f t="shared" si="239"/>
        <v>36.52600000000001</v>
      </c>
      <c r="H251" s="35">
        <f t="shared" si="239"/>
        <v>11.730000000000002</v>
      </c>
      <c r="I251" s="35">
        <f t="shared" si="239"/>
        <v>99219.683599999989</v>
      </c>
      <c r="J251" s="35">
        <f t="shared" si="239"/>
        <v>99219.683599999989</v>
      </c>
      <c r="K251" s="35">
        <f t="shared" si="239"/>
        <v>0</v>
      </c>
      <c r="L251" s="35">
        <f t="shared" si="239"/>
        <v>0</v>
      </c>
      <c r="M251" s="35">
        <f t="shared" si="239"/>
        <v>0</v>
      </c>
      <c r="N251" s="35">
        <f t="shared" si="239"/>
        <v>1.9060000000000001</v>
      </c>
      <c r="O251" s="35">
        <f t="shared" si="239"/>
        <v>6.98</v>
      </c>
      <c r="P251" s="35">
        <f t="shared" si="239"/>
        <v>28280.833600000002</v>
      </c>
      <c r="Q251" s="35">
        <f t="shared" si="239"/>
        <v>28280.833600000002</v>
      </c>
      <c r="R251" s="35">
        <f t="shared" si="239"/>
        <v>0</v>
      </c>
      <c r="S251" s="35">
        <f t="shared" si="239"/>
        <v>0</v>
      </c>
      <c r="T251" s="35">
        <f t="shared" si="239"/>
        <v>0</v>
      </c>
      <c r="U251" s="35">
        <f t="shared" si="239"/>
        <v>3.91</v>
      </c>
      <c r="V251" s="35">
        <f t="shared" si="239"/>
        <v>3.7199999999999998</v>
      </c>
      <c r="W251" s="35">
        <f t="shared" si="239"/>
        <v>21386.47</v>
      </c>
      <c r="X251" s="35">
        <f t="shared" si="239"/>
        <v>21386.47</v>
      </c>
      <c r="Y251" s="35">
        <f t="shared" si="239"/>
        <v>0</v>
      </c>
      <c r="Z251" s="35">
        <f t="shared" si="239"/>
        <v>0</v>
      </c>
      <c r="AA251" s="35">
        <f t="shared" si="239"/>
        <v>0</v>
      </c>
      <c r="AB251" s="35">
        <f t="shared" si="239"/>
        <v>0</v>
      </c>
      <c r="AC251" s="35">
        <f t="shared" si="239"/>
        <v>0</v>
      </c>
      <c r="AD251" s="35">
        <f t="shared" si="239"/>
        <v>14200</v>
      </c>
      <c r="AE251" s="35">
        <f t="shared" si="239"/>
        <v>14200</v>
      </c>
      <c r="AF251" s="35">
        <f t="shared" si="239"/>
        <v>0</v>
      </c>
      <c r="AG251" s="35">
        <f t="shared" si="239"/>
        <v>0</v>
      </c>
      <c r="AH251" s="35">
        <f t="shared" si="239"/>
        <v>0</v>
      </c>
      <c r="AI251" s="35">
        <f t="shared" si="239"/>
        <v>10.3</v>
      </c>
      <c r="AJ251" s="35">
        <f t="shared" si="239"/>
        <v>1.03</v>
      </c>
      <c r="AK251" s="35">
        <f t="shared" si="239"/>
        <v>3603.29</v>
      </c>
      <c r="AL251" s="35">
        <f t="shared" si="239"/>
        <v>3603.29</v>
      </c>
      <c r="AM251" s="35">
        <f t="shared" si="239"/>
        <v>0</v>
      </c>
      <c r="AN251" s="35">
        <f t="shared" si="239"/>
        <v>0</v>
      </c>
      <c r="AO251" s="35">
        <f t="shared" si="239"/>
        <v>0</v>
      </c>
      <c r="AP251" s="35">
        <f t="shared" si="239"/>
        <v>20.41</v>
      </c>
      <c r="AQ251" s="35">
        <f t="shared" si="239"/>
        <v>0</v>
      </c>
      <c r="AR251" s="35">
        <f t="shared" si="239"/>
        <v>31749.09</v>
      </c>
      <c r="AS251" s="35">
        <f t="shared" si="239"/>
        <v>31749.09</v>
      </c>
      <c r="AT251" s="35">
        <f t="shared" si="239"/>
        <v>0</v>
      </c>
      <c r="AU251" s="35">
        <f t="shared" si="239"/>
        <v>0</v>
      </c>
      <c r="AV251" s="35">
        <f t="shared" si="239"/>
        <v>0</v>
      </c>
    </row>
    <row r="252" spans="1:48" ht="153" x14ac:dyDescent="0.5">
      <c r="A252" s="53">
        <v>213</v>
      </c>
      <c r="B252" s="50" t="s">
        <v>514</v>
      </c>
      <c r="C252" s="34" t="s">
        <v>515</v>
      </c>
      <c r="D252" s="52">
        <v>2019</v>
      </c>
      <c r="E252" s="52">
        <v>2020</v>
      </c>
      <c r="F252" s="33">
        <v>200.50179</v>
      </c>
      <c r="G252" s="34">
        <f t="shared" ref="G252:G296" si="240">N252+U252+AB252+AI252+AP252</f>
        <v>0</v>
      </c>
      <c r="H252" s="34">
        <f t="shared" ref="H252:H296" si="241">O252+V252+AC252+AJ252+AQ252</f>
        <v>0</v>
      </c>
      <c r="I252" s="34">
        <f t="shared" ref="I252:I296" si="242">J252+K252+L252</f>
        <v>23.856999999999999</v>
      </c>
      <c r="J252" s="34">
        <f t="shared" ref="J252:J296" si="243">Q252+X252+AE252+AL252+AS252</f>
        <v>23.856999999999999</v>
      </c>
      <c r="K252" s="34">
        <f t="shared" ref="K252:K296" si="244">R252+Y252+AF252+AM252+AT252</f>
        <v>0</v>
      </c>
      <c r="L252" s="34">
        <f t="shared" ref="L252:L296" si="245">S252+Z252+AG252+AN252+AU252</f>
        <v>0</v>
      </c>
      <c r="M252" s="34">
        <f t="shared" ref="M252:M296" si="246">T252+AA252+AH252+AO252+AV252</f>
        <v>0</v>
      </c>
      <c r="N252" s="33">
        <v>0</v>
      </c>
      <c r="O252" s="33">
        <v>0</v>
      </c>
      <c r="P252" s="34">
        <f t="shared" ref="P252:P296" si="247">Q252+R252+S252</f>
        <v>23.856999999999999</v>
      </c>
      <c r="Q252" s="33">
        <v>23.856999999999999</v>
      </c>
      <c r="R252" s="34">
        <v>0</v>
      </c>
      <c r="S252" s="34">
        <v>0</v>
      </c>
      <c r="T252" s="34">
        <v>0</v>
      </c>
      <c r="U252" s="33">
        <v>0</v>
      </c>
      <c r="V252" s="33">
        <v>0</v>
      </c>
      <c r="W252" s="34">
        <f t="shared" ref="W252:W296" si="248">X252+Y252+Z252</f>
        <v>0</v>
      </c>
      <c r="X252" s="33">
        <v>0</v>
      </c>
      <c r="Y252" s="34">
        <v>0</v>
      </c>
      <c r="Z252" s="34">
        <v>0</v>
      </c>
      <c r="AA252" s="34">
        <v>0</v>
      </c>
      <c r="AB252" s="33">
        <v>0</v>
      </c>
      <c r="AC252" s="33">
        <v>0</v>
      </c>
      <c r="AD252" s="34">
        <f t="shared" ref="AD252:AD296" si="249">AE252+AF252+AG252</f>
        <v>0</v>
      </c>
      <c r="AE252" s="33">
        <v>0</v>
      </c>
      <c r="AF252" s="34">
        <v>0</v>
      </c>
      <c r="AG252" s="34">
        <v>0</v>
      </c>
      <c r="AH252" s="34">
        <v>0</v>
      </c>
      <c r="AI252" s="33">
        <v>0</v>
      </c>
      <c r="AJ252" s="33">
        <v>0</v>
      </c>
      <c r="AK252" s="34">
        <f t="shared" ref="AK252:AK296" si="250">AL252+AM252+AN252</f>
        <v>0</v>
      </c>
      <c r="AL252" s="33">
        <v>0</v>
      </c>
      <c r="AM252" s="34">
        <v>0</v>
      </c>
      <c r="AN252" s="34">
        <v>0</v>
      </c>
      <c r="AO252" s="34">
        <v>0</v>
      </c>
      <c r="AP252" s="33">
        <v>0</v>
      </c>
      <c r="AQ252" s="33">
        <v>0</v>
      </c>
      <c r="AR252" s="34">
        <f t="shared" ref="AR252:AR296" si="251">AS252+AT252+AU252</f>
        <v>0</v>
      </c>
      <c r="AS252" s="33">
        <v>0</v>
      </c>
      <c r="AT252" s="34">
        <v>0</v>
      </c>
      <c r="AU252" s="34">
        <v>0</v>
      </c>
      <c r="AV252" s="34">
        <v>0</v>
      </c>
    </row>
    <row r="253" spans="1:48" ht="114.75" x14ac:dyDescent="0.5">
      <c r="A253" s="53">
        <v>214</v>
      </c>
      <c r="B253" s="50" t="s">
        <v>516</v>
      </c>
      <c r="C253" s="51" t="s">
        <v>517</v>
      </c>
      <c r="D253" s="52">
        <v>2019</v>
      </c>
      <c r="E253" s="52">
        <v>2020</v>
      </c>
      <c r="F253" s="33">
        <v>567.30999999999995</v>
      </c>
      <c r="G253" s="34">
        <f t="shared" si="240"/>
        <v>0</v>
      </c>
      <c r="H253" s="34">
        <f t="shared" si="241"/>
        <v>0.4</v>
      </c>
      <c r="I253" s="34">
        <f t="shared" si="242"/>
        <v>251.96</v>
      </c>
      <c r="J253" s="34">
        <f t="shared" si="243"/>
        <v>251.96</v>
      </c>
      <c r="K253" s="34">
        <f t="shared" si="244"/>
        <v>0</v>
      </c>
      <c r="L253" s="34">
        <f t="shared" si="245"/>
        <v>0</v>
      </c>
      <c r="M253" s="34">
        <f t="shared" si="246"/>
        <v>0</v>
      </c>
      <c r="N253" s="34">
        <v>0</v>
      </c>
      <c r="O253" s="34">
        <v>0.4</v>
      </c>
      <c r="P253" s="34">
        <f t="shared" si="247"/>
        <v>251.96</v>
      </c>
      <c r="Q253" s="34">
        <v>251.96</v>
      </c>
      <c r="R253" s="34">
        <v>0</v>
      </c>
      <c r="S253" s="34">
        <v>0</v>
      </c>
      <c r="T253" s="34">
        <v>0</v>
      </c>
      <c r="U253" s="34">
        <v>0</v>
      </c>
      <c r="V253" s="34">
        <v>0</v>
      </c>
      <c r="W253" s="34">
        <f t="shared" si="248"/>
        <v>0</v>
      </c>
      <c r="X253" s="34">
        <v>0</v>
      </c>
      <c r="Y253" s="34">
        <v>0</v>
      </c>
      <c r="Z253" s="34">
        <v>0</v>
      </c>
      <c r="AA253" s="34">
        <v>0</v>
      </c>
      <c r="AB253" s="34">
        <v>0</v>
      </c>
      <c r="AC253" s="34">
        <v>0</v>
      </c>
      <c r="AD253" s="34">
        <f t="shared" si="249"/>
        <v>0</v>
      </c>
      <c r="AE253" s="34">
        <v>0</v>
      </c>
      <c r="AF253" s="34">
        <v>0</v>
      </c>
      <c r="AG253" s="34">
        <v>0</v>
      </c>
      <c r="AH253" s="34">
        <v>0</v>
      </c>
      <c r="AI253" s="34">
        <v>0</v>
      </c>
      <c r="AJ253" s="34">
        <v>0</v>
      </c>
      <c r="AK253" s="34">
        <f t="shared" si="250"/>
        <v>0</v>
      </c>
      <c r="AL253" s="34">
        <v>0</v>
      </c>
      <c r="AM253" s="34">
        <v>0</v>
      </c>
      <c r="AN253" s="34">
        <v>0</v>
      </c>
      <c r="AO253" s="34">
        <v>0</v>
      </c>
      <c r="AP253" s="34">
        <v>0</v>
      </c>
      <c r="AQ253" s="34">
        <v>0</v>
      </c>
      <c r="AR253" s="34">
        <f t="shared" si="251"/>
        <v>0</v>
      </c>
      <c r="AS253" s="34">
        <v>0</v>
      </c>
      <c r="AT253" s="34">
        <v>0</v>
      </c>
      <c r="AU253" s="34">
        <v>0</v>
      </c>
      <c r="AV253" s="34">
        <v>0</v>
      </c>
    </row>
    <row r="254" spans="1:48" ht="153" x14ac:dyDescent="0.5">
      <c r="A254" s="53">
        <v>215</v>
      </c>
      <c r="B254" s="50" t="s">
        <v>518</v>
      </c>
      <c r="C254" s="51" t="s">
        <v>519</v>
      </c>
      <c r="D254" s="52">
        <v>2019</v>
      </c>
      <c r="E254" s="52">
        <v>2020</v>
      </c>
      <c r="F254" s="33">
        <v>207.05985000000001</v>
      </c>
      <c r="G254" s="34">
        <f t="shared" si="240"/>
        <v>0</v>
      </c>
      <c r="H254" s="34">
        <f t="shared" si="241"/>
        <v>0.16</v>
      </c>
      <c r="I254" s="34">
        <f t="shared" si="242"/>
        <v>191.1</v>
      </c>
      <c r="J254" s="34">
        <f t="shared" si="243"/>
        <v>191.1</v>
      </c>
      <c r="K254" s="34">
        <f t="shared" si="244"/>
        <v>0</v>
      </c>
      <c r="L254" s="34">
        <f t="shared" si="245"/>
        <v>0</v>
      </c>
      <c r="M254" s="34">
        <f t="shared" si="246"/>
        <v>0</v>
      </c>
      <c r="N254" s="34">
        <v>0</v>
      </c>
      <c r="O254" s="34">
        <v>0.16</v>
      </c>
      <c r="P254" s="34">
        <f t="shared" si="247"/>
        <v>191.1</v>
      </c>
      <c r="Q254" s="34">
        <v>191.1</v>
      </c>
      <c r="R254" s="34">
        <v>0</v>
      </c>
      <c r="S254" s="34">
        <v>0</v>
      </c>
      <c r="T254" s="34">
        <v>0</v>
      </c>
      <c r="U254" s="34">
        <v>0</v>
      </c>
      <c r="V254" s="34">
        <v>0</v>
      </c>
      <c r="W254" s="34">
        <f t="shared" si="248"/>
        <v>0</v>
      </c>
      <c r="X254" s="34">
        <v>0</v>
      </c>
      <c r="Y254" s="34">
        <v>0</v>
      </c>
      <c r="Z254" s="34">
        <v>0</v>
      </c>
      <c r="AA254" s="34">
        <v>0</v>
      </c>
      <c r="AB254" s="34">
        <v>0</v>
      </c>
      <c r="AC254" s="34">
        <v>0</v>
      </c>
      <c r="AD254" s="34">
        <f t="shared" si="249"/>
        <v>0</v>
      </c>
      <c r="AE254" s="34">
        <v>0</v>
      </c>
      <c r="AF254" s="34">
        <v>0</v>
      </c>
      <c r="AG254" s="34">
        <v>0</v>
      </c>
      <c r="AH254" s="34">
        <v>0</v>
      </c>
      <c r="AI254" s="34">
        <v>0</v>
      </c>
      <c r="AJ254" s="34">
        <v>0</v>
      </c>
      <c r="AK254" s="34">
        <f t="shared" si="250"/>
        <v>0</v>
      </c>
      <c r="AL254" s="34">
        <v>0</v>
      </c>
      <c r="AM254" s="34">
        <v>0</v>
      </c>
      <c r="AN254" s="34">
        <v>0</v>
      </c>
      <c r="AO254" s="34">
        <v>0</v>
      </c>
      <c r="AP254" s="34">
        <v>0</v>
      </c>
      <c r="AQ254" s="34">
        <v>0</v>
      </c>
      <c r="AR254" s="34">
        <f t="shared" si="251"/>
        <v>0</v>
      </c>
      <c r="AS254" s="34">
        <v>0</v>
      </c>
      <c r="AT254" s="34">
        <v>0</v>
      </c>
      <c r="AU254" s="34">
        <v>0</v>
      </c>
      <c r="AV254" s="34">
        <v>0</v>
      </c>
    </row>
    <row r="255" spans="1:48" ht="229.5" x14ac:dyDescent="0.5">
      <c r="A255" s="53">
        <v>216</v>
      </c>
      <c r="B255" s="50" t="s">
        <v>520</v>
      </c>
      <c r="C255" s="51" t="s">
        <v>521</v>
      </c>
      <c r="D255" s="52">
        <v>2018</v>
      </c>
      <c r="E255" s="52">
        <v>2020</v>
      </c>
      <c r="F255" s="33">
        <v>37403.741700000006</v>
      </c>
      <c r="G255" s="34">
        <f t="shared" si="240"/>
        <v>1.53</v>
      </c>
      <c r="H255" s="34">
        <f t="shared" si="241"/>
        <v>1.26</v>
      </c>
      <c r="I255" s="34">
        <f t="shared" si="242"/>
        <v>7513.9265999999998</v>
      </c>
      <c r="J255" s="34">
        <f t="shared" si="243"/>
        <v>7513.9265999999998</v>
      </c>
      <c r="K255" s="34">
        <f t="shared" si="244"/>
        <v>0</v>
      </c>
      <c r="L255" s="34">
        <f t="shared" si="245"/>
        <v>0</v>
      </c>
      <c r="M255" s="34">
        <f t="shared" si="246"/>
        <v>0</v>
      </c>
      <c r="N255" s="34">
        <v>1.53</v>
      </c>
      <c r="O255" s="34">
        <v>1.26</v>
      </c>
      <c r="P255" s="34">
        <f t="shared" si="247"/>
        <v>7513.9265999999998</v>
      </c>
      <c r="Q255" s="34">
        <v>7513.9265999999998</v>
      </c>
      <c r="R255" s="34">
        <v>0</v>
      </c>
      <c r="S255" s="34">
        <v>0</v>
      </c>
      <c r="T255" s="34">
        <v>0</v>
      </c>
      <c r="U255" s="34">
        <v>0</v>
      </c>
      <c r="V255" s="34">
        <v>0</v>
      </c>
      <c r="W255" s="34">
        <f t="shared" si="248"/>
        <v>0</v>
      </c>
      <c r="X255" s="34">
        <v>0</v>
      </c>
      <c r="Y255" s="34">
        <v>0</v>
      </c>
      <c r="Z255" s="34">
        <v>0</v>
      </c>
      <c r="AA255" s="34">
        <v>0</v>
      </c>
      <c r="AB255" s="34">
        <v>0</v>
      </c>
      <c r="AC255" s="34">
        <v>0</v>
      </c>
      <c r="AD255" s="34">
        <f t="shared" si="249"/>
        <v>0</v>
      </c>
      <c r="AE255" s="34">
        <v>0</v>
      </c>
      <c r="AF255" s="34">
        <v>0</v>
      </c>
      <c r="AG255" s="34">
        <v>0</v>
      </c>
      <c r="AH255" s="34">
        <v>0</v>
      </c>
      <c r="AI255" s="34">
        <v>0</v>
      </c>
      <c r="AJ255" s="34">
        <v>0</v>
      </c>
      <c r="AK255" s="34">
        <f t="shared" si="250"/>
        <v>0</v>
      </c>
      <c r="AL255" s="34">
        <v>0</v>
      </c>
      <c r="AM255" s="34">
        <v>0</v>
      </c>
      <c r="AN255" s="34">
        <v>0</v>
      </c>
      <c r="AO255" s="34">
        <v>0</v>
      </c>
      <c r="AP255" s="34">
        <v>0</v>
      </c>
      <c r="AQ255" s="34">
        <v>0</v>
      </c>
      <c r="AR255" s="34">
        <f t="shared" si="251"/>
        <v>0</v>
      </c>
      <c r="AS255" s="34">
        <v>0</v>
      </c>
      <c r="AT255" s="34">
        <v>0</v>
      </c>
      <c r="AU255" s="34">
        <v>0</v>
      </c>
      <c r="AV255" s="34">
        <v>0</v>
      </c>
    </row>
    <row r="256" spans="1:48" ht="76.5" x14ac:dyDescent="0.5">
      <c r="A256" s="53">
        <v>217</v>
      </c>
      <c r="B256" s="50" t="s">
        <v>522</v>
      </c>
      <c r="C256" s="51" t="s">
        <v>523</v>
      </c>
      <c r="D256" s="52">
        <v>2016</v>
      </c>
      <c r="E256" s="52">
        <v>2026</v>
      </c>
      <c r="F256" s="33">
        <v>7202.21</v>
      </c>
      <c r="G256" s="34">
        <f t="shared" si="240"/>
        <v>0</v>
      </c>
      <c r="H256" s="34">
        <f t="shared" si="241"/>
        <v>0</v>
      </c>
      <c r="I256" s="34">
        <f t="shared" si="242"/>
        <v>10</v>
      </c>
      <c r="J256" s="34">
        <f t="shared" si="243"/>
        <v>10</v>
      </c>
      <c r="K256" s="34">
        <f t="shared" si="244"/>
        <v>0</v>
      </c>
      <c r="L256" s="34">
        <f t="shared" si="245"/>
        <v>0</v>
      </c>
      <c r="M256" s="34">
        <f t="shared" si="246"/>
        <v>0</v>
      </c>
      <c r="N256" s="34">
        <v>0</v>
      </c>
      <c r="O256" s="34">
        <v>0</v>
      </c>
      <c r="P256" s="34">
        <f t="shared" si="247"/>
        <v>0</v>
      </c>
      <c r="Q256" s="34">
        <v>0</v>
      </c>
      <c r="R256" s="34">
        <v>0</v>
      </c>
      <c r="S256" s="34">
        <v>0</v>
      </c>
      <c r="T256" s="34">
        <v>0</v>
      </c>
      <c r="U256" s="34">
        <v>0</v>
      </c>
      <c r="V256" s="34">
        <v>0</v>
      </c>
      <c r="W256" s="34">
        <f t="shared" si="248"/>
        <v>0</v>
      </c>
      <c r="X256" s="34">
        <v>0</v>
      </c>
      <c r="Y256" s="34">
        <v>0</v>
      </c>
      <c r="Z256" s="34">
        <v>0</v>
      </c>
      <c r="AA256" s="34">
        <v>0</v>
      </c>
      <c r="AB256" s="34">
        <v>0</v>
      </c>
      <c r="AC256" s="34">
        <v>0</v>
      </c>
      <c r="AD256" s="34">
        <f t="shared" si="249"/>
        <v>0</v>
      </c>
      <c r="AE256" s="34">
        <v>0</v>
      </c>
      <c r="AF256" s="34">
        <v>0</v>
      </c>
      <c r="AG256" s="34">
        <v>0</v>
      </c>
      <c r="AH256" s="34">
        <v>0</v>
      </c>
      <c r="AI256" s="34">
        <v>0</v>
      </c>
      <c r="AJ256" s="34">
        <v>0</v>
      </c>
      <c r="AK256" s="34">
        <f t="shared" si="250"/>
        <v>0</v>
      </c>
      <c r="AL256" s="34">
        <v>0</v>
      </c>
      <c r="AM256" s="34">
        <v>0</v>
      </c>
      <c r="AN256" s="34">
        <v>0</v>
      </c>
      <c r="AO256" s="34">
        <v>0</v>
      </c>
      <c r="AP256" s="34">
        <v>0</v>
      </c>
      <c r="AQ256" s="34">
        <v>0</v>
      </c>
      <c r="AR256" s="34">
        <f t="shared" si="251"/>
        <v>10</v>
      </c>
      <c r="AS256" s="34">
        <v>10</v>
      </c>
      <c r="AT256" s="34">
        <v>0</v>
      </c>
      <c r="AU256" s="34">
        <v>0</v>
      </c>
      <c r="AV256" s="34">
        <v>0</v>
      </c>
    </row>
    <row r="257" spans="1:48" ht="114.75" x14ac:dyDescent="0.5">
      <c r="A257" s="53">
        <v>218</v>
      </c>
      <c r="B257" s="50" t="s">
        <v>524</v>
      </c>
      <c r="C257" s="51" t="s">
        <v>525</v>
      </c>
      <c r="D257" s="52">
        <v>2020</v>
      </c>
      <c r="E257" s="52">
        <v>2024</v>
      </c>
      <c r="F257" s="33">
        <v>44839.98</v>
      </c>
      <c r="G257" s="34">
        <f t="shared" si="240"/>
        <v>5.5</v>
      </c>
      <c r="H257" s="34">
        <f t="shared" si="241"/>
        <v>0</v>
      </c>
      <c r="I257" s="34">
        <f t="shared" si="242"/>
        <v>1839.98</v>
      </c>
      <c r="J257" s="34">
        <f t="shared" si="243"/>
        <v>1839.98</v>
      </c>
      <c r="K257" s="34">
        <f t="shared" si="244"/>
        <v>0</v>
      </c>
      <c r="L257" s="34">
        <f t="shared" si="245"/>
        <v>0</v>
      </c>
      <c r="M257" s="34">
        <f t="shared" si="246"/>
        <v>0</v>
      </c>
      <c r="N257" s="34">
        <v>0</v>
      </c>
      <c r="O257" s="34">
        <v>0</v>
      </c>
      <c r="P257" s="34">
        <f t="shared" si="247"/>
        <v>0</v>
      </c>
      <c r="Q257" s="34">
        <v>0</v>
      </c>
      <c r="R257" s="34">
        <v>0</v>
      </c>
      <c r="S257" s="34">
        <v>0</v>
      </c>
      <c r="T257" s="34">
        <v>0</v>
      </c>
      <c r="U257" s="34">
        <v>0</v>
      </c>
      <c r="V257" s="34">
        <v>0</v>
      </c>
      <c r="W257" s="34">
        <f t="shared" si="248"/>
        <v>0</v>
      </c>
      <c r="X257" s="34">
        <v>0</v>
      </c>
      <c r="Y257" s="34">
        <v>0</v>
      </c>
      <c r="Z257" s="34">
        <v>0</v>
      </c>
      <c r="AA257" s="34">
        <v>0</v>
      </c>
      <c r="AB257" s="34">
        <v>0</v>
      </c>
      <c r="AC257" s="34">
        <v>0</v>
      </c>
      <c r="AD257" s="34">
        <f t="shared" si="249"/>
        <v>0</v>
      </c>
      <c r="AE257" s="34">
        <v>0</v>
      </c>
      <c r="AF257" s="34">
        <v>0</v>
      </c>
      <c r="AG257" s="34">
        <v>0</v>
      </c>
      <c r="AH257" s="34">
        <v>0</v>
      </c>
      <c r="AI257" s="34">
        <v>0</v>
      </c>
      <c r="AJ257" s="34">
        <v>0</v>
      </c>
      <c r="AK257" s="34">
        <f t="shared" si="250"/>
        <v>0</v>
      </c>
      <c r="AL257" s="34">
        <v>0</v>
      </c>
      <c r="AM257" s="34">
        <v>0</v>
      </c>
      <c r="AN257" s="34">
        <v>0</v>
      </c>
      <c r="AO257" s="34">
        <v>0</v>
      </c>
      <c r="AP257" s="34">
        <v>5.5</v>
      </c>
      <c r="AQ257" s="34">
        <v>0</v>
      </c>
      <c r="AR257" s="34">
        <f t="shared" si="251"/>
        <v>1839.98</v>
      </c>
      <c r="AS257" s="34">
        <v>1839.98</v>
      </c>
      <c r="AT257" s="34">
        <v>0</v>
      </c>
      <c r="AU257" s="34">
        <v>0</v>
      </c>
      <c r="AV257" s="34">
        <v>0</v>
      </c>
    </row>
    <row r="258" spans="1:48" ht="114.75" x14ac:dyDescent="0.5">
      <c r="A258" s="53">
        <v>219</v>
      </c>
      <c r="B258" s="50" t="s">
        <v>526</v>
      </c>
      <c r="C258" s="51" t="s">
        <v>527</v>
      </c>
      <c r="D258" s="52">
        <v>2022</v>
      </c>
      <c r="E258" s="52">
        <v>2023</v>
      </c>
      <c r="F258" s="33">
        <v>1516.06</v>
      </c>
      <c r="G258" s="34">
        <f t="shared" si="240"/>
        <v>0.55000000000000004</v>
      </c>
      <c r="H258" s="34">
        <f t="shared" si="241"/>
        <v>0</v>
      </c>
      <c r="I258" s="34">
        <f t="shared" si="242"/>
        <v>1516.06</v>
      </c>
      <c r="J258" s="34">
        <f t="shared" si="243"/>
        <v>1516.06</v>
      </c>
      <c r="K258" s="34">
        <f t="shared" si="244"/>
        <v>0</v>
      </c>
      <c r="L258" s="34">
        <f t="shared" si="245"/>
        <v>0</v>
      </c>
      <c r="M258" s="34">
        <f t="shared" si="246"/>
        <v>0</v>
      </c>
      <c r="N258" s="34">
        <v>0</v>
      </c>
      <c r="O258" s="34">
        <v>0</v>
      </c>
      <c r="P258" s="34">
        <f t="shared" si="247"/>
        <v>0</v>
      </c>
      <c r="Q258" s="34">
        <v>0</v>
      </c>
      <c r="R258" s="34">
        <v>0</v>
      </c>
      <c r="S258" s="34">
        <v>0</v>
      </c>
      <c r="T258" s="34">
        <v>0</v>
      </c>
      <c r="U258" s="34">
        <v>0</v>
      </c>
      <c r="V258" s="34">
        <v>0</v>
      </c>
      <c r="W258" s="34">
        <f t="shared" si="248"/>
        <v>0</v>
      </c>
      <c r="X258" s="34">
        <v>0</v>
      </c>
      <c r="Y258" s="34">
        <v>0</v>
      </c>
      <c r="Z258" s="34">
        <v>0</v>
      </c>
      <c r="AA258" s="34">
        <v>0</v>
      </c>
      <c r="AB258" s="34">
        <v>0</v>
      </c>
      <c r="AC258" s="34">
        <v>0</v>
      </c>
      <c r="AD258" s="34">
        <f t="shared" si="249"/>
        <v>0</v>
      </c>
      <c r="AE258" s="34">
        <v>0</v>
      </c>
      <c r="AF258" s="34">
        <v>0</v>
      </c>
      <c r="AG258" s="34">
        <v>0</v>
      </c>
      <c r="AH258" s="34">
        <v>0</v>
      </c>
      <c r="AI258" s="34">
        <v>0.55000000000000004</v>
      </c>
      <c r="AJ258" s="34">
        <v>0</v>
      </c>
      <c r="AK258" s="34">
        <f t="shared" si="250"/>
        <v>516.05999999999995</v>
      </c>
      <c r="AL258" s="34">
        <v>516.05999999999995</v>
      </c>
      <c r="AM258" s="34">
        <v>0</v>
      </c>
      <c r="AN258" s="34">
        <v>0</v>
      </c>
      <c r="AO258" s="34">
        <v>0</v>
      </c>
      <c r="AP258" s="34">
        <v>0</v>
      </c>
      <c r="AQ258" s="34">
        <v>0</v>
      </c>
      <c r="AR258" s="34">
        <f t="shared" si="251"/>
        <v>1000</v>
      </c>
      <c r="AS258" s="34">
        <v>1000</v>
      </c>
      <c r="AT258" s="34">
        <v>0</v>
      </c>
      <c r="AU258" s="34">
        <v>0</v>
      </c>
      <c r="AV258" s="34">
        <v>0</v>
      </c>
    </row>
    <row r="259" spans="1:48" ht="114.75" x14ac:dyDescent="0.5">
      <c r="A259" s="53">
        <v>220</v>
      </c>
      <c r="B259" s="50" t="s">
        <v>528</v>
      </c>
      <c r="C259" s="51" t="s">
        <v>529</v>
      </c>
      <c r="D259" s="52">
        <v>2021</v>
      </c>
      <c r="E259" s="52">
        <v>2024</v>
      </c>
      <c r="F259" s="33">
        <v>854.51</v>
      </c>
      <c r="G259" s="34">
        <f t="shared" si="240"/>
        <v>0.31</v>
      </c>
      <c r="H259" s="34">
        <f t="shared" si="241"/>
        <v>0</v>
      </c>
      <c r="I259" s="34">
        <f t="shared" si="242"/>
        <v>854.51</v>
      </c>
      <c r="J259" s="34">
        <f t="shared" si="243"/>
        <v>854.51</v>
      </c>
      <c r="K259" s="34">
        <f t="shared" si="244"/>
        <v>0</v>
      </c>
      <c r="L259" s="34">
        <f t="shared" si="245"/>
        <v>0</v>
      </c>
      <c r="M259" s="34">
        <f t="shared" si="246"/>
        <v>0</v>
      </c>
      <c r="N259" s="34">
        <v>0</v>
      </c>
      <c r="O259" s="34">
        <v>0</v>
      </c>
      <c r="P259" s="34">
        <f t="shared" si="247"/>
        <v>0</v>
      </c>
      <c r="Q259" s="34">
        <v>0</v>
      </c>
      <c r="R259" s="34">
        <v>0</v>
      </c>
      <c r="S259" s="34">
        <v>0</v>
      </c>
      <c r="T259" s="34">
        <v>0</v>
      </c>
      <c r="U259" s="34">
        <v>0</v>
      </c>
      <c r="V259" s="34">
        <v>0</v>
      </c>
      <c r="W259" s="34">
        <f t="shared" si="248"/>
        <v>0</v>
      </c>
      <c r="X259" s="34">
        <v>0</v>
      </c>
      <c r="Y259" s="34">
        <v>0</v>
      </c>
      <c r="Z259" s="34">
        <v>0</v>
      </c>
      <c r="AA259" s="34">
        <v>0</v>
      </c>
      <c r="AB259" s="34">
        <v>0</v>
      </c>
      <c r="AC259" s="34">
        <v>0</v>
      </c>
      <c r="AD259" s="34">
        <f t="shared" si="249"/>
        <v>0</v>
      </c>
      <c r="AE259" s="34">
        <v>0</v>
      </c>
      <c r="AF259" s="34">
        <v>0</v>
      </c>
      <c r="AG259" s="34">
        <v>0</v>
      </c>
      <c r="AH259" s="34">
        <v>0</v>
      </c>
      <c r="AI259" s="34">
        <v>0</v>
      </c>
      <c r="AJ259" s="34">
        <v>0</v>
      </c>
      <c r="AK259" s="34">
        <f t="shared" si="250"/>
        <v>54.51</v>
      </c>
      <c r="AL259" s="34">
        <v>54.51</v>
      </c>
      <c r="AM259" s="34">
        <v>0</v>
      </c>
      <c r="AN259" s="34">
        <v>0</v>
      </c>
      <c r="AO259" s="34">
        <v>0</v>
      </c>
      <c r="AP259" s="34">
        <v>0.31</v>
      </c>
      <c r="AQ259" s="34">
        <v>0</v>
      </c>
      <c r="AR259" s="34">
        <f t="shared" si="251"/>
        <v>800</v>
      </c>
      <c r="AS259" s="34">
        <v>800</v>
      </c>
      <c r="AT259" s="34">
        <v>0</v>
      </c>
      <c r="AU259" s="34">
        <v>0</v>
      </c>
      <c r="AV259" s="34">
        <v>0</v>
      </c>
    </row>
    <row r="260" spans="1:48" ht="153" x14ac:dyDescent="0.5">
      <c r="A260" s="53">
        <v>221</v>
      </c>
      <c r="B260" s="50" t="s">
        <v>530</v>
      </c>
      <c r="C260" s="51" t="s">
        <v>531</v>
      </c>
      <c r="D260" s="52">
        <v>2021</v>
      </c>
      <c r="E260" s="52">
        <v>2024</v>
      </c>
      <c r="F260" s="33">
        <v>1653.9</v>
      </c>
      <c r="G260" s="34">
        <f t="shared" si="240"/>
        <v>0.6</v>
      </c>
      <c r="H260" s="34">
        <f t="shared" si="241"/>
        <v>0</v>
      </c>
      <c r="I260" s="34">
        <f t="shared" si="242"/>
        <v>1653.9</v>
      </c>
      <c r="J260" s="34">
        <f t="shared" si="243"/>
        <v>1653.9</v>
      </c>
      <c r="K260" s="34">
        <f t="shared" si="244"/>
        <v>0</v>
      </c>
      <c r="L260" s="34">
        <f t="shared" si="245"/>
        <v>0</v>
      </c>
      <c r="M260" s="34">
        <f t="shared" si="246"/>
        <v>0</v>
      </c>
      <c r="N260" s="34">
        <v>0</v>
      </c>
      <c r="O260" s="34">
        <v>0</v>
      </c>
      <c r="P260" s="34">
        <f t="shared" si="247"/>
        <v>0</v>
      </c>
      <c r="Q260" s="34">
        <v>0</v>
      </c>
      <c r="R260" s="34">
        <v>0</v>
      </c>
      <c r="S260" s="34">
        <v>0</v>
      </c>
      <c r="T260" s="34">
        <v>0</v>
      </c>
      <c r="U260" s="34">
        <v>0</v>
      </c>
      <c r="V260" s="34">
        <v>0</v>
      </c>
      <c r="W260" s="34">
        <f t="shared" si="248"/>
        <v>0</v>
      </c>
      <c r="X260" s="34">
        <v>0</v>
      </c>
      <c r="Y260" s="34">
        <v>0</v>
      </c>
      <c r="Z260" s="34">
        <v>0</v>
      </c>
      <c r="AA260" s="34">
        <v>0</v>
      </c>
      <c r="AB260" s="34">
        <v>0</v>
      </c>
      <c r="AC260" s="34">
        <v>0</v>
      </c>
      <c r="AD260" s="34">
        <f t="shared" si="249"/>
        <v>0</v>
      </c>
      <c r="AE260" s="34">
        <v>0</v>
      </c>
      <c r="AF260" s="34">
        <v>0</v>
      </c>
      <c r="AG260" s="34">
        <v>0</v>
      </c>
      <c r="AH260" s="34">
        <v>0</v>
      </c>
      <c r="AI260" s="34">
        <v>0</v>
      </c>
      <c r="AJ260" s="34">
        <v>0</v>
      </c>
      <c r="AK260" s="34">
        <f t="shared" si="250"/>
        <v>653.9</v>
      </c>
      <c r="AL260" s="34">
        <v>653.9</v>
      </c>
      <c r="AM260" s="34">
        <v>0</v>
      </c>
      <c r="AN260" s="34">
        <v>0</v>
      </c>
      <c r="AO260" s="34">
        <v>0</v>
      </c>
      <c r="AP260" s="34">
        <v>0.6</v>
      </c>
      <c r="AQ260" s="34">
        <v>0</v>
      </c>
      <c r="AR260" s="34">
        <f t="shared" si="251"/>
        <v>1000.0000000000001</v>
      </c>
      <c r="AS260" s="34">
        <v>1000.0000000000001</v>
      </c>
      <c r="AT260" s="34">
        <v>0</v>
      </c>
      <c r="AU260" s="34">
        <v>0</v>
      </c>
      <c r="AV260" s="34">
        <v>0</v>
      </c>
    </row>
    <row r="261" spans="1:48" ht="114.75" x14ac:dyDescent="0.5">
      <c r="A261" s="53">
        <v>222</v>
      </c>
      <c r="B261" s="50" t="s">
        <v>532</v>
      </c>
      <c r="C261" s="51" t="s">
        <v>533</v>
      </c>
      <c r="D261" s="52">
        <v>2019</v>
      </c>
      <c r="E261" s="52">
        <v>2023</v>
      </c>
      <c r="F261" s="33">
        <v>39555.449999999997</v>
      </c>
      <c r="G261" s="34">
        <f t="shared" si="240"/>
        <v>6.4</v>
      </c>
      <c r="H261" s="34">
        <f t="shared" si="241"/>
        <v>0</v>
      </c>
      <c r="I261" s="34">
        <f t="shared" si="242"/>
        <v>3645.29</v>
      </c>
      <c r="J261" s="34">
        <f t="shared" si="243"/>
        <v>3645.29</v>
      </c>
      <c r="K261" s="34">
        <f t="shared" si="244"/>
        <v>0</v>
      </c>
      <c r="L261" s="34">
        <f t="shared" si="245"/>
        <v>0</v>
      </c>
      <c r="M261" s="34">
        <f t="shared" si="246"/>
        <v>0</v>
      </c>
      <c r="N261" s="34">
        <v>0</v>
      </c>
      <c r="O261" s="34">
        <v>0</v>
      </c>
      <c r="P261" s="34">
        <f t="shared" si="247"/>
        <v>345</v>
      </c>
      <c r="Q261" s="34">
        <v>345</v>
      </c>
      <c r="R261" s="34">
        <v>0</v>
      </c>
      <c r="S261" s="34">
        <v>0</v>
      </c>
      <c r="T261" s="34">
        <v>0</v>
      </c>
      <c r="U261" s="34">
        <v>0</v>
      </c>
      <c r="V261" s="34">
        <v>0</v>
      </c>
      <c r="W261" s="34">
        <f t="shared" si="248"/>
        <v>300.29000000000002</v>
      </c>
      <c r="X261" s="34">
        <v>300.29000000000002</v>
      </c>
      <c r="Y261" s="34">
        <v>0</v>
      </c>
      <c r="Z261" s="34">
        <v>0</v>
      </c>
      <c r="AA261" s="34">
        <v>0</v>
      </c>
      <c r="AB261" s="34">
        <v>0</v>
      </c>
      <c r="AC261" s="34">
        <v>0</v>
      </c>
      <c r="AD261" s="34">
        <f t="shared" si="249"/>
        <v>1200</v>
      </c>
      <c r="AE261" s="34">
        <v>1200</v>
      </c>
      <c r="AF261" s="34">
        <v>0</v>
      </c>
      <c r="AG261" s="34">
        <v>0</v>
      </c>
      <c r="AH261" s="34">
        <v>0</v>
      </c>
      <c r="AI261" s="34">
        <v>6.4</v>
      </c>
      <c r="AJ261" s="34">
        <v>0</v>
      </c>
      <c r="AK261" s="34">
        <f t="shared" si="250"/>
        <v>800</v>
      </c>
      <c r="AL261" s="34">
        <v>800</v>
      </c>
      <c r="AM261" s="34">
        <v>0</v>
      </c>
      <c r="AN261" s="34">
        <v>0</v>
      </c>
      <c r="AO261" s="34">
        <v>0</v>
      </c>
      <c r="AP261" s="34">
        <v>0</v>
      </c>
      <c r="AQ261" s="34">
        <v>0</v>
      </c>
      <c r="AR261" s="34">
        <f t="shared" si="251"/>
        <v>1000</v>
      </c>
      <c r="AS261" s="34">
        <v>1000</v>
      </c>
      <c r="AT261" s="34">
        <v>0</v>
      </c>
      <c r="AU261" s="34">
        <v>0</v>
      </c>
      <c r="AV261" s="34">
        <v>0</v>
      </c>
    </row>
    <row r="262" spans="1:48" ht="191.25" x14ac:dyDescent="0.5">
      <c r="A262" s="53">
        <v>223</v>
      </c>
      <c r="B262" s="50" t="s">
        <v>534</v>
      </c>
      <c r="C262" s="51" t="s">
        <v>535</v>
      </c>
      <c r="D262" s="52">
        <v>2018</v>
      </c>
      <c r="E262" s="52">
        <v>2024</v>
      </c>
      <c r="F262" s="33">
        <v>33309.32</v>
      </c>
      <c r="G262" s="34">
        <f t="shared" si="240"/>
        <v>4</v>
      </c>
      <c r="H262" s="34">
        <f t="shared" si="241"/>
        <v>0</v>
      </c>
      <c r="I262" s="34">
        <f t="shared" si="242"/>
        <v>1309.32</v>
      </c>
      <c r="J262" s="34">
        <f t="shared" si="243"/>
        <v>1309.32</v>
      </c>
      <c r="K262" s="34">
        <f t="shared" si="244"/>
        <v>0</v>
      </c>
      <c r="L262" s="34">
        <f t="shared" si="245"/>
        <v>0</v>
      </c>
      <c r="M262" s="34">
        <f t="shared" si="246"/>
        <v>0</v>
      </c>
      <c r="N262" s="34">
        <v>0</v>
      </c>
      <c r="O262" s="34">
        <v>0</v>
      </c>
      <c r="P262" s="34">
        <f t="shared" si="247"/>
        <v>0</v>
      </c>
      <c r="Q262" s="34">
        <v>0</v>
      </c>
      <c r="R262" s="34">
        <v>0</v>
      </c>
      <c r="S262" s="34">
        <v>0</v>
      </c>
      <c r="T262" s="34">
        <v>0</v>
      </c>
      <c r="U262" s="34">
        <v>0</v>
      </c>
      <c r="V262" s="34">
        <v>0</v>
      </c>
      <c r="W262" s="34">
        <f t="shared" si="248"/>
        <v>0</v>
      </c>
      <c r="X262" s="34">
        <v>0</v>
      </c>
      <c r="Y262" s="34">
        <v>0</v>
      </c>
      <c r="Z262" s="34">
        <v>0</v>
      </c>
      <c r="AA262" s="34">
        <v>0</v>
      </c>
      <c r="AB262" s="34">
        <v>0</v>
      </c>
      <c r="AC262" s="34">
        <v>0</v>
      </c>
      <c r="AD262" s="34">
        <f t="shared" si="249"/>
        <v>0</v>
      </c>
      <c r="AE262" s="34">
        <v>0</v>
      </c>
      <c r="AF262" s="34">
        <v>0</v>
      </c>
      <c r="AG262" s="34">
        <v>0</v>
      </c>
      <c r="AH262" s="34">
        <v>0</v>
      </c>
      <c r="AI262" s="34">
        <v>0</v>
      </c>
      <c r="AJ262" s="34">
        <v>0</v>
      </c>
      <c r="AK262" s="34">
        <f t="shared" si="250"/>
        <v>0</v>
      </c>
      <c r="AL262" s="34">
        <v>0</v>
      </c>
      <c r="AM262" s="34">
        <v>0</v>
      </c>
      <c r="AN262" s="34">
        <v>0</v>
      </c>
      <c r="AO262" s="34">
        <v>0</v>
      </c>
      <c r="AP262" s="34">
        <v>4</v>
      </c>
      <c r="AQ262" s="34">
        <v>0</v>
      </c>
      <c r="AR262" s="34">
        <f t="shared" si="251"/>
        <v>1309.32</v>
      </c>
      <c r="AS262" s="34">
        <v>1309.32</v>
      </c>
      <c r="AT262" s="34">
        <v>0</v>
      </c>
      <c r="AU262" s="34">
        <v>0</v>
      </c>
      <c r="AV262" s="34">
        <v>0</v>
      </c>
    </row>
    <row r="263" spans="1:48" ht="153" x14ac:dyDescent="0.5">
      <c r="A263" s="53">
        <v>224</v>
      </c>
      <c r="B263" s="50" t="s">
        <v>536</v>
      </c>
      <c r="C263" s="51" t="s">
        <v>537</v>
      </c>
      <c r="D263" s="52">
        <v>2021</v>
      </c>
      <c r="E263" s="52">
        <v>2024</v>
      </c>
      <c r="F263" s="33">
        <v>71339.789999999994</v>
      </c>
      <c r="G263" s="34">
        <f t="shared" si="240"/>
        <v>10</v>
      </c>
      <c r="H263" s="34">
        <f t="shared" si="241"/>
        <v>0</v>
      </c>
      <c r="I263" s="34">
        <f t="shared" si="242"/>
        <v>1339.79</v>
      </c>
      <c r="J263" s="34">
        <f t="shared" si="243"/>
        <v>1339.79</v>
      </c>
      <c r="K263" s="34">
        <f t="shared" si="244"/>
        <v>0</v>
      </c>
      <c r="L263" s="34">
        <f t="shared" si="245"/>
        <v>0</v>
      </c>
      <c r="M263" s="34">
        <f t="shared" si="246"/>
        <v>0</v>
      </c>
      <c r="N263" s="34">
        <v>0</v>
      </c>
      <c r="O263" s="34">
        <v>0</v>
      </c>
      <c r="P263" s="34">
        <f t="shared" si="247"/>
        <v>0</v>
      </c>
      <c r="Q263" s="34">
        <v>0</v>
      </c>
      <c r="R263" s="34">
        <v>0</v>
      </c>
      <c r="S263" s="34">
        <v>0</v>
      </c>
      <c r="T263" s="34">
        <v>0</v>
      </c>
      <c r="U263" s="34">
        <v>0</v>
      </c>
      <c r="V263" s="34">
        <v>0</v>
      </c>
      <c r="W263" s="34">
        <f t="shared" si="248"/>
        <v>0</v>
      </c>
      <c r="X263" s="34">
        <v>0</v>
      </c>
      <c r="Y263" s="34">
        <v>0</v>
      </c>
      <c r="Z263" s="34">
        <v>0</v>
      </c>
      <c r="AA263" s="34">
        <v>0</v>
      </c>
      <c r="AB263" s="34">
        <v>0</v>
      </c>
      <c r="AC263" s="34">
        <v>0</v>
      </c>
      <c r="AD263" s="34">
        <f t="shared" si="249"/>
        <v>0</v>
      </c>
      <c r="AE263" s="34">
        <v>0</v>
      </c>
      <c r="AF263" s="34">
        <v>0</v>
      </c>
      <c r="AG263" s="34">
        <v>0</v>
      </c>
      <c r="AH263" s="34">
        <v>0</v>
      </c>
      <c r="AI263" s="34">
        <v>0</v>
      </c>
      <c r="AJ263" s="34">
        <v>0</v>
      </c>
      <c r="AK263" s="34">
        <f t="shared" si="250"/>
        <v>0</v>
      </c>
      <c r="AL263" s="34">
        <v>0</v>
      </c>
      <c r="AM263" s="34">
        <v>0</v>
      </c>
      <c r="AN263" s="34">
        <v>0</v>
      </c>
      <c r="AO263" s="34">
        <v>0</v>
      </c>
      <c r="AP263" s="34">
        <v>10</v>
      </c>
      <c r="AQ263" s="34">
        <v>0</v>
      </c>
      <c r="AR263" s="34">
        <f t="shared" si="251"/>
        <v>1339.79</v>
      </c>
      <c r="AS263" s="34">
        <v>1339.79</v>
      </c>
      <c r="AT263" s="34">
        <v>0</v>
      </c>
      <c r="AU263" s="34">
        <v>0</v>
      </c>
      <c r="AV263" s="34">
        <v>0</v>
      </c>
    </row>
    <row r="264" spans="1:48" ht="114.75" x14ac:dyDescent="0.5">
      <c r="A264" s="53">
        <v>225</v>
      </c>
      <c r="B264" s="50" t="s">
        <v>538</v>
      </c>
      <c r="C264" s="51" t="s">
        <v>539</v>
      </c>
      <c r="D264" s="52">
        <v>2020</v>
      </c>
      <c r="E264" s="52">
        <v>2026</v>
      </c>
      <c r="F264" s="33">
        <v>71339.789999999994</v>
      </c>
      <c r="G264" s="34">
        <f t="shared" si="240"/>
        <v>0</v>
      </c>
      <c r="H264" s="34">
        <f t="shared" si="241"/>
        <v>0</v>
      </c>
      <c r="I264" s="34">
        <f t="shared" si="242"/>
        <v>10</v>
      </c>
      <c r="J264" s="34">
        <f t="shared" si="243"/>
        <v>10</v>
      </c>
      <c r="K264" s="34">
        <f t="shared" si="244"/>
        <v>0</v>
      </c>
      <c r="L264" s="34">
        <f t="shared" si="245"/>
        <v>0</v>
      </c>
      <c r="M264" s="34">
        <f t="shared" si="246"/>
        <v>0</v>
      </c>
      <c r="N264" s="34">
        <v>0</v>
      </c>
      <c r="O264" s="34">
        <v>0</v>
      </c>
      <c r="P264" s="34">
        <f t="shared" si="247"/>
        <v>0</v>
      </c>
      <c r="Q264" s="34">
        <v>0</v>
      </c>
      <c r="R264" s="34">
        <v>0</v>
      </c>
      <c r="S264" s="34">
        <v>0</v>
      </c>
      <c r="T264" s="34">
        <v>0</v>
      </c>
      <c r="U264" s="34">
        <v>0</v>
      </c>
      <c r="V264" s="34">
        <v>0</v>
      </c>
      <c r="W264" s="34">
        <f t="shared" si="248"/>
        <v>0</v>
      </c>
      <c r="X264" s="34">
        <v>0</v>
      </c>
      <c r="Y264" s="34">
        <v>0</v>
      </c>
      <c r="Z264" s="34">
        <v>0</v>
      </c>
      <c r="AA264" s="34">
        <v>0</v>
      </c>
      <c r="AB264" s="34">
        <v>0</v>
      </c>
      <c r="AC264" s="34">
        <v>0</v>
      </c>
      <c r="AD264" s="34">
        <f t="shared" si="249"/>
        <v>0</v>
      </c>
      <c r="AE264" s="34">
        <v>0</v>
      </c>
      <c r="AF264" s="34">
        <v>0</v>
      </c>
      <c r="AG264" s="34">
        <v>0</v>
      </c>
      <c r="AH264" s="34">
        <v>0</v>
      </c>
      <c r="AI264" s="34">
        <v>0</v>
      </c>
      <c r="AJ264" s="34">
        <v>0</v>
      </c>
      <c r="AK264" s="34">
        <f t="shared" si="250"/>
        <v>0</v>
      </c>
      <c r="AL264" s="34">
        <v>0</v>
      </c>
      <c r="AM264" s="34">
        <v>0</v>
      </c>
      <c r="AN264" s="34">
        <v>0</v>
      </c>
      <c r="AO264" s="34">
        <v>0</v>
      </c>
      <c r="AP264" s="34">
        <v>0</v>
      </c>
      <c r="AQ264" s="34">
        <v>0</v>
      </c>
      <c r="AR264" s="34">
        <f t="shared" si="251"/>
        <v>10</v>
      </c>
      <c r="AS264" s="34">
        <v>10</v>
      </c>
      <c r="AT264" s="34">
        <v>0</v>
      </c>
      <c r="AU264" s="34">
        <v>0</v>
      </c>
      <c r="AV264" s="34">
        <v>0</v>
      </c>
    </row>
    <row r="265" spans="1:48" ht="153" x14ac:dyDescent="0.5">
      <c r="A265" s="53">
        <v>226</v>
      </c>
      <c r="B265" s="50" t="s">
        <v>540</v>
      </c>
      <c r="C265" s="51" t="s">
        <v>541</v>
      </c>
      <c r="D265" s="52">
        <v>2018</v>
      </c>
      <c r="E265" s="52">
        <v>2025</v>
      </c>
      <c r="F265" s="33">
        <v>12265.3</v>
      </c>
      <c r="G265" s="34">
        <f t="shared" si="240"/>
        <v>0</v>
      </c>
      <c r="H265" s="34">
        <f t="shared" si="241"/>
        <v>0</v>
      </c>
      <c r="I265" s="34">
        <f t="shared" si="242"/>
        <v>2665.3</v>
      </c>
      <c r="J265" s="34">
        <f t="shared" si="243"/>
        <v>2665.3</v>
      </c>
      <c r="K265" s="34">
        <f t="shared" si="244"/>
        <v>0</v>
      </c>
      <c r="L265" s="34">
        <f t="shared" si="245"/>
        <v>0</v>
      </c>
      <c r="M265" s="34">
        <f t="shared" si="246"/>
        <v>0</v>
      </c>
      <c r="N265" s="34">
        <v>0</v>
      </c>
      <c r="O265" s="34">
        <v>0</v>
      </c>
      <c r="P265" s="34">
        <f t="shared" si="247"/>
        <v>0</v>
      </c>
      <c r="Q265" s="34">
        <v>0</v>
      </c>
      <c r="R265" s="34">
        <v>0</v>
      </c>
      <c r="S265" s="34">
        <v>0</v>
      </c>
      <c r="T265" s="34">
        <v>0</v>
      </c>
      <c r="U265" s="34">
        <v>0</v>
      </c>
      <c r="V265" s="34">
        <v>0</v>
      </c>
      <c r="W265" s="34">
        <f t="shared" si="248"/>
        <v>0</v>
      </c>
      <c r="X265" s="34">
        <v>0</v>
      </c>
      <c r="Y265" s="34">
        <v>0</v>
      </c>
      <c r="Z265" s="34">
        <v>0</v>
      </c>
      <c r="AA265" s="34">
        <v>0</v>
      </c>
      <c r="AB265" s="34">
        <v>0</v>
      </c>
      <c r="AC265" s="34">
        <v>0</v>
      </c>
      <c r="AD265" s="34">
        <f t="shared" si="249"/>
        <v>0</v>
      </c>
      <c r="AE265" s="34">
        <v>0</v>
      </c>
      <c r="AF265" s="34">
        <v>0</v>
      </c>
      <c r="AG265" s="34">
        <v>0</v>
      </c>
      <c r="AH265" s="34">
        <v>0</v>
      </c>
      <c r="AI265" s="34">
        <v>0</v>
      </c>
      <c r="AJ265" s="34">
        <v>0</v>
      </c>
      <c r="AK265" s="34">
        <f t="shared" si="250"/>
        <v>265.3</v>
      </c>
      <c r="AL265" s="34">
        <v>265.3</v>
      </c>
      <c r="AM265" s="34">
        <v>0</v>
      </c>
      <c r="AN265" s="34">
        <v>0</v>
      </c>
      <c r="AO265" s="34">
        <v>0</v>
      </c>
      <c r="AP265" s="34">
        <v>0</v>
      </c>
      <c r="AQ265" s="34">
        <v>0</v>
      </c>
      <c r="AR265" s="34">
        <f t="shared" si="251"/>
        <v>2400</v>
      </c>
      <c r="AS265" s="34">
        <v>2400</v>
      </c>
      <c r="AT265" s="34">
        <v>0</v>
      </c>
      <c r="AU265" s="34">
        <v>0</v>
      </c>
      <c r="AV265" s="34">
        <v>0</v>
      </c>
    </row>
    <row r="266" spans="1:48" ht="153" x14ac:dyDescent="0.5">
      <c r="A266" s="53">
        <v>227</v>
      </c>
      <c r="B266" s="50" t="s">
        <v>542</v>
      </c>
      <c r="C266" s="51" t="s">
        <v>543</v>
      </c>
      <c r="D266" s="52">
        <v>2016</v>
      </c>
      <c r="E266" s="52">
        <v>2026</v>
      </c>
      <c r="F266" s="33">
        <v>8374.5499999999993</v>
      </c>
      <c r="G266" s="34">
        <f t="shared" si="240"/>
        <v>0</v>
      </c>
      <c r="H266" s="34">
        <f t="shared" si="241"/>
        <v>0</v>
      </c>
      <c r="I266" s="34">
        <f t="shared" si="242"/>
        <v>10</v>
      </c>
      <c r="J266" s="34">
        <f t="shared" si="243"/>
        <v>10</v>
      </c>
      <c r="K266" s="34">
        <f t="shared" si="244"/>
        <v>0</v>
      </c>
      <c r="L266" s="34">
        <f t="shared" si="245"/>
        <v>0</v>
      </c>
      <c r="M266" s="34">
        <f t="shared" si="246"/>
        <v>0</v>
      </c>
      <c r="N266" s="34">
        <v>0</v>
      </c>
      <c r="O266" s="34">
        <v>0</v>
      </c>
      <c r="P266" s="34">
        <f t="shared" si="247"/>
        <v>0</v>
      </c>
      <c r="Q266" s="34">
        <v>0</v>
      </c>
      <c r="R266" s="34">
        <v>0</v>
      </c>
      <c r="S266" s="34">
        <v>0</v>
      </c>
      <c r="T266" s="34">
        <v>0</v>
      </c>
      <c r="U266" s="34">
        <v>0</v>
      </c>
      <c r="V266" s="34">
        <v>0</v>
      </c>
      <c r="W266" s="34">
        <f t="shared" si="248"/>
        <v>0</v>
      </c>
      <c r="X266" s="34">
        <v>0</v>
      </c>
      <c r="Y266" s="34">
        <v>0</v>
      </c>
      <c r="Z266" s="34">
        <v>0</v>
      </c>
      <c r="AA266" s="34">
        <v>0</v>
      </c>
      <c r="AB266" s="34">
        <v>0</v>
      </c>
      <c r="AC266" s="34">
        <v>0</v>
      </c>
      <c r="AD266" s="34">
        <f t="shared" si="249"/>
        <v>0</v>
      </c>
      <c r="AE266" s="34">
        <v>0</v>
      </c>
      <c r="AF266" s="34">
        <v>0</v>
      </c>
      <c r="AG266" s="34">
        <v>0</v>
      </c>
      <c r="AH266" s="34">
        <v>0</v>
      </c>
      <c r="AI266" s="34">
        <v>0</v>
      </c>
      <c r="AJ266" s="34">
        <v>0</v>
      </c>
      <c r="AK266" s="34">
        <f t="shared" si="250"/>
        <v>0</v>
      </c>
      <c r="AL266" s="34">
        <v>0</v>
      </c>
      <c r="AM266" s="34">
        <v>0</v>
      </c>
      <c r="AN266" s="34">
        <v>0</v>
      </c>
      <c r="AO266" s="34">
        <v>0</v>
      </c>
      <c r="AP266" s="34">
        <v>0</v>
      </c>
      <c r="AQ266" s="34">
        <v>0</v>
      </c>
      <c r="AR266" s="34">
        <f t="shared" si="251"/>
        <v>10</v>
      </c>
      <c r="AS266" s="34">
        <v>10</v>
      </c>
      <c r="AT266" s="34">
        <v>0</v>
      </c>
      <c r="AU266" s="34">
        <v>0</v>
      </c>
      <c r="AV266" s="34">
        <v>0</v>
      </c>
    </row>
    <row r="267" spans="1:48" ht="153" x14ac:dyDescent="0.5">
      <c r="A267" s="53">
        <v>228</v>
      </c>
      <c r="B267" s="50" t="s">
        <v>544</v>
      </c>
      <c r="C267" s="51" t="s">
        <v>545</v>
      </c>
      <c r="D267" s="52">
        <v>2016</v>
      </c>
      <c r="E267" s="52">
        <v>2026</v>
      </c>
      <c r="F267" s="33">
        <v>9742.67</v>
      </c>
      <c r="G267" s="34">
        <f t="shared" si="240"/>
        <v>0</v>
      </c>
      <c r="H267" s="34">
        <f t="shared" si="241"/>
        <v>0</v>
      </c>
      <c r="I267" s="34">
        <f t="shared" si="242"/>
        <v>10</v>
      </c>
      <c r="J267" s="34">
        <f t="shared" si="243"/>
        <v>10</v>
      </c>
      <c r="K267" s="34">
        <f t="shared" si="244"/>
        <v>0</v>
      </c>
      <c r="L267" s="34">
        <f t="shared" si="245"/>
        <v>0</v>
      </c>
      <c r="M267" s="34">
        <f t="shared" si="246"/>
        <v>0</v>
      </c>
      <c r="N267" s="34">
        <v>0</v>
      </c>
      <c r="O267" s="34">
        <v>0</v>
      </c>
      <c r="P267" s="34">
        <f t="shared" si="247"/>
        <v>0</v>
      </c>
      <c r="Q267" s="34">
        <v>0</v>
      </c>
      <c r="R267" s="34">
        <v>0</v>
      </c>
      <c r="S267" s="34">
        <v>0</v>
      </c>
      <c r="T267" s="34">
        <v>0</v>
      </c>
      <c r="U267" s="34">
        <v>0</v>
      </c>
      <c r="V267" s="34">
        <v>0</v>
      </c>
      <c r="W267" s="34">
        <f t="shared" si="248"/>
        <v>0</v>
      </c>
      <c r="X267" s="34">
        <v>0</v>
      </c>
      <c r="Y267" s="34">
        <v>0</v>
      </c>
      <c r="Z267" s="34">
        <v>0</v>
      </c>
      <c r="AA267" s="34">
        <v>0</v>
      </c>
      <c r="AB267" s="34">
        <v>0</v>
      </c>
      <c r="AC267" s="34">
        <v>0</v>
      </c>
      <c r="AD267" s="34">
        <f t="shared" si="249"/>
        <v>0</v>
      </c>
      <c r="AE267" s="34">
        <v>0</v>
      </c>
      <c r="AF267" s="34">
        <v>0</v>
      </c>
      <c r="AG267" s="34">
        <v>0</v>
      </c>
      <c r="AH267" s="34">
        <v>0</v>
      </c>
      <c r="AI267" s="34">
        <v>0</v>
      </c>
      <c r="AJ267" s="34">
        <v>0</v>
      </c>
      <c r="AK267" s="34">
        <f t="shared" si="250"/>
        <v>0</v>
      </c>
      <c r="AL267" s="34">
        <v>0</v>
      </c>
      <c r="AM267" s="34">
        <v>0</v>
      </c>
      <c r="AN267" s="34">
        <v>0</v>
      </c>
      <c r="AO267" s="34">
        <v>0</v>
      </c>
      <c r="AP267" s="34">
        <v>0</v>
      </c>
      <c r="AQ267" s="34">
        <v>0</v>
      </c>
      <c r="AR267" s="34">
        <f t="shared" si="251"/>
        <v>10</v>
      </c>
      <c r="AS267" s="34">
        <v>10</v>
      </c>
      <c r="AT267" s="34">
        <v>0</v>
      </c>
      <c r="AU267" s="34">
        <v>0</v>
      </c>
      <c r="AV267" s="34">
        <v>0</v>
      </c>
    </row>
    <row r="268" spans="1:48" ht="114.75" x14ac:dyDescent="0.5">
      <c r="A268" s="53">
        <v>229</v>
      </c>
      <c r="B268" s="50" t="s">
        <v>546</v>
      </c>
      <c r="C268" s="51" t="s">
        <v>547</v>
      </c>
      <c r="D268" s="52">
        <v>2016</v>
      </c>
      <c r="E268" s="52">
        <v>2026</v>
      </c>
      <c r="F268" s="33">
        <v>8731.19</v>
      </c>
      <c r="G268" s="34">
        <f t="shared" si="240"/>
        <v>0</v>
      </c>
      <c r="H268" s="34">
        <f t="shared" si="241"/>
        <v>0</v>
      </c>
      <c r="I268" s="34">
        <f t="shared" si="242"/>
        <v>10</v>
      </c>
      <c r="J268" s="34">
        <f t="shared" si="243"/>
        <v>10</v>
      </c>
      <c r="K268" s="34">
        <f t="shared" si="244"/>
        <v>0</v>
      </c>
      <c r="L268" s="34">
        <f t="shared" si="245"/>
        <v>0</v>
      </c>
      <c r="M268" s="34">
        <f t="shared" si="246"/>
        <v>0</v>
      </c>
      <c r="N268" s="34">
        <v>0</v>
      </c>
      <c r="O268" s="34">
        <v>0</v>
      </c>
      <c r="P268" s="34">
        <f t="shared" si="247"/>
        <v>0</v>
      </c>
      <c r="Q268" s="34">
        <v>0</v>
      </c>
      <c r="R268" s="34">
        <v>0</v>
      </c>
      <c r="S268" s="34">
        <v>0</v>
      </c>
      <c r="T268" s="34">
        <v>0</v>
      </c>
      <c r="U268" s="34">
        <v>0</v>
      </c>
      <c r="V268" s="34">
        <v>0</v>
      </c>
      <c r="W268" s="34">
        <f t="shared" si="248"/>
        <v>0</v>
      </c>
      <c r="X268" s="34">
        <v>0</v>
      </c>
      <c r="Y268" s="34">
        <v>0</v>
      </c>
      <c r="Z268" s="34">
        <v>0</v>
      </c>
      <c r="AA268" s="34">
        <v>0</v>
      </c>
      <c r="AB268" s="34">
        <v>0</v>
      </c>
      <c r="AC268" s="34">
        <v>0</v>
      </c>
      <c r="AD268" s="34">
        <f t="shared" si="249"/>
        <v>0</v>
      </c>
      <c r="AE268" s="34">
        <v>0</v>
      </c>
      <c r="AF268" s="34">
        <v>0</v>
      </c>
      <c r="AG268" s="34">
        <v>0</v>
      </c>
      <c r="AH268" s="34">
        <v>0</v>
      </c>
      <c r="AI268" s="34">
        <v>0</v>
      </c>
      <c r="AJ268" s="34">
        <v>0</v>
      </c>
      <c r="AK268" s="34">
        <f t="shared" si="250"/>
        <v>0</v>
      </c>
      <c r="AL268" s="34">
        <v>0</v>
      </c>
      <c r="AM268" s="34">
        <v>0</v>
      </c>
      <c r="AN268" s="34">
        <v>0</v>
      </c>
      <c r="AO268" s="34">
        <v>0</v>
      </c>
      <c r="AP268" s="34">
        <v>0</v>
      </c>
      <c r="AQ268" s="34">
        <v>0</v>
      </c>
      <c r="AR268" s="34">
        <f t="shared" si="251"/>
        <v>10</v>
      </c>
      <c r="AS268" s="34">
        <v>10</v>
      </c>
      <c r="AT268" s="34">
        <v>0</v>
      </c>
      <c r="AU268" s="34">
        <v>0</v>
      </c>
      <c r="AV268" s="34">
        <v>0</v>
      </c>
    </row>
    <row r="269" spans="1:48" ht="153" x14ac:dyDescent="0.5">
      <c r="A269" s="53">
        <v>230</v>
      </c>
      <c r="B269" s="50" t="s">
        <v>548</v>
      </c>
      <c r="C269" s="51" t="s">
        <v>549</v>
      </c>
      <c r="D269" s="52">
        <v>2016</v>
      </c>
      <c r="E269" s="52">
        <v>2026</v>
      </c>
      <c r="F269" s="33">
        <v>8822.8300000000017</v>
      </c>
      <c r="G269" s="34">
        <f t="shared" si="240"/>
        <v>0</v>
      </c>
      <c r="H269" s="34">
        <f t="shared" si="241"/>
        <v>0</v>
      </c>
      <c r="I269" s="34">
        <f t="shared" si="242"/>
        <v>10</v>
      </c>
      <c r="J269" s="34">
        <f t="shared" si="243"/>
        <v>10</v>
      </c>
      <c r="K269" s="34">
        <f t="shared" si="244"/>
        <v>0</v>
      </c>
      <c r="L269" s="34">
        <f t="shared" si="245"/>
        <v>0</v>
      </c>
      <c r="M269" s="34">
        <f t="shared" si="246"/>
        <v>0</v>
      </c>
      <c r="N269" s="34">
        <v>0</v>
      </c>
      <c r="O269" s="34">
        <v>0</v>
      </c>
      <c r="P269" s="34">
        <f t="shared" si="247"/>
        <v>0</v>
      </c>
      <c r="Q269" s="34">
        <v>0</v>
      </c>
      <c r="R269" s="34">
        <v>0</v>
      </c>
      <c r="S269" s="34">
        <v>0</v>
      </c>
      <c r="T269" s="34">
        <v>0</v>
      </c>
      <c r="U269" s="34">
        <v>0</v>
      </c>
      <c r="V269" s="34">
        <v>0</v>
      </c>
      <c r="W269" s="34">
        <f t="shared" si="248"/>
        <v>0</v>
      </c>
      <c r="X269" s="34">
        <v>0</v>
      </c>
      <c r="Y269" s="34">
        <v>0</v>
      </c>
      <c r="Z269" s="34">
        <v>0</v>
      </c>
      <c r="AA269" s="34">
        <v>0</v>
      </c>
      <c r="AB269" s="34">
        <v>0</v>
      </c>
      <c r="AC269" s="34">
        <v>0</v>
      </c>
      <c r="AD269" s="34">
        <f t="shared" si="249"/>
        <v>0</v>
      </c>
      <c r="AE269" s="34">
        <v>0</v>
      </c>
      <c r="AF269" s="34">
        <v>0</v>
      </c>
      <c r="AG269" s="34">
        <v>0</v>
      </c>
      <c r="AH269" s="34">
        <v>0</v>
      </c>
      <c r="AI269" s="34">
        <v>0</v>
      </c>
      <c r="AJ269" s="34">
        <v>0</v>
      </c>
      <c r="AK269" s="34">
        <f t="shared" si="250"/>
        <v>0</v>
      </c>
      <c r="AL269" s="34">
        <v>0</v>
      </c>
      <c r="AM269" s="34">
        <v>0</v>
      </c>
      <c r="AN269" s="34">
        <v>0</v>
      </c>
      <c r="AO269" s="34">
        <v>0</v>
      </c>
      <c r="AP269" s="34">
        <v>0</v>
      </c>
      <c r="AQ269" s="34">
        <v>0</v>
      </c>
      <c r="AR269" s="34">
        <f t="shared" si="251"/>
        <v>10</v>
      </c>
      <c r="AS269" s="34">
        <v>10</v>
      </c>
      <c r="AT269" s="34">
        <v>0</v>
      </c>
      <c r="AU269" s="34">
        <v>0</v>
      </c>
      <c r="AV269" s="34">
        <v>0</v>
      </c>
    </row>
    <row r="270" spans="1:48" ht="191.25" x14ac:dyDescent="0.5">
      <c r="A270" s="53">
        <v>231</v>
      </c>
      <c r="B270" s="50" t="s">
        <v>550</v>
      </c>
      <c r="C270" s="51" t="s">
        <v>551</v>
      </c>
      <c r="D270" s="52">
        <v>2019</v>
      </c>
      <c r="E270" s="52">
        <v>2025</v>
      </c>
      <c r="F270" s="33">
        <v>15803.26</v>
      </c>
      <c r="G270" s="34">
        <f t="shared" si="240"/>
        <v>0</v>
      </c>
      <c r="H270" s="34">
        <f t="shared" si="241"/>
        <v>0</v>
      </c>
      <c r="I270" s="34">
        <f t="shared" si="242"/>
        <v>3803.26</v>
      </c>
      <c r="J270" s="34">
        <f t="shared" si="243"/>
        <v>3803.26</v>
      </c>
      <c r="K270" s="34">
        <f t="shared" si="244"/>
        <v>0</v>
      </c>
      <c r="L270" s="34">
        <f t="shared" si="245"/>
        <v>0</v>
      </c>
      <c r="M270" s="34">
        <f t="shared" si="246"/>
        <v>0</v>
      </c>
      <c r="N270" s="34">
        <v>0</v>
      </c>
      <c r="O270" s="34">
        <v>0</v>
      </c>
      <c r="P270" s="34">
        <f t="shared" si="247"/>
        <v>0</v>
      </c>
      <c r="Q270" s="34">
        <v>0</v>
      </c>
      <c r="R270" s="34">
        <v>0</v>
      </c>
      <c r="S270" s="34">
        <v>0</v>
      </c>
      <c r="T270" s="34">
        <v>0</v>
      </c>
      <c r="U270" s="34">
        <v>0</v>
      </c>
      <c r="V270" s="34">
        <v>0</v>
      </c>
      <c r="W270" s="34">
        <f t="shared" si="248"/>
        <v>0</v>
      </c>
      <c r="X270" s="34">
        <v>0</v>
      </c>
      <c r="Y270" s="34">
        <v>0</v>
      </c>
      <c r="Z270" s="34">
        <v>0</v>
      </c>
      <c r="AA270" s="34">
        <v>0</v>
      </c>
      <c r="AB270" s="34">
        <v>0</v>
      </c>
      <c r="AC270" s="34">
        <v>0</v>
      </c>
      <c r="AD270" s="34">
        <f t="shared" si="249"/>
        <v>0</v>
      </c>
      <c r="AE270" s="34">
        <v>0</v>
      </c>
      <c r="AF270" s="34">
        <v>0</v>
      </c>
      <c r="AG270" s="34">
        <v>0</v>
      </c>
      <c r="AH270" s="34">
        <v>0</v>
      </c>
      <c r="AI270" s="34">
        <v>0</v>
      </c>
      <c r="AJ270" s="34">
        <v>0</v>
      </c>
      <c r="AK270" s="34">
        <f t="shared" si="250"/>
        <v>803.26</v>
      </c>
      <c r="AL270" s="34">
        <v>803.26</v>
      </c>
      <c r="AM270" s="34">
        <v>0</v>
      </c>
      <c r="AN270" s="34">
        <v>0</v>
      </c>
      <c r="AO270" s="34">
        <v>0</v>
      </c>
      <c r="AP270" s="34">
        <v>0</v>
      </c>
      <c r="AQ270" s="34">
        <v>0</v>
      </c>
      <c r="AR270" s="34">
        <f t="shared" si="251"/>
        <v>3000</v>
      </c>
      <c r="AS270" s="34">
        <v>3000</v>
      </c>
      <c r="AT270" s="34">
        <v>0</v>
      </c>
      <c r="AU270" s="34">
        <v>0</v>
      </c>
      <c r="AV270" s="34">
        <v>0</v>
      </c>
    </row>
    <row r="271" spans="1:48" ht="114.75" x14ac:dyDescent="0.5">
      <c r="A271" s="53">
        <v>232</v>
      </c>
      <c r="B271" s="50" t="s">
        <v>552</v>
      </c>
      <c r="C271" s="51" t="s">
        <v>553</v>
      </c>
      <c r="D271" s="52">
        <v>2016</v>
      </c>
      <c r="E271" s="52">
        <v>2023</v>
      </c>
      <c r="F271" s="33">
        <v>11241.8</v>
      </c>
      <c r="G271" s="34">
        <f t="shared" si="240"/>
        <v>0.45</v>
      </c>
      <c r="H271" s="34">
        <f t="shared" si="241"/>
        <v>1.03</v>
      </c>
      <c r="I271" s="34">
        <f t="shared" si="242"/>
        <v>11241.8</v>
      </c>
      <c r="J271" s="34">
        <f t="shared" si="243"/>
        <v>11241.8</v>
      </c>
      <c r="K271" s="34">
        <f t="shared" si="244"/>
        <v>0</v>
      </c>
      <c r="L271" s="34">
        <f t="shared" si="245"/>
        <v>0</v>
      </c>
      <c r="M271" s="34">
        <f t="shared" si="246"/>
        <v>0</v>
      </c>
      <c r="N271" s="34">
        <v>0</v>
      </c>
      <c r="O271" s="34">
        <v>0</v>
      </c>
      <c r="P271" s="34">
        <f t="shared" si="247"/>
        <v>0</v>
      </c>
      <c r="Q271" s="34">
        <v>0</v>
      </c>
      <c r="R271" s="34">
        <v>0</v>
      </c>
      <c r="S271" s="34">
        <v>0</v>
      </c>
      <c r="T271" s="34">
        <v>0</v>
      </c>
      <c r="U271" s="34">
        <v>0</v>
      </c>
      <c r="V271" s="34">
        <v>0</v>
      </c>
      <c r="W271" s="34">
        <f t="shared" si="248"/>
        <v>0</v>
      </c>
      <c r="X271" s="34">
        <v>0</v>
      </c>
      <c r="Y271" s="34">
        <v>0</v>
      </c>
      <c r="Z271" s="34">
        <v>0</v>
      </c>
      <c r="AA271" s="34">
        <v>0</v>
      </c>
      <c r="AB271" s="34">
        <v>0</v>
      </c>
      <c r="AC271" s="34">
        <v>0</v>
      </c>
      <c r="AD271" s="34">
        <f t="shared" si="249"/>
        <v>0</v>
      </c>
      <c r="AE271" s="34">
        <v>0</v>
      </c>
      <c r="AF271" s="34">
        <v>0</v>
      </c>
      <c r="AG271" s="34">
        <v>0</v>
      </c>
      <c r="AH271" s="34">
        <v>0</v>
      </c>
      <c r="AI271" s="34">
        <v>0.45</v>
      </c>
      <c r="AJ271" s="34">
        <v>1.03</v>
      </c>
      <c r="AK271" s="34">
        <f t="shared" si="250"/>
        <v>241.8</v>
      </c>
      <c r="AL271" s="34">
        <v>241.8</v>
      </c>
      <c r="AM271" s="34">
        <v>0</v>
      </c>
      <c r="AN271" s="34">
        <v>0</v>
      </c>
      <c r="AO271" s="34">
        <v>0</v>
      </c>
      <c r="AP271" s="34">
        <v>0</v>
      </c>
      <c r="AQ271" s="34">
        <v>0</v>
      </c>
      <c r="AR271" s="34">
        <f t="shared" si="251"/>
        <v>11000</v>
      </c>
      <c r="AS271" s="34">
        <v>11000</v>
      </c>
      <c r="AT271" s="34">
        <v>0</v>
      </c>
      <c r="AU271" s="34">
        <v>0</v>
      </c>
      <c r="AV271" s="34">
        <v>0</v>
      </c>
    </row>
    <row r="272" spans="1:48" ht="76.5" x14ac:dyDescent="0.5">
      <c r="A272" s="53">
        <v>233</v>
      </c>
      <c r="B272" s="50" t="s">
        <v>554</v>
      </c>
      <c r="C272" s="51" t="s">
        <v>555</v>
      </c>
      <c r="D272" s="52">
        <v>2017</v>
      </c>
      <c r="E272" s="52">
        <v>2021</v>
      </c>
      <c r="F272" s="33">
        <v>89790.12</v>
      </c>
      <c r="G272" s="34">
        <f t="shared" si="240"/>
        <v>0</v>
      </c>
      <c r="H272" s="34">
        <f t="shared" si="241"/>
        <v>0</v>
      </c>
      <c r="I272" s="34">
        <f t="shared" si="242"/>
        <v>12834.42</v>
      </c>
      <c r="J272" s="34">
        <f t="shared" si="243"/>
        <v>12834.42</v>
      </c>
      <c r="K272" s="34">
        <f t="shared" si="244"/>
        <v>0</v>
      </c>
      <c r="L272" s="34">
        <f t="shared" si="245"/>
        <v>0</v>
      </c>
      <c r="M272" s="34">
        <f t="shared" si="246"/>
        <v>0</v>
      </c>
      <c r="N272" s="34">
        <v>0</v>
      </c>
      <c r="O272" s="34">
        <v>0</v>
      </c>
      <c r="P272" s="34">
        <f t="shared" si="247"/>
        <v>2834.42</v>
      </c>
      <c r="Q272" s="34">
        <v>2834.42</v>
      </c>
      <c r="R272" s="34">
        <v>0</v>
      </c>
      <c r="S272" s="34">
        <v>0</v>
      </c>
      <c r="T272" s="34">
        <v>0</v>
      </c>
      <c r="U272" s="34">
        <v>0</v>
      </c>
      <c r="V272" s="34">
        <v>0</v>
      </c>
      <c r="W272" s="34">
        <f t="shared" si="248"/>
        <v>1000</v>
      </c>
      <c r="X272" s="34">
        <v>1000</v>
      </c>
      <c r="Y272" s="34">
        <v>0</v>
      </c>
      <c r="Z272" s="34">
        <v>0</v>
      </c>
      <c r="AA272" s="34">
        <v>0</v>
      </c>
      <c r="AB272" s="34">
        <v>0</v>
      </c>
      <c r="AC272" s="34">
        <v>0</v>
      </c>
      <c r="AD272" s="34">
        <f t="shared" si="249"/>
        <v>9000</v>
      </c>
      <c r="AE272" s="34">
        <v>9000</v>
      </c>
      <c r="AF272" s="34">
        <v>0</v>
      </c>
      <c r="AG272" s="34">
        <v>0</v>
      </c>
      <c r="AH272" s="34">
        <v>0</v>
      </c>
      <c r="AI272" s="34">
        <v>0</v>
      </c>
      <c r="AJ272" s="34">
        <v>0</v>
      </c>
      <c r="AK272" s="34">
        <f t="shared" si="250"/>
        <v>0</v>
      </c>
      <c r="AL272" s="34">
        <v>0</v>
      </c>
      <c r="AM272" s="34">
        <v>0</v>
      </c>
      <c r="AN272" s="34">
        <v>0</v>
      </c>
      <c r="AO272" s="34">
        <v>0</v>
      </c>
      <c r="AP272" s="34">
        <v>0</v>
      </c>
      <c r="AQ272" s="34">
        <v>0</v>
      </c>
      <c r="AR272" s="34">
        <f t="shared" si="251"/>
        <v>0</v>
      </c>
      <c r="AS272" s="34">
        <v>0</v>
      </c>
      <c r="AT272" s="34">
        <v>0</v>
      </c>
      <c r="AU272" s="34">
        <v>0</v>
      </c>
      <c r="AV272" s="34">
        <v>0</v>
      </c>
    </row>
    <row r="273" spans="1:48" ht="153" x14ac:dyDescent="0.5">
      <c r="A273" s="53">
        <v>234</v>
      </c>
      <c r="B273" s="50" t="s">
        <v>556</v>
      </c>
      <c r="C273" s="51" t="s">
        <v>557</v>
      </c>
      <c r="D273" s="52">
        <v>2018</v>
      </c>
      <c r="E273" s="52">
        <v>2020</v>
      </c>
      <c r="F273" s="33">
        <v>4487.5962399999999</v>
      </c>
      <c r="G273" s="34">
        <f t="shared" si="240"/>
        <v>9.6000000000000002E-2</v>
      </c>
      <c r="H273" s="34">
        <f t="shared" si="241"/>
        <v>0.8</v>
      </c>
      <c r="I273" s="34">
        <f t="shared" si="242"/>
        <v>783.24</v>
      </c>
      <c r="J273" s="34">
        <f t="shared" si="243"/>
        <v>783.24</v>
      </c>
      <c r="K273" s="34">
        <f t="shared" si="244"/>
        <v>0</v>
      </c>
      <c r="L273" s="34">
        <f t="shared" si="245"/>
        <v>0</v>
      </c>
      <c r="M273" s="34">
        <f t="shared" si="246"/>
        <v>0</v>
      </c>
      <c r="N273" s="34">
        <v>9.6000000000000002E-2</v>
      </c>
      <c r="O273" s="34">
        <v>0.8</v>
      </c>
      <c r="P273" s="34">
        <f t="shared" si="247"/>
        <v>783.24</v>
      </c>
      <c r="Q273" s="34">
        <v>783.24</v>
      </c>
      <c r="R273" s="34">
        <v>0</v>
      </c>
      <c r="S273" s="34">
        <v>0</v>
      </c>
      <c r="T273" s="34">
        <v>0</v>
      </c>
      <c r="U273" s="34">
        <v>0</v>
      </c>
      <c r="V273" s="34">
        <v>0</v>
      </c>
      <c r="W273" s="34">
        <f t="shared" si="248"/>
        <v>0</v>
      </c>
      <c r="X273" s="34">
        <v>0</v>
      </c>
      <c r="Y273" s="34">
        <v>0</v>
      </c>
      <c r="Z273" s="34">
        <v>0</v>
      </c>
      <c r="AA273" s="34">
        <v>0</v>
      </c>
      <c r="AB273" s="34">
        <v>0</v>
      </c>
      <c r="AC273" s="34">
        <v>0</v>
      </c>
      <c r="AD273" s="34">
        <f t="shared" si="249"/>
        <v>0</v>
      </c>
      <c r="AE273" s="34">
        <v>0</v>
      </c>
      <c r="AF273" s="34">
        <v>0</v>
      </c>
      <c r="AG273" s="34">
        <v>0</v>
      </c>
      <c r="AH273" s="34">
        <v>0</v>
      </c>
      <c r="AI273" s="34">
        <v>0</v>
      </c>
      <c r="AJ273" s="34">
        <v>0</v>
      </c>
      <c r="AK273" s="34">
        <f t="shared" si="250"/>
        <v>0</v>
      </c>
      <c r="AL273" s="34">
        <v>0</v>
      </c>
      <c r="AM273" s="34">
        <v>0</v>
      </c>
      <c r="AN273" s="34">
        <v>0</v>
      </c>
      <c r="AO273" s="34">
        <v>0</v>
      </c>
      <c r="AP273" s="34">
        <v>0</v>
      </c>
      <c r="AQ273" s="34">
        <v>0</v>
      </c>
      <c r="AR273" s="34">
        <f t="shared" si="251"/>
        <v>0</v>
      </c>
      <c r="AS273" s="34">
        <v>0</v>
      </c>
      <c r="AT273" s="34">
        <v>0</v>
      </c>
      <c r="AU273" s="34">
        <v>0</v>
      </c>
      <c r="AV273" s="34">
        <v>0</v>
      </c>
    </row>
    <row r="274" spans="1:48" ht="114.75" x14ac:dyDescent="0.5">
      <c r="A274" s="53">
        <v>235</v>
      </c>
      <c r="B274" s="50" t="s">
        <v>558</v>
      </c>
      <c r="C274" s="51" t="s">
        <v>559</v>
      </c>
      <c r="D274" s="52">
        <v>2019</v>
      </c>
      <c r="E274" s="52">
        <v>2020</v>
      </c>
      <c r="F274" s="33">
        <v>676.35024999999996</v>
      </c>
      <c r="G274" s="34">
        <f t="shared" si="240"/>
        <v>0</v>
      </c>
      <c r="H274" s="34">
        <f t="shared" si="241"/>
        <v>0.8</v>
      </c>
      <c r="I274" s="34">
        <f t="shared" si="242"/>
        <v>0.28999999999999998</v>
      </c>
      <c r="J274" s="34">
        <f t="shared" si="243"/>
        <v>0.28999999999999998</v>
      </c>
      <c r="K274" s="34">
        <f t="shared" si="244"/>
        <v>0</v>
      </c>
      <c r="L274" s="34">
        <f t="shared" si="245"/>
        <v>0</v>
      </c>
      <c r="M274" s="34">
        <f t="shared" si="246"/>
        <v>0</v>
      </c>
      <c r="N274" s="34">
        <v>0</v>
      </c>
      <c r="O274" s="34">
        <v>0.8</v>
      </c>
      <c r="P274" s="34">
        <f t="shared" si="247"/>
        <v>0.28999999999999998</v>
      </c>
      <c r="Q274" s="34">
        <v>0.28999999999999998</v>
      </c>
      <c r="R274" s="34">
        <v>0</v>
      </c>
      <c r="S274" s="34">
        <v>0</v>
      </c>
      <c r="T274" s="34">
        <v>0</v>
      </c>
      <c r="U274" s="34">
        <v>0</v>
      </c>
      <c r="V274" s="34">
        <v>0</v>
      </c>
      <c r="W274" s="34">
        <f t="shared" si="248"/>
        <v>0</v>
      </c>
      <c r="X274" s="34">
        <v>0</v>
      </c>
      <c r="Y274" s="34">
        <v>0</v>
      </c>
      <c r="Z274" s="34">
        <v>0</v>
      </c>
      <c r="AA274" s="34">
        <v>0</v>
      </c>
      <c r="AB274" s="34">
        <v>0</v>
      </c>
      <c r="AC274" s="34">
        <v>0</v>
      </c>
      <c r="AD274" s="34">
        <f t="shared" si="249"/>
        <v>0</v>
      </c>
      <c r="AE274" s="34">
        <v>0</v>
      </c>
      <c r="AF274" s="34">
        <v>0</v>
      </c>
      <c r="AG274" s="34">
        <v>0</v>
      </c>
      <c r="AH274" s="34">
        <v>0</v>
      </c>
      <c r="AI274" s="34">
        <v>0</v>
      </c>
      <c r="AJ274" s="34">
        <v>0</v>
      </c>
      <c r="AK274" s="34">
        <f t="shared" si="250"/>
        <v>0</v>
      </c>
      <c r="AL274" s="34">
        <v>0</v>
      </c>
      <c r="AM274" s="34">
        <v>0</v>
      </c>
      <c r="AN274" s="34">
        <v>0</v>
      </c>
      <c r="AO274" s="34">
        <v>0</v>
      </c>
      <c r="AP274" s="34">
        <v>0</v>
      </c>
      <c r="AQ274" s="34">
        <v>0</v>
      </c>
      <c r="AR274" s="34">
        <f t="shared" si="251"/>
        <v>0</v>
      </c>
      <c r="AS274" s="34">
        <v>0</v>
      </c>
      <c r="AT274" s="34">
        <v>0</v>
      </c>
      <c r="AU274" s="34">
        <v>0</v>
      </c>
      <c r="AV274" s="34">
        <v>0</v>
      </c>
    </row>
    <row r="275" spans="1:48" ht="114.75" x14ac:dyDescent="0.5">
      <c r="A275" s="53">
        <v>236</v>
      </c>
      <c r="B275" s="50" t="s">
        <v>560</v>
      </c>
      <c r="C275" s="51" t="s">
        <v>561</v>
      </c>
      <c r="D275" s="52">
        <v>2018</v>
      </c>
      <c r="E275" s="52">
        <v>2023</v>
      </c>
      <c r="F275" s="33">
        <v>7268.46</v>
      </c>
      <c r="G275" s="34">
        <f t="shared" si="240"/>
        <v>2.9</v>
      </c>
      <c r="H275" s="34">
        <f t="shared" si="241"/>
        <v>0</v>
      </c>
      <c r="I275" s="34">
        <f t="shared" si="242"/>
        <v>7268.46</v>
      </c>
      <c r="J275" s="34">
        <f t="shared" si="243"/>
        <v>7268.46</v>
      </c>
      <c r="K275" s="34">
        <f t="shared" si="244"/>
        <v>0</v>
      </c>
      <c r="L275" s="34">
        <f t="shared" si="245"/>
        <v>0</v>
      </c>
      <c r="M275" s="34">
        <f t="shared" si="246"/>
        <v>0</v>
      </c>
      <c r="N275" s="34">
        <v>0</v>
      </c>
      <c r="O275" s="34">
        <v>0</v>
      </c>
      <c r="P275" s="34">
        <f t="shared" si="247"/>
        <v>0</v>
      </c>
      <c r="Q275" s="34">
        <v>0</v>
      </c>
      <c r="R275" s="34">
        <v>0</v>
      </c>
      <c r="S275" s="34">
        <v>0</v>
      </c>
      <c r="T275" s="34">
        <v>0</v>
      </c>
      <c r="U275" s="34">
        <v>0</v>
      </c>
      <c r="V275" s="34">
        <v>0</v>
      </c>
      <c r="W275" s="34">
        <f t="shared" si="248"/>
        <v>0</v>
      </c>
      <c r="X275" s="34">
        <v>0</v>
      </c>
      <c r="Y275" s="34">
        <v>0</v>
      </c>
      <c r="Z275" s="34">
        <v>0</v>
      </c>
      <c r="AA275" s="34">
        <v>0</v>
      </c>
      <c r="AB275" s="34">
        <v>0</v>
      </c>
      <c r="AC275" s="34">
        <v>0</v>
      </c>
      <c r="AD275" s="34">
        <f t="shared" si="249"/>
        <v>0</v>
      </c>
      <c r="AE275" s="34">
        <v>0</v>
      </c>
      <c r="AF275" s="34">
        <v>0</v>
      </c>
      <c r="AG275" s="34">
        <v>0</v>
      </c>
      <c r="AH275" s="34">
        <v>0</v>
      </c>
      <c r="AI275" s="34">
        <v>2.9</v>
      </c>
      <c r="AJ275" s="34">
        <v>0</v>
      </c>
      <c r="AK275" s="34">
        <f t="shared" si="250"/>
        <v>268.45999999999998</v>
      </c>
      <c r="AL275" s="34">
        <v>268.45999999999998</v>
      </c>
      <c r="AM275" s="34">
        <v>0</v>
      </c>
      <c r="AN275" s="34">
        <v>0</v>
      </c>
      <c r="AO275" s="34">
        <v>0</v>
      </c>
      <c r="AP275" s="34">
        <v>0</v>
      </c>
      <c r="AQ275" s="34">
        <v>0</v>
      </c>
      <c r="AR275" s="34">
        <f t="shared" si="251"/>
        <v>7000</v>
      </c>
      <c r="AS275" s="34">
        <v>7000</v>
      </c>
      <c r="AT275" s="34">
        <v>0</v>
      </c>
      <c r="AU275" s="34">
        <v>0</v>
      </c>
      <c r="AV275" s="34">
        <v>0</v>
      </c>
    </row>
    <row r="276" spans="1:48" ht="76.5" x14ac:dyDescent="0.5">
      <c r="A276" s="53">
        <v>237</v>
      </c>
      <c r="B276" s="50" t="s">
        <v>562</v>
      </c>
      <c r="C276" s="51" t="s">
        <v>563</v>
      </c>
      <c r="D276" s="52">
        <v>2019</v>
      </c>
      <c r="E276" s="52">
        <v>2020</v>
      </c>
      <c r="F276" s="33">
        <v>258.93513999999999</v>
      </c>
      <c r="G276" s="34">
        <f t="shared" si="240"/>
        <v>0</v>
      </c>
      <c r="H276" s="34">
        <f t="shared" si="241"/>
        <v>0.25</v>
      </c>
      <c r="I276" s="34">
        <f t="shared" si="242"/>
        <v>1</v>
      </c>
      <c r="J276" s="34">
        <f t="shared" si="243"/>
        <v>1</v>
      </c>
      <c r="K276" s="34">
        <f t="shared" si="244"/>
        <v>0</v>
      </c>
      <c r="L276" s="34">
        <f t="shared" si="245"/>
        <v>0</v>
      </c>
      <c r="M276" s="34">
        <f t="shared" si="246"/>
        <v>0</v>
      </c>
      <c r="N276" s="34">
        <v>0</v>
      </c>
      <c r="O276" s="34">
        <v>0.25</v>
      </c>
      <c r="P276" s="34">
        <f t="shared" si="247"/>
        <v>1</v>
      </c>
      <c r="Q276" s="34">
        <v>1</v>
      </c>
      <c r="R276" s="34">
        <v>0</v>
      </c>
      <c r="S276" s="34">
        <v>0</v>
      </c>
      <c r="T276" s="34">
        <v>0</v>
      </c>
      <c r="U276" s="34">
        <v>0</v>
      </c>
      <c r="V276" s="34">
        <v>0</v>
      </c>
      <c r="W276" s="34">
        <f t="shared" si="248"/>
        <v>0</v>
      </c>
      <c r="X276" s="34">
        <v>0</v>
      </c>
      <c r="Y276" s="34">
        <v>0</v>
      </c>
      <c r="Z276" s="34">
        <v>0</v>
      </c>
      <c r="AA276" s="34">
        <v>0</v>
      </c>
      <c r="AB276" s="34">
        <v>0</v>
      </c>
      <c r="AC276" s="34">
        <v>0</v>
      </c>
      <c r="AD276" s="34">
        <f t="shared" si="249"/>
        <v>0</v>
      </c>
      <c r="AE276" s="34">
        <v>0</v>
      </c>
      <c r="AF276" s="34">
        <v>0</v>
      </c>
      <c r="AG276" s="34">
        <v>0</v>
      </c>
      <c r="AH276" s="34">
        <v>0</v>
      </c>
      <c r="AI276" s="34">
        <v>0</v>
      </c>
      <c r="AJ276" s="34">
        <v>0</v>
      </c>
      <c r="AK276" s="34">
        <f t="shared" si="250"/>
        <v>0</v>
      </c>
      <c r="AL276" s="34">
        <v>0</v>
      </c>
      <c r="AM276" s="34">
        <v>0</v>
      </c>
      <c r="AN276" s="34">
        <v>0</v>
      </c>
      <c r="AO276" s="34">
        <v>0</v>
      </c>
      <c r="AP276" s="34">
        <v>0</v>
      </c>
      <c r="AQ276" s="34">
        <v>0</v>
      </c>
      <c r="AR276" s="34">
        <f t="shared" si="251"/>
        <v>0</v>
      </c>
      <c r="AS276" s="34">
        <v>0</v>
      </c>
      <c r="AT276" s="34">
        <v>0</v>
      </c>
      <c r="AU276" s="34">
        <v>0</v>
      </c>
      <c r="AV276" s="34">
        <v>0</v>
      </c>
    </row>
    <row r="277" spans="1:48" ht="153" x14ac:dyDescent="0.5">
      <c r="A277" s="53">
        <v>238</v>
      </c>
      <c r="B277" s="50" t="s">
        <v>564</v>
      </c>
      <c r="C277" s="51" t="s">
        <v>565</v>
      </c>
      <c r="D277" s="52">
        <v>2019</v>
      </c>
      <c r="E277" s="52">
        <v>2020</v>
      </c>
      <c r="F277" s="33">
        <v>859.31</v>
      </c>
      <c r="G277" s="34">
        <f t="shared" si="240"/>
        <v>0</v>
      </c>
      <c r="H277" s="34">
        <f t="shared" si="241"/>
        <v>0.4</v>
      </c>
      <c r="I277" s="34">
        <f t="shared" si="242"/>
        <v>375</v>
      </c>
      <c r="J277" s="34">
        <f t="shared" si="243"/>
        <v>375</v>
      </c>
      <c r="K277" s="34">
        <f t="shared" si="244"/>
        <v>0</v>
      </c>
      <c r="L277" s="34">
        <f t="shared" si="245"/>
        <v>0</v>
      </c>
      <c r="M277" s="34">
        <f t="shared" si="246"/>
        <v>0</v>
      </c>
      <c r="N277" s="34">
        <v>0</v>
      </c>
      <c r="O277" s="34">
        <v>0.4</v>
      </c>
      <c r="P277" s="34">
        <f t="shared" si="247"/>
        <v>375</v>
      </c>
      <c r="Q277" s="34">
        <v>375</v>
      </c>
      <c r="R277" s="34">
        <v>0</v>
      </c>
      <c r="S277" s="34">
        <v>0</v>
      </c>
      <c r="T277" s="34">
        <v>0</v>
      </c>
      <c r="U277" s="34">
        <v>0</v>
      </c>
      <c r="V277" s="34">
        <v>0</v>
      </c>
      <c r="W277" s="34">
        <f t="shared" si="248"/>
        <v>0</v>
      </c>
      <c r="X277" s="34">
        <v>0</v>
      </c>
      <c r="Y277" s="34">
        <v>0</v>
      </c>
      <c r="Z277" s="34">
        <v>0</v>
      </c>
      <c r="AA277" s="34">
        <v>0</v>
      </c>
      <c r="AB277" s="34">
        <v>0</v>
      </c>
      <c r="AC277" s="34">
        <v>0</v>
      </c>
      <c r="AD277" s="34">
        <f t="shared" si="249"/>
        <v>0</v>
      </c>
      <c r="AE277" s="34">
        <v>0</v>
      </c>
      <c r="AF277" s="34">
        <v>0</v>
      </c>
      <c r="AG277" s="34">
        <v>0</v>
      </c>
      <c r="AH277" s="34">
        <v>0</v>
      </c>
      <c r="AI277" s="34">
        <v>0</v>
      </c>
      <c r="AJ277" s="34">
        <v>0</v>
      </c>
      <c r="AK277" s="34">
        <f t="shared" si="250"/>
        <v>0</v>
      </c>
      <c r="AL277" s="34">
        <v>0</v>
      </c>
      <c r="AM277" s="34">
        <v>0</v>
      </c>
      <c r="AN277" s="34">
        <v>0</v>
      </c>
      <c r="AO277" s="34">
        <v>0</v>
      </c>
      <c r="AP277" s="34">
        <v>0</v>
      </c>
      <c r="AQ277" s="34">
        <v>0</v>
      </c>
      <c r="AR277" s="34">
        <f t="shared" si="251"/>
        <v>0</v>
      </c>
      <c r="AS277" s="34">
        <v>0</v>
      </c>
      <c r="AT277" s="34">
        <v>0</v>
      </c>
      <c r="AU277" s="34">
        <v>0</v>
      </c>
      <c r="AV277" s="34">
        <v>0</v>
      </c>
    </row>
    <row r="278" spans="1:48" ht="191.25" x14ac:dyDescent="0.5">
      <c r="A278" s="53">
        <v>239</v>
      </c>
      <c r="B278" s="50" t="s">
        <v>566</v>
      </c>
      <c r="C278" s="51" t="s">
        <v>567</v>
      </c>
      <c r="D278" s="52">
        <v>2019</v>
      </c>
      <c r="E278" s="52">
        <v>2020</v>
      </c>
      <c r="F278" s="33">
        <v>270.59120000000001</v>
      </c>
      <c r="G278" s="34">
        <f t="shared" si="240"/>
        <v>0</v>
      </c>
      <c r="H278" s="34">
        <f t="shared" si="241"/>
        <v>0.25</v>
      </c>
      <c r="I278" s="34">
        <f t="shared" si="242"/>
        <v>12.62</v>
      </c>
      <c r="J278" s="34">
        <f t="shared" si="243"/>
        <v>12.62</v>
      </c>
      <c r="K278" s="34">
        <f t="shared" si="244"/>
        <v>0</v>
      </c>
      <c r="L278" s="34">
        <f t="shared" si="245"/>
        <v>0</v>
      </c>
      <c r="M278" s="34">
        <f t="shared" si="246"/>
        <v>0</v>
      </c>
      <c r="N278" s="34">
        <v>0</v>
      </c>
      <c r="O278" s="34">
        <v>0.25</v>
      </c>
      <c r="P278" s="34">
        <f t="shared" si="247"/>
        <v>12.62</v>
      </c>
      <c r="Q278" s="34">
        <v>12.62</v>
      </c>
      <c r="R278" s="34">
        <v>0</v>
      </c>
      <c r="S278" s="34">
        <v>0</v>
      </c>
      <c r="T278" s="34">
        <v>0</v>
      </c>
      <c r="U278" s="34">
        <v>0</v>
      </c>
      <c r="V278" s="34">
        <v>0</v>
      </c>
      <c r="W278" s="34">
        <f t="shared" si="248"/>
        <v>0</v>
      </c>
      <c r="X278" s="34">
        <v>0</v>
      </c>
      <c r="Y278" s="34">
        <v>0</v>
      </c>
      <c r="Z278" s="34">
        <v>0</v>
      </c>
      <c r="AA278" s="34">
        <v>0</v>
      </c>
      <c r="AB278" s="34">
        <v>0</v>
      </c>
      <c r="AC278" s="34">
        <v>0</v>
      </c>
      <c r="AD278" s="34">
        <f t="shared" si="249"/>
        <v>0</v>
      </c>
      <c r="AE278" s="34">
        <v>0</v>
      </c>
      <c r="AF278" s="34">
        <v>0</v>
      </c>
      <c r="AG278" s="34">
        <v>0</v>
      </c>
      <c r="AH278" s="34">
        <v>0</v>
      </c>
      <c r="AI278" s="34">
        <v>0</v>
      </c>
      <c r="AJ278" s="34">
        <v>0</v>
      </c>
      <c r="AK278" s="34">
        <f t="shared" si="250"/>
        <v>0</v>
      </c>
      <c r="AL278" s="34">
        <v>0</v>
      </c>
      <c r="AM278" s="34">
        <v>0</v>
      </c>
      <c r="AN278" s="34">
        <v>0</v>
      </c>
      <c r="AO278" s="34">
        <v>0</v>
      </c>
      <c r="AP278" s="34">
        <v>0</v>
      </c>
      <c r="AQ278" s="34">
        <v>0</v>
      </c>
      <c r="AR278" s="34">
        <f t="shared" si="251"/>
        <v>0</v>
      </c>
      <c r="AS278" s="34">
        <v>0</v>
      </c>
      <c r="AT278" s="34">
        <v>0</v>
      </c>
      <c r="AU278" s="34">
        <v>0</v>
      </c>
      <c r="AV278" s="34">
        <v>0</v>
      </c>
    </row>
    <row r="279" spans="1:48" ht="191.25" x14ac:dyDescent="0.5">
      <c r="A279" s="53">
        <v>240</v>
      </c>
      <c r="B279" s="50" t="s">
        <v>568</v>
      </c>
      <c r="C279" s="51" t="s">
        <v>569</v>
      </c>
      <c r="D279" s="52">
        <v>2020</v>
      </c>
      <c r="E279" s="52">
        <v>2020</v>
      </c>
      <c r="F279" s="33">
        <v>159.87773999999999</v>
      </c>
      <c r="G279" s="34">
        <f t="shared" si="240"/>
        <v>0</v>
      </c>
      <c r="H279" s="34">
        <f t="shared" si="241"/>
        <v>0</v>
      </c>
      <c r="I279" s="34">
        <f t="shared" si="242"/>
        <v>126.17</v>
      </c>
      <c r="J279" s="34">
        <f t="shared" si="243"/>
        <v>126.17</v>
      </c>
      <c r="K279" s="34">
        <f t="shared" si="244"/>
        <v>0</v>
      </c>
      <c r="L279" s="34">
        <f t="shared" si="245"/>
        <v>0</v>
      </c>
      <c r="M279" s="34">
        <f t="shared" si="246"/>
        <v>0</v>
      </c>
      <c r="N279" s="34">
        <v>0</v>
      </c>
      <c r="O279" s="34">
        <v>0</v>
      </c>
      <c r="P279" s="34">
        <f t="shared" si="247"/>
        <v>126.17</v>
      </c>
      <c r="Q279" s="34">
        <v>126.17</v>
      </c>
      <c r="R279" s="34">
        <v>0</v>
      </c>
      <c r="S279" s="34">
        <v>0</v>
      </c>
      <c r="T279" s="34">
        <v>0</v>
      </c>
      <c r="U279" s="34">
        <v>0</v>
      </c>
      <c r="V279" s="34">
        <v>0</v>
      </c>
      <c r="W279" s="34">
        <f t="shared" si="248"/>
        <v>0</v>
      </c>
      <c r="X279" s="34">
        <v>0</v>
      </c>
      <c r="Y279" s="34">
        <v>0</v>
      </c>
      <c r="Z279" s="34">
        <v>0</v>
      </c>
      <c r="AA279" s="34">
        <v>0</v>
      </c>
      <c r="AB279" s="34">
        <v>0</v>
      </c>
      <c r="AC279" s="34">
        <v>0</v>
      </c>
      <c r="AD279" s="34">
        <f t="shared" si="249"/>
        <v>0</v>
      </c>
      <c r="AE279" s="34">
        <v>0</v>
      </c>
      <c r="AF279" s="34">
        <v>0</v>
      </c>
      <c r="AG279" s="34">
        <v>0</v>
      </c>
      <c r="AH279" s="34">
        <v>0</v>
      </c>
      <c r="AI279" s="34">
        <v>0</v>
      </c>
      <c r="AJ279" s="34">
        <v>0</v>
      </c>
      <c r="AK279" s="34">
        <f t="shared" si="250"/>
        <v>0</v>
      </c>
      <c r="AL279" s="34">
        <v>0</v>
      </c>
      <c r="AM279" s="34">
        <v>0</v>
      </c>
      <c r="AN279" s="34">
        <v>0</v>
      </c>
      <c r="AO279" s="34">
        <v>0</v>
      </c>
      <c r="AP279" s="34">
        <v>0</v>
      </c>
      <c r="AQ279" s="34">
        <v>0</v>
      </c>
      <c r="AR279" s="34">
        <f t="shared" si="251"/>
        <v>0</v>
      </c>
      <c r="AS279" s="34">
        <v>0</v>
      </c>
      <c r="AT279" s="34">
        <v>0</v>
      </c>
      <c r="AU279" s="34">
        <v>0</v>
      </c>
      <c r="AV279" s="34">
        <v>0</v>
      </c>
    </row>
    <row r="280" spans="1:48" ht="153" x14ac:dyDescent="0.5">
      <c r="A280" s="53">
        <v>241</v>
      </c>
      <c r="B280" s="50" t="s">
        <v>570</v>
      </c>
      <c r="C280" s="51" t="s">
        <v>571</v>
      </c>
      <c r="D280" s="52">
        <v>2020</v>
      </c>
      <c r="E280" s="52">
        <v>2020</v>
      </c>
      <c r="F280" s="33">
        <v>491.34416999999996</v>
      </c>
      <c r="G280" s="34">
        <f t="shared" si="240"/>
        <v>0</v>
      </c>
      <c r="H280" s="34">
        <f t="shared" si="241"/>
        <v>0.4</v>
      </c>
      <c r="I280" s="34">
        <f t="shared" si="242"/>
        <v>311.5</v>
      </c>
      <c r="J280" s="34">
        <f t="shared" si="243"/>
        <v>311.5</v>
      </c>
      <c r="K280" s="34">
        <f t="shared" si="244"/>
        <v>0</v>
      </c>
      <c r="L280" s="34">
        <f t="shared" si="245"/>
        <v>0</v>
      </c>
      <c r="M280" s="34">
        <f t="shared" si="246"/>
        <v>0</v>
      </c>
      <c r="N280" s="34">
        <v>0</v>
      </c>
      <c r="O280" s="34">
        <v>0.4</v>
      </c>
      <c r="P280" s="34">
        <f t="shared" si="247"/>
        <v>311.5</v>
      </c>
      <c r="Q280" s="34">
        <v>311.5</v>
      </c>
      <c r="R280" s="34">
        <v>0</v>
      </c>
      <c r="S280" s="34">
        <v>0</v>
      </c>
      <c r="T280" s="34">
        <v>0</v>
      </c>
      <c r="U280" s="34">
        <v>0</v>
      </c>
      <c r="V280" s="34">
        <v>0</v>
      </c>
      <c r="W280" s="34">
        <f t="shared" si="248"/>
        <v>0</v>
      </c>
      <c r="X280" s="34">
        <v>0</v>
      </c>
      <c r="Y280" s="34">
        <v>0</v>
      </c>
      <c r="Z280" s="34">
        <v>0</v>
      </c>
      <c r="AA280" s="34">
        <v>0</v>
      </c>
      <c r="AB280" s="34">
        <v>0</v>
      </c>
      <c r="AC280" s="34">
        <v>0</v>
      </c>
      <c r="AD280" s="34">
        <f t="shared" si="249"/>
        <v>0</v>
      </c>
      <c r="AE280" s="34">
        <v>0</v>
      </c>
      <c r="AF280" s="34">
        <v>0</v>
      </c>
      <c r="AG280" s="34">
        <v>0</v>
      </c>
      <c r="AH280" s="34">
        <v>0</v>
      </c>
      <c r="AI280" s="34">
        <v>0</v>
      </c>
      <c r="AJ280" s="34">
        <v>0</v>
      </c>
      <c r="AK280" s="34">
        <f t="shared" si="250"/>
        <v>0</v>
      </c>
      <c r="AL280" s="34">
        <v>0</v>
      </c>
      <c r="AM280" s="34">
        <v>0</v>
      </c>
      <c r="AN280" s="34">
        <v>0</v>
      </c>
      <c r="AO280" s="34">
        <v>0</v>
      </c>
      <c r="AP280" s="34">
        <v>0</v>
      </c>
      <c r="AQ280" s="34">
        <v>0</v>
      </c>
      <c r="AR280" s="34">
        <f t="shared" si="251"/>
        <v>0</v>
      </c>
      <c r="AS280" s="34">
        <v>0</v>
      </c>
      <c r="AT280" s="34">
        <v>0</v>
      </c>
      <c r="AU280" s="34">
        <v>0</v>
      </c>
      <c r="AV280" s="34">
        <v>0</v>
      </c>
    </row>
    <row r="281" spans="1:48" ht="153" x14ac:dyDescent="0.5">
      <c r="A281" s="53">
        <v>242</v>
      </c>
      <c r="B281" s="50" t="s">
        <v>572</v>
      </c>
      <c r="C281" s="51" t="s">
        <v>573</v>
      </c>
      <c r="D281" s="52">
        <v>2020</v>
      </c>
      <c r="E281" s="52">
        <v>2021</v>
      </c>
      <c r="F281" s="33">
        <v>11875.47</v>
      </c>
      <c r="G281" s="34">
        <f t="shared" si="240"/>
        <v>1.2</v>
      </c>
      <c r="H281" s="34">
        <f t="shared" si="241"/>
        <v>0</v>
      </c>
      <c r="I281" s="34">
        <f t="shared" si="242"/>
        <v>10239.939999999999</v>
      </c>
      <c r="J281" s="34">
        <f t="shared" si="243"/>
        <v>10239.939999999999</v>
      </c>
      <c r="K281" s="34">
        <f t="shared" si="244"/>
        <v>0</v>
      </c>
      <c r="L281" s="34">
        <f t="shared" si="245"/>
        <v>0</v>
      </c>
      <c r="M281" s="34">
        <f t="shared" si="246"/>
        <v>0</v>
      </c>
      <c r="N281" s="34">
        <v>0</v>
      </c>
      <c r="O281" s="34">
        <v>0</v>
      </c>
      <c r="P281" s="34">
        <f t="shared" si="247"/>
        <v>8039.94</v>
      </c>
      <c r="Q281" s="34">
        <v>8039.94</v>
      </c>
      <c r="R281" s="34">
        <v>0</v>
      </c>
      <c r="S281" s="34">
        <v>0</v>
      </c>
      <c r="T281" s="34">
        <v>0</v>
      </c>
      <c r="U281" s="34">
        <v>1.2</v>
      </c>
      <c r="V281" s="34">
        <v>0</v>
      </c>
      <c r="W281" s="34">
        <f t="shared" si="248"/>
        <v>2200</v>
      </c>
      <c r="X281" s="34">
        <v>2200</v>
      </c>
      <c r="Y281" s="34">
        <v>0</v>
      </c>
      <c r="Z281" s="34">
        <v>0</v>
      </c>
      <c r="AA281" s="34">
        <v>0</v>
      </c>
      <c r="AB281" s="34">
        <v>0</v>
      </c>
      <c r="AC281" s="34">
        <v>0</v>
      </c>
      <c r="AD281" s="34">
        <f t="shared" si="249"/>
        <v>0</v>
      </c>
      <c r="AE281" s="34">
        <v>0</v>
      </c>
      <c r="AF281" s="34">
        <v>0</v>
      </c>
      <c r="AG281" s="34">
        <v>0</v>
      </c>
      <c r="AH281" s="34">
        <v>0</v>
      </c>
      <c r="AI281" s="34">
        <v>0</v>
      </c>
      <c r="AJ281" s="34">
        <v>0</v>
      </c>
      <c r="AK281" s="34">
        <f t="shared" si="250"/>
        <v>0</v>
      </c>
      <c r="AL281" s="34">
        <v>0</v>
      </c>
      <c r="AM281" s="34">
        <v>0</v>
      </c>
      <c r="AN281" s="34">
        <v>0</v>
      </c>
      <c r="AO281" s="34">
        <v>0</v>
      </c>
      <c r="AP281" s="34">
        <v>0</v>
      </c>
      <c r="AQ281" s="34">
        <v>0</v>
      </c>
      <c r="AR281" s="34">
        <f t="shared" si="251"/>
        <v>0</v>
      </c>
      <c r="AS281" s="34">
        <v>0</v>
      </c>
      <c r="AT281" s="34">
        <v>0</v>
      </c>
      <c r="AU281" s="34">
        <v>0</v>
      </c>
      <c r="AV281" s="34">
        <v>0</v>
      </c>
    </row>
    <row r="282" spans="1:48" ht="229.5" x14ac:dyDescent="0.5">
      <c r="A282" s="53">
        <v>243</v>
      </c>
      <c r="B282" s="50" t="s">
        <v>574</v>
      </c>
      <c r="C282" s="51" t="s">
        <v>575</v>
      </c>
      <c r="D282" s="52">
        <v>2020</v>
      </c>
      <c r="E282" s="52">
        <v>2021</v>
      </c>
      <c r="F282" s="33">
        <v>1405.16</v>
      </c>
      <c r="G282" s="34">
        <f t="shared" si="240"/>
        <v>0.9</v>
      </c>
      <c r="H282" s="34">
        <f t="shared" si="241"/>
        <v>0</v>
      </c>
      <c r="I282" s="34">
        <f t="shared" si="242"/>
        <v>1405.1600000000003</v>
      </c>
      <c r="J282" s="34">
        <f t="shared" si="243"/>
        <v>1405.1600000000003</v>
      </c>
      <c r="K282" s="34">
        <f t="shared" si="244"/>
        <v>0</v>
      </c>
      <c r="L282" s="34">
        <f t="shared" si="245"/>
        <v>0</v>
      </c>
      <c r="M282" s="34">
        <f t="shared" si="246"/>
        <v>0</v>
      </c>
      <c r="N282" s="34">
        <v>0</v>
      </c>
      <c r="O282" s="34">
        <v>0</v>
      </c>
      <c r="P282" s="34">
        <f t="shared" si="247"/>
        <v>1124.1280000000002</v>
      </c>
      <c r="Q282" s="34">
        <v>1124.1280000000002</v>
      </c>
      <c r="R282" s="34">
        <v>0</v>
      </c>
      <c r="S282" s="34">
        <v>0</v>
      </c>
      <c r="T282" s="34">
        <v>0</v>
      </c>
      <c r="U282" s="34">
        <v>0.9</v>
      </c>
      <c r="V282" s="34">
        <v>0</v>
      </c>
      <c r="W282" s="34">
        <f t="shared" si="248"/>
        <v>281.03200000000004</v>
      </c>
      <c r="X282" s="34">
        <v>281.03200000000004</v>
      </c>
      <c r="Y282" s="34">
        <v>0</v>
      </c>
      <c r="Z282" s="34">
        <v>0</v>
      </c>
      <c r="AA282" s="34">
        <v>0</v>
      </c>
      <c r="AB282" s="34">
        <v>0</v>
      </c>
      <c r="AC282" s="34">
        <v>0</v>
      </c>
      <c r="AD282" s="34">
        <f t="shared" si="249"/>
        <v>0</v>
      </c>
      <c r="AE282" s="34">
        <v>0</v>
      </c>
      <c r="AF282" s="34">
        <v>0</v>
      </c>
      <c r="AG282" s="34">
        <v>0</v>
      </c>
      <c r="AH282" s="34">
        <v>0</v>
      </c>
      <c r="AI282" s="34">
        <v>0</v>
      </c>
      <c r="AJ282" s="34">
        <v>0</v>
      </c>
      <c r="AK282" s="34">
        <f t="shared" si="250"/>
        <v>0</v>
      </c>
      <c r="AL282" s="34">
        <v>0</v>
      </c>
      <c r="AM282" s="34">
        <v>0</v>
      </c>
      <c r="AN282" s="34">
        <v>0</v>
      </c>
      <c r="AO282" s="34">
        <v>0</v>
      </c>
      <c r="AP282" s="34">
        <v>0</v>
      </c>
      <c r="AQ282" s="34">
        <v>0</v>
      </c>
      <c r="AR282" s="34">
        <f t="shared" si="251"/>
        <v>0</v>
      </c>
      <c r="AS282" s="34">
        <v>0</v>
      </c>
      <c r="AT282" s="34">
        <v>0</v>
      </c>
      <c r="AU282" s="34">
        <v>0</v>
      </c>
      <c r="AV282" s="34">
        <v>0</v>
      </c>
    </row>
    <row r="283" spans="1:48" ht="114.75" x14ac:dyDescent="0.5">
      <c r="A283" s="53">
        <v>244</v>
      </c>
      <c r="B283" s="50" t="s">
        <v>576</v>
      </c>
      <c r="C283" s="51" t="s">
        <v>577</v>
      </c>
      <c r="D283" s="52">
        <v>2020</v>
      </c>
      <c r="E283" s="52">
        <v>2021</v>
      </c>
      <c r="F283" s="33">
        <v>591.47</v>
      </c>
      <c r="G283" s="34">
        <f t="shared" si="240"/>
        <v>0.45</v>
      </c>
      <c r="H283" s="34">
        <f t="shared" si="241"/>
        <v>0</v>
      </c>
      <c r="I283" s="34">
        <f t="shared" si="242"/>
        <v>581.47</v>
      </c>
      <c r="J283" s="34">
        <f t="shared" si="243"/>
        <v>581.47</v>
      </c>
      <c r="K283" s="34">
        <f t="shared" si="244"/>
        <v>0</v>
      </c>
      <c r="L283" s="34">
        <f t="shared" si="245"/>
        <v>0</v>
      </c>
      <c r="M283" s="34">
        <f t="shared" si="246"/>
        <v>0</v>
      </c>
      <c r="N283" s="34">
        <v>0</v>
      </c>
      <c r="O283" s="34">
        <v>0</v>
      </c>
      <c r="P283" s="34">
        <f t="shared" si="247"/>
        <v>571.47</v>
      </c>
      <c r="Q283" s="34">
        <v>571.47</v>
      </c>
      <c r="R283" s="34">
        <v>0</v>
      </c>
      <c r="S283" s="34">
        <v>0</v>
      </c>
      <c r="T283" s="34">
        <v>0</v>
      </c>
      <c r="U283" s="34">
        <v>0.45</v>
      </c>
      <c r="V283" s="34">
        <v>0</v>
      </c>
      <c r="W283" s="34">
        <f t="shared" si="248"/>
        <v>10</v>
      </c>
      <c r="X283" s="34">
        <v>10</v>
      </c>
      <c r="Y283" s="34">
        <v>0</v>
      </c>
      <c r="Z283" s="34">
        <v>0</v>
      </c>
      <c r="AA283" s="34">
        <v>0</v>
      </c>
      <c r="AB283" s="34">
        <v>0</v>
      </c>
      <c r="AC283" s="34">
        <v>0</v>
      </c>
      <c r="AD283" s="34">
        <f t="shared" si="249"/>
        <v>0</v>
      </c>
      <c r="AE283" s="34">
        <v>0</v>
      </c>
      <c r="AF283" s="34">
        <v>0</v>
      </c>
      <c r="AG283" s="34">
        <v>0</v>
      </c>
      <c r="AH283" s="34">
        <v>0</v>
      </c>
      <c r="AI283" s="34">
        <v>0</v>
      </c>
      <c r="AJ283" s="34">
        <v>0</v>
      </c>
      <c r="AK283" s="34">
        <f t="shared" si="250"/>
        <v>0</v>
      </c>
      <c r="AL283" s="34">
        <v>0</v>
      </c>
      <c r="AM283" s="34">
        <v>0</v>
      </c>
      <c r="AN283" s="34">
        <v>0</v>
      </c>
      <c r="AO283" s="34">
        <v>0</v>
      </c>
      <c r="AP283" s="34">
        <v>0</v>
      </c>
      <c r="AQ283" s="34">
        <v>0</v>
      </c>
      <c r="AR283" s="34">
        <f t="shared" si="251"/>
        <v>0</v>
      </c>
      <c r="AS283" s="34">
        <v>0</v>
      </c>
      <c r="AT283" s="34">
        <v>0</v>
      </c>
      <c r="AU283" s="34">
        <v>0</v>
      </c>
      <c r="AV283" s="34">
        <v>0</v>
      </c>
    </row>
    <row r="284" spans="1:48" ht="153" x14ac:dyDescent="0.5">
      <c r="A284" s="53">
        <v>245</v>
      </c>
      <c r="B284" s="50" t="s">
        <v>578</v>
      </c>
      <c r="C284" s="51" t="s">
        <v>579</v>
      </c>
      <c r="D284" s="52">
        <v>2020</v>
      </c>
      <c r="E284" s="52">
        <v>2020</v>
      </c>
      <c r="F284" s="33">
        <v>208.21615</v>
      </c>
      <c r="G284" s="34">
        <f t="shared" si="240"/>
        <v>0</v>
      </c>
      <c r="H284" s="34">
        <f t="shared" si="241"/>
        <v>0.16</v>
      </c>
      <c r="I284" s="34">
        <f t="shared" si="242"/>
        <v>193.9</v>
      </c>
      <c r="J284" s="34">
        <f t="shared" si="243"/>
        <v>193.9</v>
      </c>
      <c r="K284" s="34">
        <f t="shared" si="244"/>
        <v>0</v>
      </c>
      <c r="L284" s="34">
        <f t="shared" si="245"/>
        <v>0</v>
      </c>
      <c r="M284" s="34">
        <f t="shared" si="246"/>
        <v>0</v>
      </c>
      <c r="N284" s="34">
        <v>0</v>
      </c>
      <c r="O284" s="34">
        <v>0.16</v>
      </c>
      <c r="P284" s="34">
        <f t="shared" si="247"/>
        <v>193.9</v>
      </c>
      <c r="Q284" s="34">
        <v>193.9</v>
      </c>
      <c r="R284" s="34">
        <v>0</v>
      </c>
      <c r="S284" s="34">
        <v>0</v>
      </c>
      <c r="T284" s="34">
        <v>0</v>
      </c>
      <c r="U284" s="34">
        <v>0</v>
      </c>
      <c r="V284" s="34">
        <v>0</v>
      </c>
      <c r="W284" s="34">
        <f t="shared" si="248"/>
        <v>0</v>
      </c>
      <c r="X284" s="34">
        <v>0</v>
      </c>
      <c r="Y284" s="34">
        <v>0</v>
      </c>
      <c r="Z284" s="34">
        <v>0</v>
      </c>
      <c r="AA284" s="34">
        <v>0</v>
      </c>
      <c r="AB284" s="34">
        <v>0</v>
      </c>
      <c r="AC284" s="34">
        <v>0</v>
      </c>
      <c r="AD284" s="34">
        <f t="shared" si="249"/>
        <v>0</v>
      </c>
      <c r="AE284" s="34">
        <v>0</v>
      </c>
      <c r="AF284" s="34">
        <v>0</v>
      </c>
      <c r="AG284" s="34">
        <v>0</v>
      </c>
      <c r="AH284" s="34">
        <v>0</v>
      </c>
      <c r="AI284" s="34">
        <v>0</v>
      </c>
      <c r="AJ284" s="34">
        <v>0</v>
      </c>
      <c r="AK284" s="34">
        <f t="shared" si="250"/>
        <v>0</v>
      </c>
      <c r="AL284" s="34">
        <v>0</v>
      </c>
      <c r="AM284" s="34">
        <v>0</v>
      </c>
      <c r="AN284" s="34">
        <v>0</v>
      </c>
      <c r="AO284" s="34">
        <v>0</v>
      </c>
      <c r="AP284" s="34">
        <v>0</v>
      </c>
      <c r="AQ284" s="34">
        <v>0</v>
      </c>
      <c r="AR284" s="34">
        <f t="shared" si="251"/>
        <v>0</v>
      </c>
      <c r="AS284" s="34">
        <v>0</v>
      </c>
      <c r="AT284" s="34">
        <v>0</v>
      </c>
      <c r="AU284" s="34">
        <v>0</v>
      </c>
      <c r="AV284" s="34">
        <v>0</v>
      </c>
    </row>
    <row r="285" spans="1:48" ht="153" x14ac:dyDescent="0.5">
      <c r="A285" s="53">
        <v>246</v>
      </c>
      <c r="B285" s="50" t="s">
        <v>580</v>
      </c>
      <c r="C285" s="51" t="s">
        <v>581</v>
      </c>
      <c r="D285" s="52">
        <v>2020</v>
      </c>
      <c r="E285" s="52">
        <v>2020</v>
      </c>
      <c r="F285" s="33">
        <v>558.03</v>
      </c>
      <c r="G285" s="34">
        <f t="shared" si="240"/>
        <v>0.28000000000000003</v>
      </c>
      <c r="H285" s="34">
        <f t="shared" si="241"/>
        <v>0</v>
      </c>
      <c r="I285" s="34">
        <f t="shared" si="242"/>
        <v>319.83999999999997</v>
      </c>
      <c r="J285" s="34">
        <f t="shared" si="243"/>
        <v>319.83999999999997</v>
      </c>
      <c r="K285" s="34">
        <f t="shared" si="244"/>
        <v>0</v>
      </c>
      <c r="L285" s="34">
        <f t="shared" si="245"/>
        <v>0</v>
      </c>
      <c r="M285" s="34">
        <f t="shared" si="246"/>
        <v>0</v>
      </c>
      <c r="N285" s="34">
        <v>0.28000000000000003</v>
      </c>
      <c r="O285" s="34">
        <v>0</v>
      </c>
      <c r="P285" s="34">
        <f t="shared" si="247"/>
        <v>319.83999999999997</v>
      </c>
      <c r="Q285" s="34">
        <v>319.83999999999997</v>
      </c>
      <c r="R285" s="34">
        <v>0</v>
      </c>
      <c r="S285" s="34">
        <v>0</v>
      </c>
      <c r="T285" s="34">
        <v>0</v>
      </c>
      <c r="U285" s="34">
        <v>0</v>
      </c>
      <c r="V285" s="34">
        <v>0</v>
      </c>
      <c r="W285" s="34">
        <f t="shared" si="248"/>
        <v>0</v>
      </c>
      <c r="X285" s="34">
        <v>0</v>
      </c>
      <c r="Y285" s="34">
        <v>0</v>
      </c>
      <c r="Z285" s="34">
        <v>0</v>
      </c>
      <c r="AA285" s="34">
        <v>0</v>
      </c>
      <c r="AB285" s="34">
        <v>0</v>
      </c>
      <c r="AC285" s="34">
        <v>0</v>
      </c>
      <c r="AD285" s="34">
        <f t="shared" si="249"/>
        <v>0</v>
      </c>
      <c r="AE285" s="34">
        <v>0</v>
      </c>
      <c r="AF285" s="34">
        <v>0</v>
      </c>
      <c r="AG285" s="34">
        <v>0</v>
      </c>
      <c r="AH285" s="34">
        <v>0</v>
      </c>
      <c r="AI285" s="34">
        <v>0</v>
      </c>
      <c r="AJ285" s="34">
        <v>0</v>
      </c>
      <c r="AK285" s="34">
        <f t="shared" si="250"/>
        <v>0</v>
      </c>
      <c r="AL285" s="34">
        <v>0</v>
      </c>
      <c r="AM285" s="34">
        <v>0</v>
      </c>
      <c r="AN285" s="34">
        <v>0</v>
      </c>
      <c r="AO285" s="34">
        <v>0</v>
      </c>
      <c r="AP285" s="34">
        <v>0</v>
      </c>
      <c r="AQ285" s="34">
        <v>0</v>
      </c>
      <c r="AR285" s="34">
        <f t="shared" si="251"/>
        <v>0</v>
      </c>
      <c r="AS285" s="34">
        <v>0</v>
      </c>
      <c r="AT285" s="34">
        <v>0</v>
      </c>
      <c r="AU285" s="34">
        <v>0</v>
      </c>
      <c r="AV285" s="34">
        <v>0</v>
      </c>
    </row>
    <row r="286" spans="1:48" ht="153" x14ac:dyDescent="0.5">
      <c r="A286" s="53">
        <v>247</v>
      </c>
      <c r="B286" s="50" t="s">
        <v>582</v>
      </c>
      <c r="C286" s="51" t="s">
        <v>583</v>
      </c>
      <c r="D286" s="52">
        <v>2020</v>
      </c>
      <c r="E286" s="52">
        <v>2020</v>
      </c>
      <c r="F286" s="33">
        <v>1448.83</v>
      </c>
      <c r="G286" s="34">
        <f t="shared" si="240"/>
        <v>0</v>
      </c>
      <c r="H286" s="34">
        <f t="shared" si="241"/>
        <v>0.1</v>
      </c>
      <c r="I286" s="34">
        <f t="shared" si="242"/>
        <v>595</v>
      </c>
      <c r="J286" s="34">
        <f t="shared" si="243"/>
        <v>595</v>
      </c>
      <c r="K286" s="34">
        <f t="shared" si="244"/>
        <v>0</v>
      </c>
      <c r="L286" s="34">
        <f t="shared" si="245"/>
        <v>0</v>
      </c>
      <c r="M286" s="34">
        <f t="shared" si="246"/>
        <v>0</v>
      </c>
      <c r="N286" s="34">
        <v>0</v>
      </c>
      <c r="O286" s="34">
        <v>0.1</v>
      </c>
      <c r="P286" s="34">
        <f t="shared" si="247"/>
        <v>595</v>
      </c>
      <c r="Q286" s="34">
        <v>595</v>
      </c>
      <c r="R286" s="34">
        <v>0</v>
      </c>
      <c r="S286" s="34">
        <v>0</v>
      </c>
      <c r="T286" s="34">
        <v>0</v>
      </c>
      <c r="U286" s="34">
        <v>0</v>
      </c>
      <c r="V286" s="34">
        <v>0</v>
      </c>
      <c r="W286" s="34">
        <f t="shared" si="248"/>
        <v>0</v>
      </c>
      <c r="X286" s="34">
        <v>0</v>
      </c>
      <c r="Y286" s="34">
        <v>0</v>
      </c>
      <c r="Z286" s="34">
        <v>0</v>
      </c>
      <c r="AA286" s="34">
        <v>0</v>
      </c>
      <c r="AB286" s="34">
        <v>0</v>
      </c>
      <c r="AC286" s="34">
        <v>0</v>
      </c>
      <c r="AD286" s="34">
        <f t="shared" si="249"/>
        <v>0</v>
      </c>
      <c r="AE286" s="34">
        <v>0</v>
      </c>
      <c r="AF286" s="34">
        <v>0</v>
      </c>
      <c r="AG286" s="34">
        <v>0</v>
      </c>
      <c r="AH286" s="34">
        <v>0</v>
      </c>
      <c r="AI286" s="34">
        <v>0</v>
      </c>
      <c r="AJ286" s="34">
        <v>0</v>
      </c>
      <c r="AK286" s="34">
        <f t="shared" si="250"/>
        <v>0</v>
      </c>
      <c r="AL286" s="34">
        <v>0</v>
      </c>
      <c r="AM286" s="34">
        <v>0</v>
      </c>
      <c r="AN286" s="34">
        <v>0</v>
      </c>
      <c r="AO286" s="34">
        <v>0</v>
      </c>
      <c r="AP286" s="34">
        <v>0</v>
      </c>
      <c r="AQ286" s="34">
        <v>0</v>
      </c>
      <c r="AR286" s="34">
        <f t="shared" si="251"/>
        <v>0</v>
      </c>
      <c r="AS286" s="34">
        <v>0</v>
      </c>
      <c r="AT286" s="34">
        <v>0</v>
      </c>
      <c r="AU286" s="34">
        <v>0</v>
      </c>
      <c r="AV286" s="34">
        <v>0</v>
      </c>
    </row>
    <row r="287" spans="1:48" ht="153" x14ac:dyDescent="0.5">
      <c r="A287" s="53">
        <v>248</v>
      </c>
      <c r="B287" s="50" t="s">
        <v>584</v>
      </c>
      <c r="C287" s="51" t="s">
        <v>585</v>
      </c>
      <c r="D287" s="52">
        <v>2020</v>
      </c>
      <c r="E287" s="52">
        <v>2021</v>
      </c>
      <c r="F287" s="33">
        <v>1888.26</v>
      </c>
      <c r="G287" s="34">
        <f t="shared" si="240"/>
        <v>0.7</v>
      </c>
      <c r="H287" s="34">
        <f t="shared" si="241"/>
        <v>0</v>
      </c>
      <c r="I287" s="34">
        <f t="shared" si="242"/>
        <v>884.59</v>
      </c>
      <c r="J287" s="34">
        <f t="shared" si="243"/>
        <v>884.59</v>
      </c>
      <c r="K287" s="34">
        <f t="shared" si="244"/>
        <v>0</v>
      </c>
      <c r="L287" s="34">
        <f t="shared" si="245"/>
        <v>0</v>
      </c>
      <c r="M287" s="34">
        <f t="shared" si="246"/>
        <v>0</v>
      </c>
      <c r="N287" s="34">
        <v>0</v>
      </c>
      <c r="O287" s="34">
        <v>0</v>
      </c>
      <c r="P287" s="34">
        <f t="shared" si="247"/>
        <v>874.59</v>
      </c>
      <c r="Q287" s="34">
        <v>874.59</v>
      </c>
      <c r="R287" s="34">
        <v>0</v>
      </c>
      <c r="S287" s="34">
        <v>0</v>
      </c>
      <c r="T287" s="34">
        <v>0</v>
      </c>
      <c r="U287" s="34">
        <v>0.7</v>
      </c>
      <c r="V287" s="34">
        <v>0</v>
      </c>
      <c r="W287" s="34">
        <f t="shared" si="248"/>
        <v>10</v>
      </c>
      <c r="X287" s="34">
        <v>10</v>
      </c>
      <c r="Y287" s="34">
        <v>0</v>
      </c>
      <c r="Z287" s="34">
        <v>0</v>
      </c>
      <c r="AA287" s="34">
        <v>0</v>
      </c>
      <c r="AB287" s="34">
        <v>0</v>
      </c>
      <c r="AC287" s="34">
        <v>0</v>
      </c>
      <c r="AD287" s="34">
        <f t="shared" si="249"/>
        <v>0</v>
      </c>
      <c r="AE287" s="34">
        <v>0</v>
      </c>
      <c r="AF287" s="34">
        <v>0</v>
      </c>
      <c r="AG287" s="34">
        <v>0</v>
      </c>
      <c r="AH287" s="34">
        <v>0</v>
      </c>
      <c r="AI287" s="34">
        <v>0</v>
      </c>
      <c r="AJ287" s="34">
        <v>0</v>
      </c>
      <c r="AK287" s="34">
        <f t="shared" si="250"/>
        <v>0</v>
      </c>
      <c r="AL287" s="34">
        <v>0</v>
      </c>
      <c r="AM287" s="34">
        <v>0</v>
      </c>
      <c r="AN287" s="34">
        <v>0</v>
      </c>
      <c r="AO287" s="34">
        <v>0</v>
      </c>
      <c r="AP287" s="34">
        <v>0</v>
      </c>
      <c r="AQ287" s="34">
        <v>0</v>
      </c>
      <c r="AR287" s="34">
        <f t="shared" si="251"/>
        <v>0</v>
      </c>
      <c r="AS287" s="34">
        <v>0</v>
      </c>
      <c r="AT287" s="34">
        <v>0</v>
      </c>
      <c r="AU287" s="34">
        <v>0</v>
      </c>
      <c r="AV287" s="34">
        <v>0</v>
      </c>
    </row>
    <row r="288" spans="1:48" ht="191.25" x14ac:dyDescent="0.5">
      <c r="A288" s="53">
        <v>249</v>
      </c>
      <c r="B288" s="50" t="s">
        <v>586</v>
      </c>
      <c r="C288" s="51" t="s">
        <v>587</v>
      </c>
      <c r="D288" s="52">
        <v>2020</v>
      </c>
      <c r="E288" s="52">
        <v>2020</v>
      </c>
      <c r="F288" s="33">
        <v>5343.64</v>
      </c>
      <c r="G288" s="34">
        <f t="shared" si="240"/>
        <v>0</v>
      </c>
      <c r="H288" s="34">
        <f t="shared" si="241"/>
        <v>2</v>
      </c>
      <c r="I288" s="34">
        <f t="shared" si="242"/>
        <v>5343.28</v>
      </c>
      <c r="J288" s="34">
        <f t="shared" si="243"/>
        <v>5343.28</v>
      </c>
      <c r="K288" s="34">
        <f t="shared" si="244"/>
        <v>0</v>
      </c>
      <c r="L288" s="34">
        <f t="shared" si="245"/>
        <v>0</v>
      </c>
      <c r="M288" s="34">
        <f t="shared" si="246"/>
        <v>0</v>
      </c>
      <c r="N288" s="34">
        <v>0</v>
      </c>
      <c r="O288" s="34">
        <v>2</v>
      </c>
      <c r="P288" s="34">
        <f t="shared" si="247"/>
        <v>1343.28</v>
      </c>
      <c r="Q288" s="33">
        <v>1343.28</v>
      </c>
      <c r="R288" s="34">
        <v>0</v>
      </c>
      <c r="S288" s="34">
        <v>0</v>
      </c>
      <c r="T288" s="34">
        <v>0</v>
      </c>
      <c r="U288" s="34">
        <v>0</v>
      </c>
      <c r="V288" s="34">
        <v>0</v>
      </c>
      <c r="W288" s="34">
        <f t="shared" si="248"/>
        <v>4000</v>
      </c>
      <c r="X288" s="34">
        <v>4000</v>
      </c>
      <c r="Y288" s="34">
        <v>0</v>
      </c>
      <c r="Z288" s="34">
        <v>0</v>
      </c>
      <c r="AA288" s="34">
        <v>0</v>
      </c>
      <c r="AB288" s="34">
        <v>0</v>
      </c>
      <c r="AC288" s="34">
        <v>0</v>
      </c>
      <c r="AD288" s="34">
        <f t="shared" si="249"/>
        <v>0</v>
      </c>
      <c r="AE288" s="34">
        <v>0</v>
      </c>
      <c r="AF288" s="34">
        <v>0</v>
      </c>
      <c r="AG288" s="34">
        <v>0</v>
      </c>
      <c r="AH288" s="34">
        <v>0</v>
      </c>
      <c r="AI288" s="34">
        <v>0</v>
      </c>
      <c r="AJ288" s="34">
        <v>0</v>
      </c>
      <c r="AK288" s="34">
        <f t="shared" si="250"/>
        <v>0</v>
      </c>
      <c r="AL288" s="34">
        <v>0</v>
      </c>
      <c r="AM288" s="34">
        <v>0</v>
      </c>
      <c r="AN288" s="34">
        <v>0</v>
      </c>
      <c r="AO288" s="34">
        <v>0</v>
      </c>
      <c r="AP288" s="34">
        <v>0</v>
      </c>
      <c r="AQ288" s="34">
        <v>0</v>
      </c>
      <c r="AR288" s="34">
        <f t="shared" si="251"/>
        <v>0</v>
      </c>
      <c r="AS288" s="34">
        <v>0</v>
      </c>
      <c r="AT288" s="34">
        <v>0</v>
      </c>
      <c r="AU288" s="34">
        <v>0</v>
      </c>
      <c r="AV288" s="34">
        <v>0</v>
      </c>
    </row>
    <row r="289" spans="1:48" ht="191.25" x14ac:dyDescent="0.5">
      <c r="A289" s="53">
        <v>250</v>
      </c>
      <c r="B289" s="50" t="s">
        <v>588</v>
      </c>
      <c r="C289" s="51" t="s">
        <v>589</v>
      </c>
      <c r="D289" s="52">
        <v>2021</v>
      </c>
      <c r="E289" s="52">
        <v>2021</v>
      </c>
      <c r="F289" s="33">
        <v>1647.13</v>
      </c>
      <c r="G289" s="34">
        <f t="shared" si="240"/>
        <v>0</v>
      </c>
      <c r="H289" s="34">
        <f t="shared" si="241"/>
        <v>1.26</v>
      </c>
      <c r="I289" s="34">
        <f t="shared" si="242"/>
        <v>1647.1</v>
      </c>
      <c r="J289" s="34">
        <f t="shared" si="243"/>
        <v>1647.1</v>
      </c>
      <c r="K289" s="34">
        <f t="shared" si="244"/>
        <v>0</v>
      </c>
      <c r="L289" s="34">
        <f t="shared" si="245"/>
        <v>0</v>
      </c>
      <c r="M289" s="34">
        <f t="shared" si="246"/>
        <v>0</v>
      </c>
      <c r="N289" s="34">
        <v>0</v>
      </c>
      <c r="O289" s="34">
        <v>0</v>
      </c>
      <c r="P289" s="34">
        <f t="shared" si="247"/>
        <v>10</v>
      </c>
      <c r="Q289" s="33">
        <v>10</v>
      </c>
      <c r="R289" s="34">
        <v>0</v>
      </c>
      <c r="S289" s="34">
        <v>0</v>
      </c>
      <c r="T289" s="34">
        <v>0</v>
      </c>
      <c r="U289" s="34">
        <v>0</v>
      </c>
      <c r="V289" s="34">
        <v>1.26</v>
      </c>
      <c r="W289" s="34">
        <f t="shared" si="248"/>
        <v>1637.1</v>
      </c>
      <c r="X289" s="34">
        <v>1637.1</v>
      </c>
      <c r="Y289" s="34">
        <v>0</v>
      </c>
      <c r="Z289" s="34">
        <v>0</v>
      </c>
      <c r="AA289" s="34">
        <v>0</v>
      </c>
      <c r="AB289" s="34">
        <v>0</v>
      </c>
      <c r="AC289" s="34">
        <v>0</v>
      </c>
      <c r="AD289" s="34">
        <f t="shared" si="249"/>
        <v>0</v>
      </c>
      <c r="AE289" s="34">
        <v>0</v>
      </c>
      <c r="AF289" s="34">
        <v>0</v>
      </c>
      <c r="AG289" s="34">
        <v>0</v>
      </c>
      <c r="AH289" s="34">
        <v>0</v>
      </c>
      <c r="AI289" s="34">
        <v>0</v>
      </c>
      <c r="AJ289" s="34">
        <v>0</v>
      </c>
      <c r="AK289" s="34">
        <f t="shared" si="250"/>
        <v>0</v>
      </c>
      <c r="AL289" s="34">
        <v>0</v>
      </c>
      <c r="AM289" s="34">
        <v>0</v>
      </c>
      <c r="AN289" s="34">
        <v>0</v>
      </c>
      <c r="AO289" s="34">
        <v>0</v>
      </c>
      <c r="AP289" s="34">
        <v>0</v>
      </c>
      <c r="AQ289" s="34">
        <v>0</v>
      </c>
      <c r="AR289" s="34">
        <f t="shared" si="251"/>
        <v>0</v>
      </c>
      <c r="AS289" s="34">
        <v>0</v>
      </c>
      <c r="AT289" s="34">
        <v>0</v>
      </c>
      <c r="AU289" s="34">
        <v>0</v>
      </c>
      <c r="AV289" s="34">
        <v>0</v>
      </c>
    </row>
    <row r="290" spans="1:48" ht="153" x14ac:dyDescent="0.5">
      <c r="A290" s="53">
        <v>251</v>
      </c>
      <c r="B290" s="50" t="s">
        <v>590</v>
      </c>
      <c r="C290" s="51" t="s">
        <v>2864</v>
      </c>
      <c r="D290" s="52">
        <v>2020</v>
      </c>
      <c r="E290" s="52">
        <v>2021</v>
      </c>
      <c r="F290" s="33">
        <v>5285.69</v>
      </c>
      <c r="G290" s="34">
        <f t="shared" si="240"/>
        <v>0</v>
      </c>
      <c r="H290" s="34">
        <f t="shared" si="241"/>
        <v>1.26</v>
      </c>
      <c r="I290" s="34">
        <f t="shared" si="242"/>
        <v>5235.6900000000005</v>
      </c>
      <c r="J290" s="34">
        <f t="shared" si="243"/>
        <v>5235.6900000000005</v>
      </c>
      <c r="K290" s="34">
        <f t="shared" si="244"/>
        <v>0</v>
      </c>
      <c r="L290" s="34">
        <f t="shared" si="245"/>
        <v>0</v>
      </c>
      <c r="M290" s="34">
        <f t="shared" si="246"/>
        <v>0</v>
      </c>
      <c r="N290" s="34">
        <v>0</v>
      </c>
      <c r="O290" s="34">
        <v>0</v>
      </c>
      <c r="P290" s="34">
        <f t="shared" si="247"/>
        <v>10</v>
      </c>
      <c r="Q290" s="33">
        <v>10</v>
      </c>
      <c r="R290" s="34">
        <v>0</v>
      </c>
      <c r="S290" s="34">
        <v>0</v>
      </c>
      <c r="T290" s="34">
        <v>0</v>
      </c>
      <c r="U290" s="34">
        <v>0</v>
      </c>
      <c r="V290" s="34">
        <v>1.26</v>
      </c>
      <c r="W290" s="34">
        <f t="shared" si="248"/>
        <v>1225.69</v>
      </c>
      <c r="X290" s="34">
        <v>1225.69</v>
      </c>
      <c r="Y290" s="34">
        <v>0</v>
      </c>
      <c r="Z290" s="34">
        <v>0</v>
      </c>
      <c r="AA290" s="34">
        <v>0</v>
      </c>
      <c r="AB290" s="34">
        <v>0</v>
      </c>
      <c r="AC290" s="34">
        <v>0</v>
      </c>
      <c r="AD290" s="34">
        <f t="shared" si="249"/>
        <v>4000</v>
      </c>
      <c r="AE290" s="34">
        <v>4000</v>
      </c>
      <c r="AF290" s="34">
        <v>0</v>
      </c>
      <c r="AG290" s="34">
        <v>0</v>
      </c>
      <c r="AH290" s="34">
        <v>0</v>
      </c>
      <c r="AI290" s="34">
        <v>0</v>
      </c>
      <c r="AJ290" s="34">
        <v>0</v>
      </c>
      <c r="AK290" s="34">
        <f t="shared" si="250"/>
        <v>0</v>
      </c>
      <c r="AL290" s="34">
        <v>0</v>
      </c>
      <c r="AM290" s="34">
        <v>0</v>
      </c>
      <c r="AN290" s="34">
        <v>0</v>
      </c>
      <c r="AO290" s="34">
        <v>0</v>
      </c>
      <c r="AP290" s="34">
        <v>0</v>
      </c>
      <c r="AQ290" s="34">
        <v>0</v>
      </c>
      <c r="AR290" s="34">
        <f t="shared" si="251"/>
        <v>0</v>
      </c>
      <c r="AS290" s="34">
        <v>0</v>
      </c>
      <c r="AT290" s="34">
        <v>0</v>
      </c>
      <c r="AU290" s="34">
        <v>0</v>
      </c>
      <c r="AV290" s="34">
        <v>0</v>
      </c>
    </row>
    <row r="291" spans="1:48" ht="153" x14ac:dyDescent="0.5">
      <c r="A291" s="53">
        <v>252</v>
      </c>
      <c r="B291" s="50" t="s">
        <v>591</v>
      </c>
      <c r="C291" s="51" t="s">
        <v>592</v>
      </c>
      <c r="D291" s="52">
        <v>2020</v>
      </c>
      <c r="E291" s="52">
        <v>2021</v>
      </c>
      <c r="F291" s="33">
        <v>496.1</v>
      </c>
      <c r="G291" s="34">
        <f t="shared" si="240"/>
        <v>0</v>
      </c>
      <c r="H291" s="34">
        <f t="shared" si="241"/>
        <v>0</v>
      </c>
      <c r="I291" s="34">
        <f t="shared" si="242"/>
        <v>456.1</v>
      </c>
      <c r="J291" s="34">
        <f t="shared" si="243"/>
        <v>456.1</v>
      </c>
      <c r="K291" s="34">
        <f t="shared" si="244"/>
        <v>0</v>
      </c>
      <c r="L291" s="34">
        <f t="shared" si="245"/>
        <v>0</v>
      </c>
      <c r="M291" s="34">
        <f t="shared" si="246"/>
        <v>0</v>
      </c>
      <c r="N291" s="34">
        <v>0</v>
      </c>
      <c r="O291" s="34">
        <v>0</v>
      </c>
      <c r="P291" s="34">
        <f t="shared" si="247"/>
        <v>10</v>
      </c>
      <c r="Q291" s="33">
        <v>10</v>
      </c>
      <c r="R291" s="34">
        <v>0</v>
      </c>
      <c r="S291" s="34">
        <v>0</v>
      </c>
      <c r="T291" s="34">
        <v>0</v>
      </c>
      <c r="U291" s="34">
        <v>0</v>
      </c>
      <c r="V291" s="34">
        <v>0</v>
      </c>
      <c r="W291" s="34">
        <f t="shared" si="248"/>
        <v>446.1</v>
      </c>
      <c r="X291" s="34">
        <v>446.1</v>
      </c>
      <c r="Y291" s="34">
        <v>0</v>
      </c>
      <c r="Z291" s="34">
        <v>0</v>
      </c>
      <c r="AA291" s="34">
        <v>0</v>
      </c>
      <c r="AB291" s="34">
        <v>0</v>
      </c>
      <c r="AC291" s="34">
        <v>0</v>
      </c>
      <c r="AD291" s="34">
        <f t="shared" si="249"/>
        <v>0</v>
      </c>
      <c r="AE291" s="34">
        <v>0</v>
      </c>
      <c r="AF291" s="34">
        <v>0</v>
      </c>
      <c r="AG291" s="34">
        <v>0</v>
      </c>
      <c r="AH291" s="34">
        <v>0</v>
      </c>
      <c r="AI291" s="34">
        <v>0</v>
      </c>
      <c r="AJ291" s="34">
        <v>0</v>
      </c>
      <c r="AK291" s="34">
        <f t="shared" si="250"/>
        <v>0</v>
      </c>
      <c r="AL291" s="34">
        <v>0</v>
      </c>
      <c r="AM291" s="34">
        <v>0</v>
      </c>
      <c r="AN291" s="34">
        <v>0</v>
      </c>
      <c r="AO291" s="34">
        <v>0</v>
      </c>
      <c r="AP291" s="34">
        <v>0</v>
      </c>
      <c r="AQ291" s="34">
        <v>0</v>
      </c>
      <c r="AR291" s="34">
        <f t="shared" si="251"/>
        <v>0</v>
      </c>
      <c r="AS291" s="34">
        <v>0</v>
      </c>
      <c r="AT291" s="34">
        <v>0</v>
      </c>
      <c r="AU291" s="34">
        <v>0</v>
      </c>
      <c r="AV291" s="34">
        <v>0</v>
      </c>
    </row>
    <row r="292" spans="1:48" ht="191.25" x14ac:dyDescent="0.5">
      <c r="A292" s="53">
        <v>253</v>
      </c>
      <c r="B292" s="50" t="s">
        <v>593</v>
      </c>
      <c r="C292" s="51" t="s">
        <v>594</v>
      </c>
      <c r="D292" s="52">
        <v>2020</v>
      </c>
      <c r="E292" s="52">
        <v>2021</v>
      </c>
      <c r="F292" s="33">
        <v>756.84</v>
      </c>
      <c r="G292" s="34">
        <f t="shared" si="240"/>
        <v>0.53</v>
      </c>
      <c r="H292" s="34">
        <f t="shared" si="241"/>
        <v>0</v>
      </c>
      <c r="I292" s="34">
        <f t="shared" si="242"/>
        <v>756.84</v>
      </c>
      <c r="J292" s="34">
        <f t="shared" si="243"/>
        <v>756.84</v>
      </c>
      <c r="K292" s="34">
        <f t="shared" si="244"/>
        <v>0</v>
      </c>
      <c r="L292" s="34">
        <f t="shared" si="245"/>
        <v>0</v>
      </c>
      <c r="M292" s="34">
        <f t="shared" si="246"/>
        <v>0</v>
      </c>
      <c r="N292" s="34">
        <v>0</v>
      </c>
      <c r="O292" s="34">
        <v>0</v>
      </c>
      <c r="P292" s="34">
        <f t="shared" si="247"/>
        <v>10</v>
      </c>
      <c r="Q292" s="33">
        <v>10</v>
      </c>
      <c r="R292" s="34">
        <v>0</v>
      </c>
      <c r="S292" s="34">
        <v>0</v>
      </c>
      <c r="T292" s="34">
        <v>0</v>
      </c>
      <c r="U292" s="34">
        <v>0.53</v>
      </c>
      <c r="V292" s="34">
        <v>0</v>
      </c>
      <c r="W292" s="34">
        <f t="shared" si="248"/>
        <v>746.84</v>
      </c>
      <c r="X292" s="34">
        <v>746.84</v>
      </c>
      <c r="Y292" s="34">
        <v>0</v>
      </c>
      <c r="Z292" s="34">
        <v>0</v>
      </c>
      <c r="AA292" s="34">
        <v>0</v>
      </c>
      <c r="AB292" s="34">
        <v>0</v>
      </c>
      <c r="AC292" s="34">
        <v>0</v>
      </c>
      <c r="AD292" s="34">
        <f t="shared" si="249"/>
        <v>0</v>
      </c>
      <c r="AE292" s="34">
        <v>0</v>
      </c>
      <c r="AF292" s="34">
        <v>0</v>
      </c>
      <c r="AG292" s="34">
        <v>0</v>
      </c>
      <c r="AH292" s="34">
        <v>0</v>
      </c>
      <c r="AI292" s="34">
        <v>0</v>
      </c>
      <c r="AJ292" s="34">
        <v>0</v>
      </c>
      <c r="AK292" s="34">
        <f t="shared" si="250"/>
        <v>0</v>
      </c>
      <c r="AL292" s="34">
        <v>0</v>
      </c>
      <c r="AM292" s="34">
        <v>0</v>
      </c>
      <c r="AN292" s="34">
        <v>0</v>
      </c>
      <c r="AO292" s="34">
        <v>0</v>
      </c>
      <c r="AP292" s="34">
        <v>0</v>
      </c>
      <c r="AQ292" s="34">
        <v>0</v>
      </c>
      <c r="AR292" s="34">
        <f t="shared" si="251"/>
        <v>0</v>
      </c>
      <c r="AS292" s="34">
        <v>0</v>
      </c>
      <c r="AT292" s="34">
        <v>0</v>
      </c>
      <c r="AU292" s="34">
        <v>0</v>
      </c>
      <c r="AV292" s="34">
        <v>0</v>
      </c>
    </row>
    <row r="293" spans="1:48" ht="114.75" x14ac:dyDescent="0.5">
      <c r="A293" s="53">
        <v>254</v>
      </c>
      <c r="B293" s="50" t="s">
        <v>595</v>
      </c>
      <c r="C293" s="51" t="s">
        <v>596</v>
      </c>
      <c r="D293" s="52">
        <v>2020</v>
      </c>
      <c r="E293" s="52">
        <v>2021</v>
      </c>
      <c r="F293" s="33">
        <v>534.11</v>
      </c>
      <c r="G293" s="34">
        <f t="shared" si="240"/>
        <v>0</v>
      </c>
      <c r="H293" s="34">
        <f t="shared" si="241"/>
        <v>0.4</v>
      </c>
      <c r="I293" s="34">
        <f t="shared" si="242"/>
        <v>524.11</v>
      </c>
      <c r="J293" s="34">
        <f t="shared" si="243"/>
        <v>524.11</v>
      </c>
      <c r="K293" s="34">
        <f t="shared" si="244"/>
        <v>0</v>
      </c>
      <c r="L293" s="34">
        <f t="shared" si="245"/>
        <v>0</v>
      </c>
      <c r="M293" s="34">
        <f t="shared" si="246"/>
        <v>0</v>
      </c>
      <c r="N293" s="34">
        <v>0</v>
      </c>
      <c r="O293" s="34">
        <v>0</v>
      </c>
      <c r="P293" s="34">
        <f t="shared" si="247"/>
        <v>10</v>
      </c>
      <c r="Q293" s="33">
        <v>10</v>
      </c>
      <c r="R293" s="34">
        <v>0</v>
      </c>
      <c r="S293" s="34">
        <v>0</v>
      </c>
      <c r="T293" s="34">
        <v>0</v>
      </c>
      <c r="U293" s="34">
        <v>0</v>
      </c>
      <c r="V293" s="34">
        <v>0.4</v>
      </c>
      <c r="W293" s="34">
        <f t="shared" si="248"/>
        <v>514.11</v>
      </c>
      <c r="X293" s="34">
        <v>514.11</v>
      </c>
      <c r="Y293" s="34">
        <v>0</v>
      </c>
      <c r="Z293" s="34">
        <v>0</v>
      </c>
      <c r="AA293" s="34">
        <v>0</v>
      </c>
      <c r="AB293" s="34">
        <v>0</v>
      </c>
      <c r="AC293" s="34">
        <v>0</v>
      </c>
      <c r="AD293" s="34">
        <f t="shared" si="249"/>
        <v>0</v>
      </c>
      <c r="AE293" s="34">
        <v>0</v>
      </c>
      <c r="AF293" s="34">
        <v>0</v>
      </c>
      <c r="AG293" s="34">
        <v>0</v>
      </c>
      <c r="AH293" s="34">
        <v>0</v>
      </c>
      <c r="AI293" s="34">
        <v>0</v>
      </c>
      <c r="AJ293" s="34">
        <v>0</v>
      </c>
      <c r="AK293" s="34">
        <f t="shared" si="250"/>
        <v>0</v>
      </c>
      <c r="AL293" s="34">
        <v>0</v>
      </c>
      <c r="AM293" s="34">
        <v>0</v>
      </c>
      <c r="AN293" s="34">
        <v>0</v>
      </c>
      <c r="AO293" s="34">
        <v>0</v>
      </c>
      <c r="AP293" s="34">
        <v>0</v>
      </c>
      <c r="AQ293" s="34">
        <v>0</v>
      </c>
      <c r="AR293" s="34">
        <f t="shared" si="251"/>
        <v>0</v>
      </c>
      <c r="AS293" s="34">
        <v>0</v>
      </c>
      <c r="AT293" s="34">
        <v>0</v>
      </c>
      <c r="AU293" s="34">
        <v>0</v>
      </c>
      <c r="AV293" s="34">
        <v>0</v>
      </c>
    </row>
    <row r="294" spans="1:48" ht="114.75" x14ac:dyDescent="0.5">
      <c r="A294" s="53">
        <v>255</v>
      </c>
      <c r="B294" s="50" t="s">
        <v>2861</v>
      </c>
      <c r="C294" s="51" t="s">
        <v>2860</v>
      </c>
      <c r="D294" s="52">
        <v>2020</v>
      </c>
      <c r="E294" s="52">
        <v>2021</v>
      </c>
      <c r="F294" s="33">
        <v>210.62</v>
      </c>
      <c r="G294" s="34">
        <f t="shared" si="240"/>
        <v>0.13</v>
      </c>
      <c r="H294" s="34">
        <f t="shared" si="241"/>
        <v>0</v>
      </c>
      <c r="I294" s="34">
        <f t="shared" si="242"/>
        <v>210.62</v>
      </c>
      <c r="J294" s="34">
        <f t="shared" si="243"/>
        <v>210.62</v>
      </c>
      <c r="K294" s="34">
        <f t="shared" si="244"/>
        <v>0</v>
      </c>
      <c r="L294" s="34">
        <f t="shared" si="245"/>
        <v>0</v>
      </c>
      <c r="M294" s="34">
        <f t="shared" si="246"/>
        <v>0</v>
      </c>
      <c r="N294" s="34">
        <v>0</v>
      </c>
      <c r="O294" s="34">
        <v>0</v>
      </c>
      <c r="P294" s="34">
        <f t="shared" si="247"/>
        <v>10</v>
      </c>
      <c r="Q294" s="33">
        <v>10</v>
      </c>
      <c r="R294" s="34">
        <v>0</v>
      </c>
      <c r="S294" s="34">
        <v>0</v>
      </c>
      <c r="T294" s="34">
        <v>0</v>
      </c>
      <c r="U294" s="34">
        <v>0.13</v>
      </c>
      <c r="V294" s="34">
        <v>0</v>
      </c>
      <c r="W294" s="34">
        <f t="shared" si="248"/>
        <v>200.62</v>
      </c>
      <c r="X294" s="34">
        <v>200.62</v>
      </c>
      <c r="Y294" s="34">
        <v>0</v>
      </c>
      <c r="Z294" s="34">
        <v>0</v>
      </c>
      <c r="AA294" s="34">
        <v>0</v>
      </c>
      <c r="AB294" s="34">
        <v>0</v>
      </c>
      <c r="AC294" s="34">
        <v>0</v>
      </c>
      <c r="AD294" s="34">
        <f t="shared" si="249"/>
        <v>0</v>
      </c>
      <c r="AE294" s="34">
        <v>0</v>
      </c>
      <c r="AF294" s="34">
        <v>0</v>
      </c>
      <c r="AG294" s="34">
        <v>0</v>
      </c>
      <c r="AH294" s="34">
        <v>0</v>
      </c>
      <c r="AI294" s="34">
        <v>0</v>
      </c>
      <c r="AJ294" s="34">
        <v>0</v>
      </c>
      <c r="AK294" s="34">
        <f t="shared" si="250"/>
        <v>0</v>
      </c>
      <c r="AL294" s="34">
        <v>0</v>
      </c>
      <c r="AM294" s="34">
        <v>0</v>
      </c>
      <c r="AN294" s="34">
        <v>0</v>
      </c>
      <c r="AO294" s="34">
        <v>0</v>
      </c>
      <c r="AP294" s="34">
        <v>0</v>
      </c>
      <c r="AQ294" s="34">
        <v>0</v>
      </c>
      <c r="AR294" s="34">
        <f t="shared" si="251"/>
        <v>0</v>
      </c>
      <c r="AS294" s="34">
        <v>0</v>
      </c>
      <c r="AT294" s="34">
        <v>0</v>
      </c>
      <c r="AU294" s="34">
        <v>0</v>
      </c>
      <c r="AV294" s="34">
        <v>0</v>
      </c>
    </row>
    <row r="295" spans="1:48" ht="229.5" x14ac:dyDescent="0.5">
      <c r="A295" s="53">
        <v>256</v>
      </c>
      <c r="B295" s="50" t="s">
        <v>597</v>
      </c>
      <c r="C295" s="51" t="s">
        <v>598</v>
      </c>
      <c r="D295" s="52">
        <v>2020</v>
      </c>
      <c r="E295" s="52">
        <v>2021</v>
      </c>
      <c r="F295" s="33">
        <v>3518.36</v>
      </c>
      <c r="G295" s="34">
        <f t="shared" si="240"/>
        <v>0</v>
      </c>
      <c r="H295" s="34">
        <f t="shared" si="241"/>
        <v>0.8</v>
      </c>
      <c r="I295" s="34">
        <f t="shared" si="242"/>
        <v>3518.36</v>
      </c>
      <c r="J295" s="34">
        <f t="shared" si="243"/>
        <v>3518.36</v>
      </c>
      <c r="K295" s="34">
        <f t="shared" si="244"/>
        <v>0</v>
      </c>
      <c r="L295" s="34">
        <f t="shared" si="245"/>
        <v>0</v>
      </c>
      <c r="M295" s="34">
        <f t="shared" si="246"/>
        <v>0</v>
      </c>
      <c r="N295" s="34">
        <v>0</v>
      </c>
      <c r="O295" s="34">
        <v>0</v>
      </c>
      <c r="P295" s="34">
        <f t="shared" si="247"/>
        <v>703.67200000000003</v>
      </c>
      <c r="Q295" s="33">
        <v>703.67200000000003</v>
      </c>
      <c r="R295" s="34">
        <v>0</v>
      </c>
      <c r="S295" s="34">
        <v>0</v>
      </c>
      <c r="T295" s="34">
        <v>0</v>
      </c>
      <c r="U295" s="34">
        <v>0</v>
      </c>
      <c r="V295" s="34">
        <v>0.8</v>
      </c>
      <c r="W295" s="34">
        <f t="shared" si="248"/>
        <v>2814.6880000000001</v>
      </c>
      <c r="X295" s="34">
        <v>2814.6880000000001</v>
      </c>
      <c r="Y295" s="34">
        <v>0</v>
      </c>
      <c r="Z295" s="34">
        <v>0</v>
      </c>
      <c r="AA295" s="34">
        <v>0</v>
      </c>
      <c r="AB295" s="34">
        <v>0</v>
      </c>
      <c r="AC295" s="34">
        <v>0</v>
      </c>
      <c r="AD295" s="34">
        <f t="shared" si="249"/>
        <v>0</v>
      </c>
      <c r="AE295" s="34">
        <v>0</v>
      </c>
      <c r="AF295" s="34">
        <v>0</v>
      </c>
      <c r="AG295" s="34">
        <v>0</v>
      </c>
      <c r="AH295" s="34">
        <v>0</v>
      </c>
      <c r="AI295" s="34">
        <v>0</v>
      </c>
      <c r="AJ295" s="34">
        <v>0</v>
      </c>
      <c r="AK295" s="34">
        <f t="shared" si="250"/>
        <v>0</v>
      </c>
      <c r="AL295" s="34">
        <v>0</v>
      </c>
      <c r="AM295" s="34">
        <v>0</v>
      </c>
      <c r="AN295" s="34">
        <v>0</v>
      </c>
      <c r="AO295" s="34">
        <v>0</v>
      </c>
      <c r="AP295" s="34">
        <v>0</v>
      </c>
      <c r="AQ295" s="34">
        <v>0</v>
      </c>
      <c r="AR295" s="34">
        <f t="shared" si="251"/>
        <v>0</v>
      </c>
      <c r="AS295" s="34">
        <v>0</v>
      </c>
      <c r="AT295" s="34">
        <v>0</v>
      </c>
      <c r="AU295" s="34">
        <v>0</v>
      </c>
      <c r="AV295" s="34">
        <v>0</v>
      </c>
    </row>
    <row r="296" spans="1:48" ht="76.5" x14ac:dyDescent="0.5">
      <c r="A296" s="53">
        <v>257</v>
      </c>
      <c r="B296" s="50" t="s">
        <v>599</v>
      </c>
      <c r="C296" s="51" t="s">
        <v>600</v>
      </c>
      <c r="D296" s="52">
        <v>2020</v>
      </c>
      <c r="E296" s="52">
        <v>2020</v>
      </c>
      <c r="F296" s="33">
        <v>7684.93</v>
      </c>
      <c r="G296" s="34">
        <f t="shared" si="240"/>
        <v>0</v>
      </c>
      <c r="H296" s="34">
        <f t="shared" si="241"/>
        <v>0</v>
      </c>
      <c r="I296" s="34">
        <f t="shared" si="242"/>
        <v>7684.93</v>
      </c>
      <c r="J296" s="34">
        <f t="shared" si="243"/>
        <v>7684.93</v>
      </c>
      <c r="K296" s="34">
        <f t="shared" si="244"/>
        <v>0</v>
      </c>
      <c r="L296" s="34">
        <f t="shared" si="245"/>
        <v>0</v>
      </c>
      <c r="M296" s="34">
        <f t="shared" si="246"/>
        <v>0</v>
      </c>
      <c r="N296" s="34">
        <v>0</v>
      </c>
      <c r="O296" s="34">
        <v>0</v>
      </c>
      <c r="P296" s="34">
        <f t="shared" si="247"/>
        <v>1684.93</v>
      </c>
      <c r="Q296" s="34">
        <v>1684.93</v>
      </c>
      <c r="R296" s="34">
        <v>0</v>
      </c>
      <c r="S296" s="34">
        <v>0</v>
      </c>
      <c r="T296" s="34">
        <v>0</v>
      </c>
      <c r="U296" s="34">
        <v>0</v>
      </c>
      <c r="V296" s="34">
        <v>0</v>
      </c>
      <c r="W296" s="34">
        <f t="shared" si="248"/>
        <v>6000</v>
      </c>
      <c r="X296" s="34">
        <v>6000</v>
      </c>
      <c r="Y296" s="34">
        <v>0</v>
      </c>
      <c r="Z296" s="34">
        <v>0</v>
      </c>
      <c r="AA296" s="34">
        <v>0</v>
      </c>
      <c r="AB296" s="34">
        <v>0</v>
      </c>
      <c r="AC296" s="34">
        <v>0</v>
      </c>
      <c r="AD296" s="34">
        <f t="shared" si="249"/>
        <v>0</v>
      </c>
      <c r="AE296" s="34">
        <v>0</v>
      </c>
      <c r="AF296" s="34">
        <v>0</v>
      </c>
      <c r="AG296" s="34">
        <v>0</v>
      </c>
      <c r="AH296" s="34">
        <v>0</v>
      </c>
      <c r="AI296" s="34">
        <v>0</v>
      </c>
      <c r="AJ296" s="34">
        <v>0</v>
      </c>
      <c r="AK296" s="34">
        <f t="shared" si="250"/>
        <v>0</v>
      </c>
      <c r="AL296" s="34">
        <v>0</v>
      </c>
      <c r="AM296" s="34">
        <v>0</v>
      </c>
      <c r="AN296" s="34">
        <v>0</v>
      </c>
      <c r="AO296" s="34">
        <v>0</v>
      </c>
      <c r="AP296" s="34">
        <v>0</v>
      </c>
      <c r="AQ296" s="34">
        <v>0</v>
      </c>
      <c r="AR296" s="34">
        <f t="shared" si="251"/>
        <v>0</v>
      </c>
      <c r="AS296" s="34">
        <v>0</v>
      </c>
      <c r="AT296" s="34">
        <v>0</v>
      </c>
      <c r="AU296" s="34">
        <v>0</v>
      </c>
      <c r="AV296" s="34">
        <v>0</v>
      </c>
    </row>
    <row r="297" spans="1:48" ht="38.25" x14ac:dyDescent="0.5">
      <c r="A297" s="53"/>
      <c r="B297" s="43" t="s">
        <v>601</v>
      </c>
      <c r="C297" s="48"/>
      <c r="D297" s="52"/>
      <c r="E297" s="45"/>
      <c r="F297" s="35">
        <f>SUM(F298:F343)</f>
        <v>212443.51274999997</v>
      </c>
      <c r="G297" s="35">
        <f t="shared" ref="G297:AV297" si="252">SUM(G298:G343)</f>
        <v>16.28</v>
      </c>
      <c r="H297" s="35">
        <f t="shared" si="252"/>
        <v>5.5200000000000005</v>
      </c>
      <c r="I297" s="35">
        <f t="shared" si="252"/>
        <v>74539.873700000011</v>
      </c>
      <c r="J297" s="35">
        <f t="shared" si="252"/>
        <v>74539.873700000011</v>
      </c>
      <c r="K297" s="35">
        <f t="shared" si="252"/>
        <v>0</v>
      </c>
      <c r="L297" s="35">
        <f t="shared" si="252"/>
        <v>0</v>
      </c>
      <c r="M297" s="35">
        <f t="shared" si="252"/>
        <v>0</v>
      </c>
      <c r="N297" s="35">
        <f t="shared" si="252"/>
        <v>1.96</v>
      </c>
      <c r="O297" s="35">
        <f t="shared" si="252"/>
        <v>4.5200000000000005</v>
      </c>
      <c r="P297" s="35">
        <f t="shared" si="252"/>
        <v>17699.503700000005</v>
      </c>
      <c r="Q297" s="35">
        <f t="shared" si="252"/>
        <v>17699.503700000005</v>
      </c>
      <c r="R297" s="35">
        <f t="shared" si="252"/>
        <v>0</v>
      </c>
      <c r="S297" s="35">
        <f t="shared" si="252"/>
        <v>0</v>
      </c>
      <c r="T297" s="35">
        <f t="shared" si="252"/>
        <v>0</v>
      </c>
      <c r="U297" s="35">
        <f t="shared" si="252"/>
        <v>3.79</v>
      </c>
      <c r="V297" s="35">
        <f t="shared" si="252"/>
        <v>0.8</v>
      </c>
      <c r="W297" s="35">
        <f t="shared" si="252"/>
        <v>14675.846</v>
      </c>
      <c r="X297" s="35">
        <f t="shared" si="252"/>
        <v>14675.846</v>
      </c>
      <c r="Y297" s="35">
        <f t="shared" si="252"/>
        <v>0</v>
      </c>
      <c r="Z297" s="35">
        <f t="shared" si="252"/>
        <v>0</v>
      </c>
      <c r="AA297" s="35">
        <f t="shared" si="252"/>
        <v>0</v>
      </c>
      <c r="AB297" s="35">
        <f t="shared" si="252"/>
        <v>0</v>
      </c>
      <c r="AC297" s="35">
        <f t="shared" si="252"/>
        <v>0</v>
      </c>
      <c r="AD297" s="35">
        <f t="shared" si="252"/>
        <v>3842.63</v>
      </c>
      <c r="AE297" s="35">
        <f t="shared" si="252"/>
        <v>3842.63</v>
      </c>
      <c r="AF297" s="35">
        <f t="shared" si="252"/>
        <v>0</v>
      </c>
      <c r="AG297" s="35">
        <f t="shared" si="252"/>
        <v>0</v>
      </c>
      <c r="AH297" s="35">
        <f t="shared" si="252"/>
        <v>0</v>
      </c>
      <c r="AI297" s="35">
        <f t="shared" si="252"/>
        <v>1.1600000000000001</v>
      </c>
      <c r="AJ297" s="35">
        <f t="shared" si="252"/>
        <v>0.2</v>
      </c>
      <c r="AK297" s="35">
        <f t="shared" si="252"/>
        <v>14631.720000000001</v>
      </c>
      <c r="AL297" s="35">
        <f t="shared" si="252"/>
        <v>14631.720000000001</v>
      </c>
      <c r="AM297" s="35">
        <f t="shared" si="252"/>
        <v>0</v>
      </c>
      <c r="AN297" s="35">
        <f t="shared" si="252"/>
        <v>0</v>
      </c>
      <c r="AO297" s="35">
        <f t="shared" si="252"/>
        <v>0</v>
      </c>
      <c r="AP297" s="35">
        <f t="shared" si="252"/>
        <v>9.370000000000001</v>
      </c>
      <c r="AQ297" s="35">
        <f t="shared" si="252"/>
        <v>0</v>
      </c>
      <c r="AR297" s="35">
        <f t="shared" si="252"/>
        <v>23690.174000000014</v>
      </c>
      <c r="AS297" s="35">
        <f t="shared" si="252"/>
        <v>23690.174000000014</v>
      </c>
      <c r="AT297" s="35">
        <f t="shared" si="252"/>
        <v>0</v>
      </c>
      <c r="AU297" s="35">
        <f t="shared" si="252"/>
        <v>0</v>
      </c>
      <c r="AV297" s="35">
        <f t="shared" si="252"/>
        <v>0</v>
      </c>
    </row>
    <row r="298" spans="1:48" ht="191.25" x14ac:dyDescent="0.5">
      <c r="A298" s="53">
        <v>258</v>
      </c>
      <c r="B298" s="50" t="s">
        <v>602</v>
      </c>
      <c r="C298" s="51" t="s">
        <v>603</v>
      </c>
      <c r="D298" s="52">
        <v>2019</v>
      </c>
      <c r="E298" s="52">
        <v>2020</v>
      </c>
      <c r="F298" s="33">
        <v>1241.08</v>
      </c>
      <c r="G298" s="34">
        <f t="shared" ref="G298:G343" si="253">N298+U298+AB298+AI298+AP298</f>
        <v>0</v>
      </c>
      <c r="H298" s="34">
        <f t="shared" ref="H298:H343" si="254">O298+V298+AC298+AJ298+AQ298</f>
        <v>0.4</v>
      </c>
      <c r="I298" s="34">
        <f t="shared" ref="I298:I343" si="255">J298+K298+L298</f>
        <v>405</v>
      </c>
      <c r="J298" s="34">
        <f t="shared" ref="J298:J343" si="256">Q298+X298+AE298+AL298+AS298</f>
        <v>405</v>
      </c>
      <c r="K298" s="34">
        <f t="shared" ref="K298:K343" si="257">R298+Y298+AF298+AM298+AT298</f>
        <v>0</v>
      </c>
      <c r="L298" s="34">
        <f t="shared" ref="L298:L343" si="258">S298+Z298+AG298+AN298+AU298</f>
        <v>0</v>
      </c>
      <c r="M298" s="34">
        <f t="shared" ref="M298:M343" si="259">T298+AA298+AH298+AO298+AV298</f>
        <v>0</v>
      </c>
      <c r="N298" s="34">
        <v>0</v>
      </c>
      <c r="O298" s="34">
        <v>0.4</v>
      </c>
      <c r="P298" s="34">
        <f t="shared" ref="P298:P343" si="260">Q298+R298+S298</f>
        <v>405</v>
      </c>
      <c r="Q298" s="34">
        <v>405</v>
      </c>
      <c r="R298" s="34">
        <v>0</v>
      </c>
      <c r="S298" s="34">
        <v>0</v>
      </c>
      <c r="T298" s="34">
        <v>0</v>
      </c>
      <c r="U298" s="34">
        <v>0</v>
      </c>
      <c r="V298" s="34">
        <v>0</v>
      </c>
      <c r="W298" s="34">
        <f t="shared" ref="W298:W343" si="261">X298+Y298+Z298</f>
        <v>0</v>
      </c>
      <c r="X298" s="34">
        <v>0</v>
      </c>
      <c r="Y298" s="34">
        <v>0</v>
      </c>
      <c r="Z298" s="34">
        <v>0</v>
      </c>
      <c r="AA298" s="34">
        <v>0</v>
      </c>
      <c r="AB298" s="34">
        <v>0</v>
      </c>
      <c r="AC298" s="34">
        <v>0</v>
      </c>
      <c r="AD298" s="34">
        <f t="shared" ref="AD298:AD343" si="262">AE298+AF298+AG298</f>
        <v>0</v>
      </c>
      <c r="AE298" s="34">
        <v>0</v>
      </c>
      <c r="AF298" s="34">
        <v>0</v>
      </c>
      <c r="AG298" s="34">
        <v>0</v>
      </c>
      <c r="AH298" s="34">
        <v>0</v>
      </c>
      <c r="AI298" s="34">
        <v>0</v>
      </c>
      <c r="AJ298" s="34">
        <v>0</v>
      </c>
      <c r="AK298" s="34">
        <f t="shared" ref="AK298:AK343" si="263">AL298+AM298+AN298</f>
        <v>0</v>
      </c>
      <c r="AL298" s="34">
        <v>0</v>
      </c>
      <c r="AM298" s="34">
        <v>0</v>
      </c>
      <c r="AN298" s="34">
        <v>0</v>
      </c>
      <c r="AO298" s="34">
        <v>0</v>
      </c>
      <c r="AP298" s="34">
        <v>0</v>
      </c>
      <c r="AQ298" s="34">
        <v>0</v>
      </c>
      <c r="AR298" s="34">
        <f t="shared" ref="AR298:AR343" si="264">AS298+AT298+AU298</f>
        <v>0</v>
      </c>
      <c r="AS298" s="34">
        <v>0</v>
      </c>
      <c r="AT298" s="34">
        <v>0</v>
      </c>
      <c r="AU298" s="34">
        <v>0</v>
      </c>
      <c r="AV298" s="34">
        <v>0</v>
      </c>
    </row>
    <row r="299" spans="1:48" ht="153" x14ac:dyDescent="0.5">
      <c r="A299" s="53">
        <v>259</v>
      </c>
      <c r="B299" s="50" t="s">
        <v>604</v>
      </c>
      <c r="C299" s="51" t="s">
        <v>605</v>
      </c>
      <c r="D299" s="52">
        <v>2019</v>
      </c>
      <c r="E299" s="52">
        <v>2020</v>
      </c>
      <c r="F299" s="33">
        <v>763.09</v>
      </c>
      <c r="G299" s="34">
        <f t="shared" si="253"/>
        <v>0</v>
      </c>
      <c r="H299" s="34">
        <f t="shared" si="254"/>
        <v>0.4</v>
      </c>
      <c r="I299" s="34">
        <f t="shared" si="255"/>
        <v>370</v>
      </c>
      <c r="J299" s="34">
        <f t="shared" si="256"/>
        <v>370</v>
      </c>
      <c r="K299" s="34">
        <f t="shared" si="257"/>
        <v>0</v>
      </c>
      <c r="L299" s="34">
        <f t="shared" si="258"/>
        <v>0</v>
      </c>
      <c r="M299" s="34">
        <f t="shared" si="259"/>
        <v>0</v>
      </c>
      <c r="N299" s="34">
        <v>0</v>
      </c>
      <c r="O299" s="34">
        <v>0.4</v>
      </c>
      <c r="P299" s="34">
        <f t="shared" si="260"/>
        <v>370</v>
      </c>
      <c r="Q299" s="34">
        <v>370</v>
      </c>
      <c r="R299" s="34">
        <v>0</v>
      </c>
      <c r="S299" s="34">
        <v>0</v>
      </c>
      <c r="T299" s="34">
        <v>0</v>
      </c>
      <c r="U299" s="34">
        <v>0</v>
      </c>
      <c r="V299" s="34">
        <v>0</v>
      </c>
      <c r="W299" s="34">
        <f t="shared" si="261"/>
        <v>0</v>
      </c>
      <c r="X299" s="34">
        <v>0</v>
      </c>
      <c r="Y299" s="34">
        <v>0</v>
      </c>
      <c r="Z299" s="34">
        <v>0</v>
      </c>
      <c r="AA299" s="34">
        <v>0</v>
      </c>
      <c r="AB299" s="34">
        <v>0</v>
      </c>
      <c r="AC299" s="34">
        <v>0</v>
      </c>
      <c r="AD299" s="34">
        <f t="shared" si="262"/>
        <v>0</v>
      </c>
      <c r="AE299" s="34">
        <v>0</v>
      </c>
      <c r="AF299" s="34">
        <v>0</v>
      </c>
      <c r="AG299" s="34">
        <v>0</v>
      </c>
      <c r="AH299" s="34">
        <v>0</v>
      </c>
      <c r="AI299" s="34">
        <v>0</v>
      </c>
      <c r="AJ299" s="34">
        <v>0</v>
      </c>
      <c r="AK299" s="34">
        <f t="shared" si="263"/>
        <v>0</v>
      </c>
      <c r="AL299" s="34">
        <v>0</v>
      </c>
      <c r="AM299" s="34">
        <v>0</v>
      </c>
      <c r="AN299" s="34">
        <v>0</v>
      </c>
      <c r="AO299" s="34">
        <v>0</v>
      </c>
      <c r="AP299" s="34">
        <v>0</v>
      </c>
      <c r="AQ299" s="34">
        <v>0</v>
      </c>
      <c r="AR299" s="34">
        <f t="shared" si="264"/>
        <v>0</v>
      </c>
      <c r="AS299" s="34">
        <v>0</v>
      </c>
      <c r="AT299" s="34">
        <v>0</v>
      </c>
      <c r="AU299" s="34">
        <v>0</v>
      </c>
      <c r="AV299" s="34">
        <v>0</v>
      </c>
    </row>
    <row r="300" spans="1:48" ht="114.75" x14ac:dyDescent="0.5">
      <c r="A300" s="53">
        <v>260</v>
      </c>
      <c r="B300" s="50" t="s">
        <v>606</v>
      </c>
      <c r="C300" s="51" t="s">
        <v>607</v>
      </c>
      <c r="D300" s="52">
        <v>2017</v>
      </c>
      <c r="E300" s="52">
        <v>2021</v>
      </c>
      <c r="F300" s="33">
        <v>4037.06</v>
      </c>
      <c r="G300" s="34">
        <f t="shared" si="253"/>
        <v>0</v>
      </c>
      <c r="H300" s="34">
        <f t="shared" si="254"/>
        <v>0</v>
      </c>
      <c r="I300" s="34">
        <f t="shared" si="255"/>
        <v>565.91</v>
      </c>
      <c r="J300" s="34">
        <f t="shared" si="256"/>
        <v>565.91</v>
      </c>
      <c r="K300" s="34">
        <f t="shared" si="257"/>
        <v>0</v>
      </c>
      <c r="L300" s="34">
        <f t="shared" si="258"/>
        <v>0</v>
      </c>
      <c r="M300" s="34">
        <f t="shared" si="259"/>
        <v>0</v>
      </c>
      <c r="N300" s="34">
        <v>0</v>
      </c>
      <c r="O300" s="34">
        <v>0</v>
      </c>
      <c r="P300" s="34">
        <f t="shared" si="260"/>
        <v>515.91</v>
      </c>
      <c r="Q300" s="34">
        <v>515.91</v>
      </c>
      <c r="R300" s="34">
        <v>0</v>
      </c>
      <c r="S300" s="34">
        <v>0</v>
      </c>
      <c r="T300" s="34">
        <v>0</v>
      </c>
      <c r="U300" s="34">
        <v>0</v>
      </c>
      <c r="V300" s="34">
        <v>0</v>
      </c>
      <c r="W300" s="34">
        <f t="shared" si="261"/>
        <v>50</v>
      </c>
      <c r="X300" s="34">
        <v>50</v>
      </c>
      <c r="Y300" s="34">
        <v>0</v>
      </c>
      <c r="Z300" s="34">
        <v>0</v>
      </c>
      <c r="AA300" s="34">
        <v>0</v>
      </c>
      <c r="AB300" s="34">
        <v>0</v>
      </c>
      <c r="AC300" s="34">
        <v>0</v>
      </c>
      <c r="AD300" s="34">
        <f t="shared" si="262"/>
        <v>0</v>
      </c>
      <c r="AE300" s="34">
        <v>0</v>
      </c>
      <c r="AF300" s="34">
        <v>0</v>
      </c>
      <c r="AG300" s="34">
        <v>0</v>
      </c>
      <c r="AH300" s="34">
        <v>0</v>
      </c>
      <c r="AI300" s="34">
        <v>0</v>
      </c>
      <c r="AJ300" s="34">
        <v>0</v>
      </c>
      <c r="AK300" s="34">
        <f t="shared" si="263"/>
        <v>0</v>
      </c>
      <c r="AL300" s="34">
        <v>0</v>
      </c>
      <c r="AM300" s="34">
        <v>0</v>
      </c>
      <c r="AN300" s="34">
        <v>0</v>
      </c>
      <c r="AO300" s="34">
        <v>0</v>
      </c>
      <c r="AP300" s="34">
        <v>0</v>
      </c>
      <c r="AQ300" s="34">
        <v>0</v>
      </c>
      <c r="AR300" s="34">
        <f t="shared" si="264"/>
        <v>0</v>
      </c>
      <c r="AS300" s="34">
        <v>0</v>
      </c>
      <c r="AT300" s="34">
        <v>0</v>
      </c>
      <c r="AU300" s="34">
        <v>0</v>
      </c>
      <c r="AV300" s="34">
        <v>0</v>
      </c>
    </row>
    <row r="301" spans="1:48" ht="114.75" x14ac:dyDescent="0.5">
      <c r="A301" s="53">
        <v>261</v>
      </c>
      <c r="B301" s="50" t="s">
        <v>608</v>
      </c>
      <c r="C301" s="51" t="s">
        <v>609</v>
      </c>
      <c r="D301" s="52">
        <v>2019</v>
      </c>
      <c r="E301" s="52">
        <v>2020</v>
      </c>
      <c r="F301" s="33">
        <v>2234.9989500000001</v>
      </c>
      <c r="G301" s="34">
        <f t="shared" si="253"/>
        <v>0</v>
      </c>
      <c r="H301" s="34">
        <f t="shared" si="254"/>
        <v>1.26</v>
      </c>
      <c r="I301" s="34">
        <f t="shared" si="255"/>
        <v>1766.33</v>
      </c>
      <c r="J301" s="34">
        <f t="shared" si="256"/>
        <v>1766.33</v>
      </c>
      <c r="K301" s="34">
        <f t="shared" si="257"/>
        <v>0</v>
      </c>
      <c r="L301" s="34">
        <f t="shared" si="258"/>
        <v>0</v>
      </c>
      <c r="M301" s="34">
        <f t="shared" si="259"/>
        <v>0</v>
      </c>
      <c r="N301" s="34">
        <v>0</v>
      </c>
      <c r="O301" s="34">
        <v>1.26</v>
      </c>
      <c r="P301" s="34">
        <f t="shared" si="260"/>
        <v>1766.33</v>
      </c>
      <c r="Q301" s="34">
        <v>1766.33</v>
      </c>
      <c r="R301" s="34">
        <v>0</v>
      </c>
      <c r="S301" s="34">
        <v>0</v>
      </c>
      <c r="T301" s="34">
        <v>0</v>
      </c>
      <c r="U301" s="34">
        <v>0</v>
      </c>
      <c r="V301" s="34">
        <v>0</v>
      </c>
      <c r="W301" s="34">
        <f t="shared" si="261"/>
        <v>0</v>
      </c>
      <c r="X301" s="34">
        <v>0</v>
      </c>
      <c r="Y301" s="34">
        <v>0</v>
      </c>
      <c r="Z301" s="34">
        <v>0</v>
      </c>
      <c r="AA301" s="34">
        <v>0</v>
      </c>
      <c r="AB301" s="34">
        <v>0</v>
      </c>
      <c r="AC301" s="34">
        <v>0</v>
      </c>
      <c r="AD301" s="34">
        <f t="shared" si="262"/>
        <v>0</v>
      </c>
      <c r="AE301" s="34">
        <v>0</v>
      </c>
      <c r="AF301" s="34">
        <v>0</v>
      </c>
      <c r="AG301" s="34">
        <v>0</v>
      </c>
      <c r="AH301" s="34">
        <v>0</v>
      </c>
      <c r="AI301" s="34">
        <v>0</v>
      </c>
      <c r="AJ301" s="34">
        <v>0</v>
      </c>
      <c r="AK301" s="34">
        <f t="shared" si="263"/>
        <v>0</v>
      </c>
      <c r="AL301" s="34">
        <v>0</v>
      </c>
      <c r="AM301" s="34">
        <v>0</v>
      </c>
      <c r="AN301" s="34">
        <v>0</v>
      </c>
      <c r="AO301" s="34">
        <v>0</v>
      </c>
      <c r="AP301" s="34">
        <v>0</v>
      </c>
      <c r="AQ301" s="34">
        <v>0</v>
      </c>
      <c r="AR301" s="34">
        <f t="shared" si="264"/>
        <v>0</v>
      </c>
      <c r="AS301" s="34">
        <v>0</v>
      </c>
      <c r="AT301" s="34">
        <v>0</v>
      </c>
      <c r="AU301" s="34">
        <v>0</v>
      </c>
      <c r="AV301" s="34">
        <v>0</v>
      </c>
    </row>
    <row r="302" spans="1:48" ht="153" x14ac:dyDescent="0.5">
      <c r="A302" s="53">
        <v>262</v>
      </c>
      <c r="B302" s="50" t="s">
        <v>610</v>
      </c>
      <c r="C302" s="51" t="s">
        <v>611</v>
      </c>
      <c r="D302" s="52">
        <v>2017</v>
      </c>
      <c r="E302" s="52">
        <v>2026</v>
      </c>
      <c r="F302" s="33">
        <v>17010.72</v>
      </c>
      <c r="G302" s="34">
        <f t="shared" si="253"/>
        <v>0</v>
      </c>
      <c r="H302" s="34">
        <f t="shared" si="254"/>
        <v>0</v>
      </c>
      <c r="I302" s="34">
        <f t="shared" si="255"/>
        <v>10</v>
      </c>
      <c r="J302" s="34">
        <f t="shared" si="256"/>
        <v>10</v>
      </c>
      <c r="K302" s="34">
        <f t="shared" si="257"/>
        <v>0</v>
      </c>
      <c r="L302" s="34">
        <f t="shared" si="258"/>
        <v>0</v>
      </c>
      <c r="M302" s="34">
        <f t="shared" si="259"/>
        <v>0</v>
      </c>
      <c r="N302" s="34">
        <v>0</v>
      </c>
      <c r="O302" s="34">
        <v>0</v>
      </c>
      <c r="P302" s="34">
        <f t="shared" si="260"/>
        <v>0</v>
      </c>
      <c r="Q302" s="34">
        <v>0</v>
      </c>
      <c r="R302" s="34">
        <v>0</v>
      </c>
      <c r="S302" s="34">
        <v>0</v>
      </c>
      <c r="T302" s="34">
        <v>0</v>
      </c>
      <c r="U302" s="34">
        <v>0</v>
      </c>
      <c r="V302" s="34">
        <v>0</v>
      </c>
      <c r="W302" s="34">
        <f t="shared" si="261"/>
        <v>0</v>
      </c>
      <c r="X302" s="34">
        <v>0</v>
      </c>
      <c r="Y302" s="34">
        <v>0</v>
      </c>
      <c r="Z302" s="34">
        <v>0</v>
      </c>
      <c r="AA302" s="34">
        <v>0</v>
      </c>
      <c r="AB302" s="34">
        <v>0</v>
      </c>
      <c r="AC302" s="34">
        <v>0</v>
      </c>
      <c r="AD302" s="34">
        <f t="shared" si="262"/>
        <v>0</v>
      </c>
      <c r="AE302" s="34">
        <v>0</v>
      </c>
      <c r="AF302" s="34">
        <v>0</v>
      </c>
      <c r="AG302" s="34">
        <v>0</v>
      </c>
      <c r="AH302" s="34">
        <v>0</v>
      </c>
      <c r="AI302" s="34">
        <v>0</v>
      </c>
      <c r="AJ302" s="34">
        <v>0</v>
      </c>
      <c r="AK302" s="34">
        <f t="shared" si="263"/>
        <v>0</v>
      </c>
      <c r="AL302" s="34">
        <v>0</v>
      </c>
      <c r="AM302" s="34">
        <v>0</v>
      </c>
      <c r="AN302" s="34">
        <v>0</v>
      </c>
      <c r="AO302" s="34">
        <v>0</v>
      </c>
      <c r="AP302" s="34">
        <v>0</v>
      </c>
      <c r="AQ302" s="34">
        <v>0</v>
      </c>
      <c r="AR302" s="34">
        <f t="shared" si="264"/>
        <v>10</v>
      </c>
      <c r="AS302" s="34">
        <v>10</v>
      </c>
      <c r="AT302" s="34">
        <v>0</v>
      </c>
      <c r="AU302" s="34">
        <v>0</v>
      </c>
      <c r="AV302" s="34">
        <v>0</v>
      </c>
    </row>
    <row r="303" spans="1:48" ht="267.75" x14ac:dyDescent="0.5">
      <c r="A303" s="53">
        <v>263</v>
      </c>
      <c r="B303" s="50" t="s">
        <v>612</v>
      </c>
      <c r="C303" s="51" t="s">
        <v>613</v>
      </c>
      <c r="D303" s="52">
        <v>2022</v>
      </c>
      <c r="E303" s="52">
        <v>2024</v>
      </c>
      <c r="F303" s="33">
        <v>7309.22</v>
      </c>
      <c r="G303" s="34">
        <f t="shared" si="253"/>
        <v>2.62</v>
      </c>
      <c r="H303" s="34">
        <f t="shared" si="254"/>
        <v>0</v>
      </c>
      <c r="I303" s="34">
        <f t="shared" si="255"/>
        <v>2309.2200000000003</v>
      </c>
      <c r="J303" s="34">
        <f t="shared" si="256"/>
        <v>2309.2200000000003</v>
      </c>
      <c r="K303" s="34">
        <f t="shared" si="257"/>
        <v>0</v>
      </c>
      <c r="L303" s="34">
        <f t="shared" si="258"/>
        <v>0</v>
      </c>
      <c r="M303" s="34">
        <f t="shared" si="259"/>
        <v>0</v>
      </c>
      <c r="N303" s="34">
        <v>0</v>
      </c>
      <c r="O303" s="34">
        <v>0</v>
      </c>
      <c r="P303" s="34">
        <f t="shared" si="260"/>
        <v>0</v>
      </c>
      <c r="Q303" s="34">
        <v>0</v>
      </c>
      <c r="R303" s="34">
        <v>0</v>
      </c>
      <c r="S303" s="34">
        <v>0</v>
      </c>
      <c r="T303" s="34">
        <v>0</v>
      </c>
      <c r="U303" s="34">
        <v>0</v>
      </c>
      <c r="V303" s="34">
        <v>0</v>
      </c>
      <c r="W303" s="34">
        <f t="shared" si="261"/>
        <v>0</v>
      </c>
      <c r="X303" s="34">
        <v>0</v>
      </c>
      <c r="Y303" s="34">
        <v>0</v>
      </c>
      <c r="Z303" s="34">
        <v>0</v>
      </c>
      <c r="AA303" s="34">
        <v>0</v>
      </c>
      <c r="AB303" s="34">
        <v>0</v>
      </c>
      <c r="AC303" s="34">
        <v>0</v>
      </c>
      <c r="AD303" s="34">
        <f t="shared" si="262"/>
        <v>0</v>
      </c>
      <c r="AE303" s="34">
        <v>0</v>
      </c>
      <c r="AF303" s="34">
        <v>0</v>
      </c>
      <c r="AG303" s="34">
        <v>0</v>
      </c>
      <c r="AH303" s="34">
        <v>0</v>
      </c>
      <c r="AI303" s="34">
        <v>0</v>
      </c>
      <c r="AJ303" s="34">
        <v>0</v>
      </c>
      <c r="AK303" s="34">
        <f t="shared" si="263"/>
        <v>253.17</v>
      </c>
      <c r="AL303" s="34">
        <v>253.17</v>
      </c>
      <c r="AM303" s="34">
        <v>0</v>
      </c>
      <c r="AN303" s="34">
        <v>0</v>
      </c>
      <c r="AO303" s="34">
        <v>0</v>
      </c>
      <c r="AP303" s="34">
        <v>2.62</v>
      </c>
      <c r="AQ303" s="34">
        <v>0</v>
      </c>
      <c r="AR303" s="34">
        <f t="shared" si="264"/>
        <v>2056.0500000000002</v>
      </c>
      <c r="AS303" s="34">
        <v>2056.0500000000002</v>
      </c>
      <c r="AT303" s="34">
        <v>0</v>
      </c>
      <c r="AU303" s="34">
        <v>0</v>
      </c>
      <c r="AV303" s="34">
        <v>0</v>
      </c>
    </row>
    <row r="304" spans="1:48" ht="229.5" x14ac:dyDescent="0.5">
      <c r="A304" s="53">
        <v>264</v>
      </c>
      <c r="B304" s="50" t="s">
        <v>614</v>
      </c>
      <c r="C304" s="51" t="s">
        <v>615</v>
      </c>
      <c r="D304" s="52">
        <v>2022</v>
      </c>
      <c r="E304" s="52">
        <v>2026</v>
      </c>
      <c r="F304" s="33">
        <v>8592.6299999999992</v>
      </c>
      <c r="G304" s="34">
        <f t="shared" si="253"/>
        <v>0</v>
      </c>
      <c r="H304" s="34">
        <f t="shared" si="254"/>
        <v>0</v>
      </c>
      <c r="I304" s="34">
        <f t="shared" si="255"/>
        <v>10</v>
      </c>
      <c r="J304" s="34">
        <f t="shared" si="256"/>
        <v>10</v>
      </c>
      <c r="K304" s="34">
        <f t="shared" si="257"/>
        <v>0</v>
      </c>
      <c r="L304" s="34">
        <f t="shared" si="258"/>
        <v>0</v>
      </c>
      <c r="M304" s="34">
        <f t="shared" si="259"/>
        <v>0</v>
      </c>
      <c r="N304" s="34">
        <v>0</v>
      </c>
      <c r="O304" s="34">
        <v>0</v>
      </c>
      <c r="P304" s="34">
        <f t="shared" si="260"/>
        <v>0</v>
      </c>
      <c r="Q304" s="34">
        <v>0</v>
      </c>
      <c r="R304" s="34">
        <v>0</v>
      </c>
      <c r="S304" s="34">
        <v>0</v>
      </c>
      <c r="T304" s="34">
        <v>0</v>
      </c>
      <c r="U304" s="34">
        <v>0</v>
      </c>
      <c r="V304" s="34">
        <v>0</v>
      </c>
      <c r="W304" s="34">
        <f t="shared" si="261"/>
        <v>0</v>
      </c>
      <c r="X304" s="34">
        <v>0</v>
      </c>
      <c r="Y304" s="34">
        <v>0</v>
      </c>
      <c r="Z304" s="34">
        <v>0</v>
      </c>
      <c r="AA304" s="34">
        <v>0</v>
      </c>
      <c r="AB304" s="34">
        <v>0</v>
      </c>
      <c r="AC304" s="34">
        <v>0</v>
      </c>
      <c r="AD304" s="34">
        <f t="shared" si="262"/>
        <v>0</v>
      </c>
      <c r="AE304" s="34">
        <v>0</v>
      </c>
      <c r="AF304" s="34">
        <v>0</v>
      </c>
      <c r="AG304" s="34">
        <v>0</v>
      </c>
      <c r="AH304" s="34">
        <v>0</v>
      </c>
      <c r="AI304" s="34">
        <v>0</v>
      </c>
      <c r="AJ304" s="34">
        <v>0</v>
      </c>
      <c r="AK304" s="34">
        <f t="shared" si="263"/>
        <v>0</v>
      </c>
      <c r="AL304" s="34">
        <v>0</v>
      </c>
      <c r="AM304" s="34">
        <v>0</v>
      </c>
      <c r="AN304" s="34">
        <v>0</v>
      </c>
      <c r="AO304" s="34">
        <v>0</v>
      </c>
      <c r="AP304" s="34">
        <v>0</v>
      </c>
      <c r="AQ304" s="34">
        <v>0</v>
      </c>
      <c r="AR304" s="34">
        <f t="shared" si="264"/>
        <v>10</v>
      </c>
      <c r="AS304" s="34">
        <v>10</v>
      </c>
      <c r="AT304" s="34">
        <v>0</v>
      </c>
      <c r="AU304" s="34">
        <v>0</v>
      </c>
      <c r="AV304" s="34">
        <v>0</v>
      </c>
    </row>
    <row r="305" spans="1:48" ht="153" x14ac:dyDescent="0.5">
      <c r="A305" s="53">
        <v>265</v>
      </c>
      <c r="B305" s="50" t="s">
        <v>616</v>
      </c>
      <c r="C305" s="51" t="s">
        <v>617</v>
      </c>
      <c r="D305" s="52">
        <v>2022</v>
      </c>
      <c r="E305" s="52">
        <v>2023</v>
      </c>
      <c r="F305" s="33">
        <v>1378.24</v>
      </c>
      <c r="G305" s="34">
        <f t="shared" si="253"/>
        <v>0.5</v>
      </c>
      <c r="H305" s="34">
        <f t="shared" si="254"/>
        <v>0</v>
      </c>
      <c r="I305" s="34">
        <f t="shared" si="255"/>
        <v>1378.24</v>
      </c>
      <c r="J305" s="34">
        <f t="shared" si="256"/>
        <v>1378.24</v>
      </c>
      <c r="K305" s="34">
        <f t="shared" si="257"/>
        <v>0</v>
      </c>
      <c r="L305" s="34">
        <f t="shared" si="258"/>
        <v>0</v>
      </c>
      <c r="M305" s="34">
        <f t="shared" si="259"/>
        <v>0</v>
      </c>
      <c r="N305" s="34">
        <v>0</v>
      </c>
      <c r="O305" s="34">
        <v>0</v>
      </c>
      <c r="P305" s="34">
        <f t="shared" si="260"/>
        <v>0</v>
      </c>
      <c r="Q305" s="34">
        <v>0</v>
      </c>
      <c r="R305" s="34">
        <v>0</v>
      </c>
      <c r="S305" s="34">
        <v>0</v>
      </c>
      <c r="T305" s="34">
        <v>0</v>
      </c>
      <c r="U305" s="34">
        <v>0</v>
      </c>
      <c r="V305" s="34">
        <v>0</v>
      </c>
      <c r="W305" s="34">
        <f t="shared" si="261"/>
        <v>0</v>
      </c>
      <c r="X305" s="34">
        <v>0</v>
      </c>
      <c r="Y305" s="34">
        <v>0</v>
      </c>
      <c r="Z305" s="34">
        <v>0</v>
      </c>
      <c r="AA305" s="34">
        <v>0</v>
      </c>
      <c r="AB305" s="34">
        <v>0</v>
      </c>
      <c r="AC305" s="34">
        <v>0</v>
      </c>
      <c r="AD305" s="34">
        <f t="shared" si="262"/>
        <v>0</v>
      </c>
      <c r="AE305" s="34">
        <v>0</v>
      </c>
      <c r="AF305" s="34">
        <v>0</v>
      </c>
      <c r="AG305" s="34">
        <v>0</v>
      </c>
      <c r="AH305" s="34">
        <v>0</v>
      </c>
      <c r="AI305" s="34">
        <v>0.5</v>
      </c>
      <c r="AJ305" s="34">
        <v>0</v>
      </c>
      <c r="AK305" s="34">
        <f t="shared" si="263"/>
        <v>378.24</v>
      </c>
      <c r="AL305" s="34">
        <v>378.24</v>
      </c>
      <c r="AM305" s="34">
        <v>0</v>
      </c>
      <c r="AN305" s="34">
        <v>0</v>
      </c>
      <c r="AO305" s="34">
        <v>0</v>
      </c>
      <c r="AP305" s="34">
        <v>0</v>
      </c>
      <c r="AQ305" s="34">
        <v>0</v>
      </c>
      <c r="AR305" s="34">
        <f t="shared" si="264"/>
        <v>1000</v>
      </c>
      <c r="AS305" s="34">
        <v>1000</v>
      </c>
      <c r="AT305" s="34">
        <v>0</v>
      </c>
      <c r="AU305" s="34">
        <v>0</v>
      </c>
      <c r="AV305" s="34">
        <v>0</v>
      </c>
    </row>
    <row r="306" spans="1:48" ht="409.5" x14ac:dyDescent="0.5">
      <c r="A306" s="53">
        <v>266</v>
      </c>
      <c r="B306" s="50" t="s">
        <v>618</v>
      </c>
      <c r="C306" s="51" t="s">
        <v>619</v>
      </c>
      <c r="D306" s="52">
        <v>2022</v>
      </c>
      <c r="E306" s="52">
        <v>2025</v>
      </c>
      <c r="F306" s="33">
        <v>20300.5</v>
      </c>
      <c r="G306" s="34">
        <f t="shared" si="253"/>
        <v>0</v>
      </c>
      <c r="H306" s="34">
        <f t="shared" si="254"/>
        <v>0</v>
      </c>
      <c r="I306" s="34">
        <f t="shared" si="255"/>
        <v>4539.88400000001</v>
      </c>
      <c r="J306" s="34">
        <f t="shared" si="256"/>
        <v>4539.88400000001</v>
      </c>
      <c r="K306" s="34">
        <f t="shared" si="257"/>
        <v>0</v>
      </c>
      <c r="L306" s="34">
        <f t="shared" si="258"/>
        <v>0</v>
      </c>
      <c r="M306" s="34">
        <f t="shared" si="259"/>
        <v>0</v>
      </c>
      <c r="N306" s="34">
        <v>0</v>
      </c>
      <c r="O306" s="34">
        <v>0</v>
      </c>
      <c r="P306" s="34">
        <f t="shared" si="260"/>
        <v>0</v>
      </c>
      <c r="Q306" s="34">
        <v>0</v>
      </c>
      <c r="R306" s="34">
        <v>0</v>
      </c>
      <c r="S306" s="34">
        <v>0</v>
      </c>
      <c r="T306" s="34">
        <v>0</v>
      </c>
      <c r="U306" s="34">
        <v>0</v>
      </c>
      <c r="V306" s="34">
        <v>0</v>
      </c>
      <c r="W306" s="34">
        <f t="shared" si="261"/>
        <v>0</v>
      </c>
      <c r="X306" s="34">
        <v>0</v>
      </c>
      <c r="Y306" s="34">
        <v>0</v>
      </c>
      <c r="Z306" s="34">
        <v>0</v>
      </c>
      <c r="AA306" s="34">
        <v>0</v>
      </c>
      <c r="AB306" s="34">
        <v>0</v>
      </c>
      <c r="AC306" s="34">
        <v>0</v>
      </c>
      <c r="AD306" s="34">
        <f t="shared" si="262"/>
        <v>0</v>
      </c>
      <c r="AE306" s="34">
        <v>0</v>
      </c>
      <c r="AF306" s="34">
        <v>0</v>
      </c>
      <c r="AG306" s="34">
        <v>0</v>
      </c>
      <c r="AH306" s="34">
        <v>0</v>
      </c>
      <c r="AI306" s="34">
        <v>0</v>
      </c>
      <c r="AJ306" s="34">
        <v>0</v>
      </c>
      <c r="AK306" s="34">
        <f t="shared" si="263"/>
        <v>17.53</v>
      </c>
      <c r="AL306" s="34">
        <v>17.53</v>
      </c>
      <c r="AM306" s="34">
        <v>0</v>
      </c>
      <c r="AN306" s="34">
        <v>0</v>
      </c>
      <c r="AO306" s="34">
        <v>0</v>
      </c>
      <c r="AP306" s="34">
        <v>0</v>
      </c>
      <c r="AQ306" s="34">
        <v>0</v>
      </c>
      <c r="AR306" s="34">
        <f t="shared" si="264"/>
        <v>4522.3540000000103</v>
      </c>
      <c r="AS306" s="34">
        <v>4522.3540000000103</v>
      </c>
      <c r="AT306" s="34">
        <v>0</v>
      </c>
      <c r="AU306" s="34">
        <v>0</v>
      </c>
      <c r="AV306" s="34">
        <v>0</v>
      </c>
    </row>
    <row r="307" spans="1:48" ht="344.25" x14ac:dyDescent="0.5">
      <c r="A307" s="53">
        <v>267</v>
      </c>
      <c r="B307" s="50" t="s">
        <v>620</v>
      </c>
      <c r="C307" s="51" t="s">
        <v>621</v>
      </c>
      <c r="D307" s="52">
        <v>2022</v>
      </c>
      <c r="E307" s="52">
        <v>2026</v>
      </c>
      <c r="F307" s="33">
        <v>12591.23</v>
      </c>
      <c r="G307" s="34">
        <f t="shared" si="253"/>
        <v>0</v>
      </c>
      <c r="H307" s="34">
        <f t="shared" si="254"/>
        <v>0</v>
      </c>
      <c r="I307" s="34">
        <f t="shared" si="255"/>
        <v>10</v>
      </c>
      <c r="J307" s="34">
        <f t="shared" si="256"/>
        <v>10</v>
      </c>
      <c r="K307" s="34">
        <f t="shared" si="257"/>
        <v>0</v>
      </c>
      <c r="L307" s="34">
        <f t="shared" si="258"/>
        <v>0</v>
      </c>
      <c r="M307" s="34">
        <f t="shared" si="259"/>
        <v>0</v>
      </c>
      <c r="N307" s="34">
        <v>0</v>
      </c>
      <c r="O307" s="34">
        <v>0</v>
      </c>
      <c r="P307" s="34">
        <f t="shared" si="260"/>
        <v>0</v>
      </c>
      <c r="Q307" s="34">
        <v>0</v>
      </c>
      <c r="R307" s="34">
        <v>0</v>
      </c>
      <c r="S307" s="34">
        <v>0</v>
      </c>
      <c r="T307" s="34">
        <v>0</v>
      </c>
      <c r="U307" s="34">
        <v>0</v>
      </c>
      <c r="V307" s="34">
        <v>0</v>
      </c>
      <c r="W307" s="34">
        <f t="shared" si="261"/>
        <v>0</v>
      </c>
      <c r="X307" s="34">
        <v>0</v>
      </c>
      <c r="Y307" s="34">
        <v>0</v>
      </c>
      <c r="Z307" s="34">
        <v>0</v>
      </c>
      <c r="AA307" s="34">
        <v>0</v>
      </c>
      <c r="AB307" s="34">
        <v>0</v>
      </c>
      <c r="AC307" s="34">
        <v>0</v>
      </c>
      <c r="AD307" s="34">
        <f t="shared" si="262"/>
        <v>0</v>
      </c>
      <c r="AE307" s="34">
        <v>0</v>
      </c>
      <c r="AF307" s="34">
        <v>0</v>
      </c>
      <c r="AG307" s="34">
        <v>0</v>
      </c>
      <c r="AH307" s="34">
        <v>0</v>
      </c>
      <c r="AI307" s="34">
        <v>0</v>
      </c>
      <c r="AJ307" s="34">
        <v>0</v>
      </c>
      <c r="AK307" s="34">
        <f t="shared" si="263"/>
        <v>0</v>
      </c>
      <c r="AL307" s="34">
        <v>0</v>
      </c>
      <c r="AM307" s="34">
        <v>0</v>
      </c>
      <c r="AN307" s="34">
        <v>0</v>
      </c>
      <c r="AO307" s="34">
        <v>0</v>
      </c>
      <c r="AP307" s="34">
        <v>0</v>
      </c>
      <c r="AQ307" s="34">
        <v>0</v>
      </c>
      <c r="AR307" s="34">
        <f t="shared" si="264"/>
        <v>10</v>
      </c>
      <c r="AS307" s="34">
        <v>10</v>
      </c>
      <c r="AT307" s="34">
        <v>0</v>
      </c>
      <c r="AU307" s="34">
        <v>0</v>
      </c>
      <c r="AV307" s="34">
        <v>0</v>
      </c>
    </row>
    <row r="308" spans="1:48" ht="153" x14ac:dyDescent="0.5">
      <c r="A308" s="53">
        <v>268</v>
      </c>
      <c r="B308" s="50" t="s">
        <v>622</v>
      </c>
      <c r="C308" s="51" t="s">
        <v>623</v>
      </c>
      <c r="D308" s="52">
        <v>2022</v>
      </c>
      <c r="E308" s="52">
        <v>2023</v>
      </c>
      <c r="F308" s="33">
        <v>1834.25</v>
      </c>
      <c r="G308" s="34">
        <f t="shared" si="253"/>
        <v>0.66</v>
      </c>
      <c r="H308" s="34">
        <f t="shared" si="254"/>
        <v>0</v>
      </c>
      <c r="I308" s="34">
        <f t="shared" si="255"/>
        <v>1834.25</v>
      </c>
      <c r="J308" s="34">
        <f t="shared" si="256"/>
        <v>1834.25</v>
      </c>
      <c r="K308" s="34">
        <f t="shared" si="257"/>
        <v>0</v>
      </c>
      <c r="L308" s="34">
        <f t="shared" si="258"/>
        <v>0</v>
      </c>
      <c r="M308" s="34">
        <f t="shared" si="259"/>
        <v>0</v>
      </c>
      <c r="N308" s="34">
        <v>0</v>
      </c>
      <c r="O308" s="34">
        <v>0</v>
      </c>
      <c r="P308" s="34">
        <f t="shared" si="260"/>
        <v>0</v>
      </c>
      <c r="Q308" s="34">
        <v>0</v>
      </c>
      <c r="R308" s="34">
        <v>0</v>
      </c>
      <c r="S308" s="34">
        <v>0</v>
      </c>
      <c r="T308" s="34">
        <v>0</v>
      </c>
      <c r="U308" s="34">
        <v>0</v>
      </c>
      <c r="V308" s="34">
        <v>0</v>
      </c>
      <c r="W308" s="34">
        <f t="shared" si="261"/>
        <v>0</v>
      </c>
      <c r="X308" s="34">
        <v>0</v>
      </c>
      <c r="Y308" s="34">
        <v>0</v>
      </c>
      <c r="Z308" s="34">
        <v>0</v>
      </c>
      <c r="AA308" s="34">
        <v>0</v>
      </c>
      <c r="AB308" s="34">
        <v>0</v>
      </c>
      <c r="AC308" s="34">
        <v>0</v>
      </c>
      <c r="AD308" s="34">
        <f t="shared" si="262"/>
        <v>0</v>
      </c>
      <c r="AE308" s="34">
        <v>0</v>
      </c>
      <c r="AF308" s="34">
        <v>0</v>
      </c>
      <c r="AG308" s="34">
        <v>0</v>
      </c>
      <c r="AH308" s="34">
        <v>0</v>
      </c>
      <c r="AI308" s="34">
        <v>0.66</v>
      </c>
      <c r="AJ308" s="34">
        <v>0</v>
      </c>
      <c r="AK308" s="34">
        <f t="shared" si="263"/>
        <v>834.25</v>
      </c>
      <c r="AL308" s="34">
        <v>834.25</v>
      </c>
      <c r="AM308" s="34">
        <v>0</v>
      </c>
      <c r="AN308" s="34">
        <v>0</v>
      </c>
      <c r="AO308" s="34">
        <v>0</v>
      </c>
      <c r="AP308" s="34">
        <v>0</v>
      </c>
      <c r="AQ308" s="34">
        <v>0</v>
      </c>
      <c r="AR308" s="34">
        <f t="shared" si="264"/>
        <v>1000</v>
      </c>
      <c r="AS308" s="34">
        <v>1000</v>
      </c>
      <c r="AT308" s="34">
        <v>0</v>
      </c>
      <c r="AU308" s="34">
        <v>0</v>
      </c>
      <c r="AV308" s="34">
        <v>0</v>
      </c>
    </row>
    <row r="309" spans="1:48" ht="114.75" x14ac:dyDescent="0.5">
      <c r="A309" s="53">
        <v>269</v>
      </c>
      <c r="B309" s="50" t="s">
        <v>624</v>
      </c>
      <c r="C309" s="51" t="s">
        <v>625</v>
      </c>
      <c r="D309" s="52">
        <v>2016</v>
      </c>
      <c r="E309" s="52">
        <v>2026</v>
      </c>
      <c r="F309" s="33">
        <v>8921.7900000000009</v>
      </c>
      <c r="G309" s="34">
        <f t="shared" si="253"/>
        <v>0</v>
      </c>
      <c r="H309" s="34">
        <f t="shared" si="254"/>
        <v>0</v>
      </c>
      <c r="I309" s="34">
        <f t="shared" si="255"/>
        <v>10</v>
      </c>
      <c r="J309" s="34">
        <f t="shared" si="256"/>
        <v>10</v>
      </c>
      <c r="K309" s="34">
        <f t="shared" si="257"/>
        <v>0</v>
      </c>
      <c r="L309" s="34">
        <f t="shared" si="258"/>
        <v>0</v>
      </c>
      <c r="M309" s="34">
        <f t="shared" si="259"/>
        <v>0</v>
      </c>
      <c r="N309" s="34">
        <v>0</v>
      </c>
      <c r="O309" s="34">
        <v>0</v>
      </c>
      <c r="P309" s="34">
        <f t="shared" si="260"/>
        <v>0</v>
      </c>
      <c r="Q309" s="34">
        <v>0</v>
      </c>
      <c r="R309" s="34">
        <v>0</v>
      </c>
      <c r="S309" s="34">
        <v>0</v>
      </c>
      <c r="T309" s="34">
        <v>0</v>
      </c>
      <c r="U309" s="34">
        <v>0</v>
      </c>
      <c r="V309" s="34">
        <v>0</v>
      </c>
      <c r="W309" s="34">
        <f t="shared" si="261"/>
        <v>0</v>
      </c>
      <c r="X309" s="34">
        <v>0</v>
      </c>
      <c r="Y309" s="34">
        <v>0</v>
      </c>
      <c r="Z309" s="34">
        <v>0</v>
      </c>
      <c r="AA309" s="34">
        <v>0</v>
      </c>
      <c r="AB309" s="34">
        <v>0</v>
      </c>
      <c r="AC309" s="34">
        <v>0</v>
      </c>
      <c r="AD309" s="34">
        <f t="shared" si="262"/>
        <v>0</v>
      </c>
      <c r="AE309" s="34">
        <v>0</v>
      </c>
      <c r="AF309" s="34">
        <v>0</v>
      </c>
      <c r="AG309" s="34">
        <v>0</v>
      </c>
      <c r="AH309" s="34">
        <v>0</v>
      </c>
      <c r="AI309" s="34">
        <v>0</v>
      </c>
      <c r="AJ309" s="34">
        <v>0</v>
      </c>
      <c r="AK309" s="34">
        <f t="shared" si="263"/>
        <v>0</v>
      </c>
      <c r="AL309" s="34">
        <v>0</v>
      </c>
      <c r="AM309" s="34">
        <v>0</v>
      </c>
      <c r="AN309" s="34">
        <v>0</v>
      </c>
      <c r="AO309" s="34">
        <v>0</v>
      </c>
      <c r="AP309" s="34">
        <v>0</v>
      </c>
      <c r="AQ309" s="34">
        <v>0</v>
      </c>
      <c r="AR309" s="34">
        <f t="shared" si="264"/>
        <v>10</v>
      </c>
      <c r="AS309" s="34">
        <v>10</v>
      </c>
      <c r="AT309" s="34">
        <v>0</v>
      </c>
      <c r="AU309" s="34">
        <v>0</v>
      </c>
      <c r="AV309" s="34">
        <v>0</v>
      </c>
    </row>
    <row r="310" spans="1:48" ht="153" x14ac:dyDescent="0.5">
      <c r="A310" s="53">
        <v>270</v>
      </c>
      <c r="B310" s="50" t="s">
        <v>626</v>
      </c>
      <c r="C310" s="51" t="s">
        <v>627</v>
      </c>
      <c r="D310" s="52">
        <v>2017</v>
      </c>
      <c r="E310" s="52">
        <v>2024</v>
      </c>
      <c r="F310" s="33">
        <v>5578.37</v>
      </c>
      <c r="G310" s="34">
        <f t="shared" si="253"/>
        <v>2.2000000000000002</v>
      </c>
      <c r="H310" s="34">
        <f t="shared" si="254"/>
        <v>0</v>
      </c>
      <c r="I310" s="34">
        <f t="shared" si="255"/>
        <v>568.37</v>
      </c>
      <c r="J310" s="34">
        <f t="shared" si="256"/>
        <v>568.37</v>
      </c>
      <c r="K310" s="34">
        <f t="shared" si="257"/>
        <v>0</v>
      </c>
      <c r="L310" s="34">
        <f t="shared" si="258"/>
        <v>0</v>
      </c>
      <c r="M310" s="34">
        <f t="shared" si="259"/>
        <v>0</v>
      </c>
      <c r="N310" s="34">
        <v>0</v>
      </c>
      <c r="O310" s="34">
        <v>0</v>
      </c>
      <c r="P310" s="34">
        <f t="shared" si="260"/>
        <v>0</v>
      </c>
      <c r="Q310" s="34">
        <v>0</v>
      </c>
      <c r="R310" s="34">
        <v>0</v>
      </c>
      <c r="S310" s="34">
        <v>0</v>
      </c>
      <c r="T310" s="34">
        <v>0</v>
      </c>
      <c r="U310" s="34">
        <v>0</v>
      </c>
      <c r="V310" s="34">
        <v>0</v>
      </c>
      <c r="W310" s="34">
        <f t="shared" si="261"/>
        <v>0</v>
      </c>
      <c r="X310" s="34">
        <v>0</v>
      </c>
      <c r="Y310" s="34">
        <v>0</v>
      </c>
      <c r="Z310" s="34">
        <v>0</v>
      </c>
      <c r="AA310" s="34">
        <v>0</v>
      </c>
      <c r="AB310" s="34">
        <v>0</v>
      </c>
      <c r="AC310" s="34">
        <v>0</v>
      </c>
      <c r="AD310" s="34">
        <f t="shared" si="262"/>
        <v>0</v>
      </c>
      <c r="AE310" s="34">
        <v>0</v>
      </c>
      <c r="AF310" s="34">
        <v>0</v>
      </c>
      <c r="AG310" s="34">
        <v>0</v>
      </c>
      <c r="AH310" s="34">
        <v>0</v>
      </c>
      <c r="AI310" s="34">
        <v>0</v>
      </c>
      <c r="AJ310" s="34">
        <v>0</v>
      </c>
      <c r="AK310" s="34">
        <f t="shared" si="263"/>
        <v>0</v>
      </c>
      <c r="AL310" s="34">
        <v>0</v>
      </c>
      <c r="AM310" s="34">
        <v>0</v>
      </c>
      <c r="AN310" s="34">
        <v>0</v>
      </c>
      <c r="AO310" s="34">
        <v>0</v>
      </c>
      <c r="AP310" s="34">
        <v>2.2000000000000002</v>
      </c>
      <c r="AQ310" s="34">
        <v>0</v>
      </c>
      <c r="AR310" s="34">
        <f t="shared" si="264"/>
        <v>568.37</v>
      </c>
      <c r="AS310" s="34">
        <v>568.37</v>
      </c>
      <c r="AT310" s="34">
        <v>0</v>
      </c>
      <c r="AU310" s="34">
        <v>0</v>
      </c>
      <c r="AV310" s="34">
        <v>0</v>
      </c>
    </row>
    <row r="311" spans="1:48" ht="76.5" x14ac:dyDescent="0.5">
      <c r="A311" s="53">
        <v>271</v>
      </c>
      <c r="B311" s="50" t="s">
        <v>628</v>
      </c>
      <c r="C311" s="51" t="s">
        <v>629</v>
      </c>
      <c r="D311" s="52">
        <v>2016</v>
      </c>
      <c r="E311" s="52">
        <v>2024</v>
      </c>
      <c r="F311" s="33">
        <v>6522.82</v>
      </c>
      <c r="G311" s="34">
        <f t="shared" si="253"/>
        <v>2.2999999999999998</v>
      </c>
      <c r="H311" s="34">
        <f t="shared" si="254"/>
        <v>0</v>
      </c>
      <c r="I311" s="34">
        <f t="shared" si="255"/>
        <v>1522.82</v>
      </c>
      <c r="J311" s="34">
        <f t="shared" si="256"/>
        <v>1522.82</v>
      </c>
      <c r="K311" s="34">
        <f t="shared" si="257"/>
        <v>0</v>
      </c>
      <c r="L311" s="34">
        <f t="shared" si="258"/>
        <v>0</v>
      </c>
      <c r="M311" s="34">
        <f t="shared" si="259"/>
        <v>0</v>
      </c>
      <c r="N311" s="34">
        <v>0</v>
      </c>
      <c r="O311" s="34">
        <v>0</v>
      </c>
      <c r="P311" s="34">
        <f t="shared" si="260"/>
        <v>0</v>
      </c>
      <c r="Q311" s="34">
        <v>0</v>
      </c>
      <c r="R311" s="34">
        <v>0</v>
      </c>
      <c r="S311" s="34">
        <v>0</v>
      </c>
      <c r="T311" s="34">
        <v>0</v>
      </c>
      <c r="U311" s="34">
        <v>0</v>
      </c>
      <c r="V311" s="34">
        <v>0</v>
      </c>
      <c r="W311" s="34">
        <f t="shared" si="261"/>
        <v>0</v>
      </c>
      <c r="X311" s="34">
        <v>0</v>
      </c>
      <c r="Y311" s="34">
        <v>0</v>
      </c>
      <c r="Z311" s="34">
        <v>0</v>
      </c>
      <c r="AA311" s="34">
        <v>0</v>
      </c>
      <c r="AB311" s="34">
        <v>0</v>
      </c>
      <c r="AC311" s="34">
        <v>0</v>
      </c>
      <c r="AD311" s="34">
        <f t="shared" si="262"/>
        <v>0</v>
      </c>
      <c r="AE311" s="34">
        <v>0</v>
      </c>
      <c r="AF311" s="34">
        <v>0</v>
      </c>
      <c r="AG311" s="34">
        <v>0</v>
      </c>
      <c r="AH311" s="34">
        <v>0</v>
      </c>
      <c r="AI311" s="34">
        <v>0</v>
      </c>
      <c r="AJ311" s="34">
        <v>0</v>
      </c>
      <c r="AK311" s="34">
        <f t="shared" si="263"/>
        <v>0</v>
      </c>
      <c r="AL311" s="34">
        <v>0</v>
      </c>
      <c r="AM311" s="34">
        <v>0</v>
      </c>
      <c r="AN311" s="34">
        <v>0</v>
      </c>
      <c r="AO311" s="34">
        <v>0</v>
      </c>
      <c r="AP311" s="34">
        <v>2.2999999999999998</v>
      </c>
      <c r="AQ311" s="34">
        <v>0</v>
      </c>
      <c r="AR311" s="34">
        <f t="shared" si="264"/>
        <v>1522.82</v>
      </c>
      <c r="AS311" s="34">
        <v>1522.82</v>
      </c>
      <c r="AT311" s="34">
        <v>0</v>
      </c>
      <c r="AU311" s="34">
        <v>0</v>
      </c>
      <c r="AV311" s="34">
        <v>0</v>
      </c>
    </row>
    <row r="312" spans="1:48" ht="76.5" x14ac:dyDescent="0.5">
      <c r="A312" s="53">
        <v>272</v>
      </c>
      <c r="B312" s="50" t="s">
        <v>630</v>
      </c>
      <c r="C312" s="51" t="s">
        <v>631</v>
      </c>
      <c r="D312" s="52">
        <v>2017</v>
      </c>
      <c r="E312" s="52">
        <v>2021</v>
      </c>
      <c r="F312" s="33">
        <v>5674.29</v>
      </c>
      <c r="G312" s="34">
        <f t="shared" si="253"/>
        <v>0</v>
      </c>
      <c r="H312" s="34">
        <f t="shared" si="254"/>
        <v>0</v>
      </c>
      <c r="I312" s="34">
        <f t="shared" si="255"/>
        <v>3868.01</v>
      </c>
      <c r="J312" s="34">
        <f t="shared" si="256"/>
        <v>3868.01</v>
      </c>
      <c r="K312" s="34">
        <f t="shared" si="257"/>
        <v>0</v>
      </c>
      <c r="L312" s="34">
        <f t="shared" si="258"/>
        <v>0</v>
      </c>
      <c r="M312" s="34">
        <f t="shared" si="259"/>
        <v>0</v>
      </c>
      <c r="N312" s="34">
        <v>0</v>
      </c>
      <c r="O312" s="34">
        <v>0</v>
      </c>
      <c r="P312" s="34">
        <f t="shared" si="260"/>
        <v>199.09</v>
      </c>
      <c r="Q312" s="34">
        <v>199.09</v>
      </c>
      <c r="R312" s="34">
        <v>0</v>
      </c>
      <c r="S312" s="34">
        <v>0</v>
      </c>
      <c r="T312" s="34">
        <v>0</v>
      </c>
      <c r="U312" s="34">
        <v>0</v>
      </c>
      <c r="V312" s="34">
        <v>0</v>
      </c>
      <c r="W312" s="34">
        <f t="shared" si="261"/>
        <v>668.92</v>
      </c>
      <c r="X312" s="34">
        <v>668.92</v>
      </c>
      <c r="Y312" s="34">
        <v>0</v>
      </c>
      <c r="Z312" s="34">
        <v>0</v>
      </c>
      <c r="AA312" s="34">
        <v>0</v>
      </c>
      <c r="AB312" s="34">
        <v>0</v>
      </c>
      <c r="AC312" s="34">
        <v>0</v>
      </c>
      <c r="AD312" s="34">
        <f t="shared" si="262"/>
        <v>3000</v>
      </c>
      <c r="AE312" s="34">
        <v>3000</v>
      </c>
      <c r="AF312" s="34">
        <v>0</v>
      </c>
      <c r="AG312" s="34">
        <v>0</v>
      </c>
      <c r="AH312" s="34">
        <v>0</v>
      </c>
      <c r="AI312" s="34">
        <v>0</v>
      </c>
      <c r="AJ312" s="34">
        <v>0</v>
      </c>
      <c r="AK312" s="34">
        <f t="shared" si="263"/>
        <v>0</v>
      </c>
      <c r="AL312" s="34">
        <v>0</v>
      </c>
      <c r="AM312" s="34">
        <v>0</v>
      </c>
      <c r="AN312" s="34">
        <v>0</v>
      </c>
      <c r="AO312" s="34">
        <v>0</v>
      </c>
      <c r="AP312" s="34">
        <v>0</v>
      </c>
      <c r="AQ312" s="34">
        <v>0</v>
      </c>
      <c r="AR312" s="34">
        <f t="shared" si="264"/>
        <v>0</v>
      </c>
      <c r="AS312" s="34">
        <v>0</v>
      </c>
      <c r="AT312" s="34">
        <v>0</v>
      </c>
      <c r="AU312" s="34">
        <v>0</v>
      </c>
      <c r="AV312" s="34">
        <v>0</v>
      </c>
    </row>
    <row r="313" spans="1:48" ht="76.5" x14ac:dyDescent="0.5">
      <c r="A313" s="53">
        <v>273</v>
      </c>
      <c r="B313" s="50" t="s">
        <v>632</v>
      </c>
      <c r="C313" s="51" t="s">
        <v>633</v>
      </c>
      <c r="D313" s="52">
        <v>2017</v>
      </c>
      <c r="E313" s="52">
        <v>2020</v>
      </c>
      <c r="F313" s="33">
        <v>4607.9399999999996</v>
      </c>
      <c r="G313" s="34">
        <f t="shared" si="253"/>
        <v>0</v>
      </c>
      <c r="H313" s="34">
        <f t="shared" si="254"/>
        <v>0</v>
      </c>
      <c r="I313" s="34">
        <f t="shared" si="255"/>
        <v>4331.7299999999996</v>
      </c>
      <c r="J313" s="34">
        <f t="shared" si="256"/>
        <v>4331.7299999999996</v>
      </c>
      <c r="K313" s="34">
        <f t="shared" si="257"/>
        <v>0</v>
      </c>
      <c r="L313" s="34">
        <f t="shared" si="258"/>
        <v>0</v>
      </c>
      <c r="M313" s="34">
        <f t="shared" si="259"/>
        <v>0</v>
      </c>
      <c r="N313" s="34">
        <v>0</v>
      </c>
      <c r="O313" s="34">
        <v>0</v>
      </c>
      <c r="P313" s="34">
        <f t="shared" si="260"/>
        <v>1331.73</v>
      </c>
      <c r="Q313" s="34">
        <v>1331.73</v>
      </c>
      <c r="R313" s="34">
        <v>0</v>
      </c>
      <c r="S313" s="34">
        <v>0</v>
      </c>
      <c r="T313" s="34">
        <v>0</v>
      </c>
      <c r="U313" s="34">
        <v>0</v>
      </c>
      <c r="V313" s="34">
        <v>0</v>
      </c>
      <c r="W313" s="34">
        <f t="shared" si="261"/>
        <v>3000</v>
      </c>
      <c r="X313" s="34">
        <v>3000</v>
      </c>
      <c r="Y313" s="34">
        <v>0</v>
      </c>
      <c r="Z313" s="34">
        <v>0</v>
      </c>
      <c r="AA313" s="34">
        <v>0</v>
      </c>
      <c r="AB313" s="34">
        <v>0</v>
      </c>
      <c r="AC313" s="34">
        <v>0</v>
      </c>
      <c r="AD313" s="34">
        <f t="shared" si="262"/>
        <v>0</v>
      </c>
      <c r="AE313" s="34">
        <v>0</v>
      </c>
      <c r="AF313" s="34">
        <v>0</v>
      </c>
      <c r="AG313" s="34">
        <v>0</v>
      </c>
      <c r="AH313" s="34">
        <v>0</v>
      </c>
      <c r="AI313" s="34">
        <v>0</v>
      </c>
      <c r="AJ313" s="34">
        <v>0</v>
      </c>
      <c r="AK313" s="34">
        <f t="shared" si="263"/>
        <v>0</v>
      </c>
      <c r="AL313" s="34">
        <v>0</v>
      </c>
      <c r="AM313" s="34">
        <v>0</v>
      </c>
      <c r="AN313" s="34">
        <v>0</v>
      </c>
      <c r="AO313" s="34">
        <v>0</v>
      </c>
      <c r="AP313" s="34">
        <v>0</v>
      </c>
      <c r="AQ313" s="34">
        <v>0</v>
      </c>
      <c r="AR313" s="34">
        <f t="shared" si="264"/>
        <v>0</v>
      </c>
      <c r="AS313" s="34">
        <v>0</v>
      </c>
      <c r="AT313" s="34">
        <v>0</v>
      </c>
      <c r="AU313" s="34">
        <v>0</v>
      </c>
      <c r="AV313" s="34">
        <v>0</v>
      </c>
    </row>
    <row r="314" spans="1:48" ht="76.5" x14ac:dyDescent="0.5">
      <c r="A314" s="53">
        <v>274</v>
      </c>
      <c r="B314" s="50" t="s">
        <v>634</v>
      </c>
      <c r="C314" s="51" t="s">
        <v>635</v>
      </c>
      <c r="D314" s="52">
        <v>2019</v>
      </c>
      <c r="E314" s="52">
        <v>2023</v>
      </c>
      <c r="F314" s="33">
        <v>3363.07</v>
      </c>
      <c r="G314" s="34">
        <f t="shared" si="253"/>
        <v>0</v>
      </c>
      <c r="H314" s="34">
        <f t="shared" si="254"/>
        <v>0</v>
      </c>
      <c r="I314" s="34">
        <f t="shared" si="255"/>
        <v>3363.07</v>
      </c>
      <c r="J314" s="34">
        <f t="shared" si="256"/>
        <v>3363.07</v>
      </c>
      <c r="K314" s="34">
        <f t="shared" si="257"/>
        <v>0</v>
      </c>
      <c r="L314" s="34">
        <f t="shared" si="258"/>
        <v>0</v>
      </c>
      <c r="M314" s="34">
        <f t="shared" si="259"/>
        <v>0</v>
      </c>
      <c r="N314" s="34">
        <v>0</v>
      </c>
      <c r="O314" s="34">
        <v>0</v>
      </c>
      <c r="P314" s="34">
        <f t="shared" si="260"/>
        <v>0</v>
      </c>
      <c r="Q314" s="34">
        <v>0</v>
      </c>
      <c r="R314" s="34">
        <v>0</v>
      </c>
      <c r="S314" s="34">
        <v>0</v>
      </c>
      <c r="T314" s="34">
        <v>0</v>
      </c>
      <c r="U314" s="34">
        <v>0</v>
      </c>
      <c r="V314" s="34">
        <v>0</v>
      </c>
      <c r="W314" s="34">
        <f t="shared" si="261"/>
        <v>0</v>
      </c>
      <c r="X314" s="34">
        <v>0</v>
      </c>
      <c r="Y314" s="34">
        <v>0</v>
      </c>
      <c r="Z314" s="34">
        <v>0</v>
      </c>
      <c r="AA314" s="34">
        <v>0</v>
      </c>
      <c r="AB314" s="34">
        <v>0</v>
      </c>
      <c r="AC314" s="34">
        <v>0</v>
      </c>
      <c r="AD314" s="34">
        <f t="shared" si="262"/>
        <v>0</v>
      </c>
      <c r="AE314" s="34">
        <v>0</v>
      </c>
      <c r="AF314" s="34">
        <v>0</v>
      </c>
      <c r="AG314" s="34">
        <v>0</v>
      </c>
      <c r="AH314" s="34">
        <v>0</v>
      </c>
      <c r="AI314" s="34">
        <v>0</v>
      </c>
      <c r="AJ314" s="34">
        <v>0</v>
      </c>
      <c r="AK314" s="34">
        <f t="shared" si="263"/>
        <v>363.07</v>
      </c>
      <c r="AL314" s="34">
        <v>363.07</v>
      </c>
      <c r="AM314" s="34">
        <v>0</v>
      </c>
      <c r="AN314" s="34">
        <v>0</v>
      </c>
      <c r="AO314" s="34">
        <v>0</v>
      </c>
      <c r="AP314" s="34">
        <v>0</v>
      </c>
      <c r="AQ314" s="34">
        <v>0</v>
      </c>
      <c r="AR314" s="34">
        <f t="shared" si="264"/>
        <v>3000</v>
      </c>
      <c r="AS314" s="34">
        <v>3000</v>
      </c>
      <c r="AT314" s="34">
        <v>0</v>
      </c>
      <c r="AU314" s="34">
        <v>0</v>
      </c>
      <c r="AV314" s="34">
        <v>0</v>
      </c>
    </row>
    <row r="315" spans="1:48" ht="76.5" x14ac:dyDescent="0.5">
      <c r="A315" s="53">
        <v>275</v>
      </c>
      <c r="B315" s="50" t="s">
        <v>636</v>
      </c>
      <c r="C315" s="51" t="s">
        <v>637</v>
      </c>
      <c r="D315" s="52">
        <v>2019</v>
      </c>
      <c r="E315" s="52">
        <v>2022</v>
      </c>
      <c r="F315" s="33">
        <v>3320.07</v>
      </c>
      <c r="G315" s="34">
        <f t="shared" si="253"/>
        <v>0</v>
      </c>
      <c r="H315" s="34">
        <f t="shared" si="254"/>
        <v>0</v>
      </c>
      <c r="I315" s="34">
        <f t="shared" si="255"/>
        <v>3320.07</v>
      </c>
      <c r="J315" s="34">
        <f t="shared" si="256"/>
        <v>3320.07</v>
      </c>
      <c r="K315" s="34">
        <f t="shared" si="257"/>
        <v>0</v>
      </c>
      <c r="L315" s="34">
        <f t="shared" si="258"/>
        <v>0</v>
      </c>
      <c r="M315" s="34">
        <f t="shared" si="259"/>
        <v>0</v>
      </c>
      <c r="N315" s="34">
        <v>0</v>
      </c>
      <c r="O315" s="34">
        <v>0</v>
      </c>
      <c r="P315" s="34">
        <f t="shared" si="260"/>
        <v>0</v>
      </c>
      <c r="Q315" s="34">
        <v>0</v>
      </c>
      <c r="R315" s="34">
        <v>0</v>
      </c>
      <c r="S315" s="34">
        <v>0</v>
      </c>
      <c r="T315" s="34">
        <v>0</v>
      </c>
      <c r="U315" s="34">
        <v>0</v>
      </c>
      <c r="V315" s="34">
        <v>0</v>
      </c>
      <c r="W315" s="34">
        <f t="shared" si="261"/>
        <v>0</v>
      </c>
      <c r="X315" s="34">
        <v>0</v>
      </c>
      <c r="Y315" s="34">
        <v>0</v>
      </c>
      <c r="Z315" s="34">
        <v>0</v>
      </c>
      <c r="AA315" s="34">
        <v>0</v>
      </c>
      <c r="AB315" s="34">
        <v>0</v>
      </c>
      <c r="AC315" s="34">
        <v>0</v>
      </c>
      <c r="AD315" s="34">
        <f t="shared" si="262"/>
        <v>320.07</v>
      </c>
      <c r="AE315" s="34">
        <v>320.07</v>
      </c>
      <c r="AF315" s="34">
        <v>0</v>
      </c>
      <c r="AG315" s="34">
        <v>0</v>
      </c>
      <c r="AH315" s="34">
        <v>0</v>
      </c>
      <c r="AI315" s="34">
        <v>0</v>
      </c>
      <c r="AJ315" s="34">
        <v>0</v>
      </c>
      <c r="AK315" s="34">
        <f t="shared" si="263"/>
        <v>3000</v>
      </c>
      <c r="AL315" s="34">
        <v>3000</v>
      </c>
      <c r="AM315" s="34">
        <v>0</v>
      </c>
      <c r="AN315" s="34">
        <v>0</v>
      </c>
      <c r="AO315" s="34">
        <v>0</v>
      </c>
      <c r="AP315" s="34">
        <v>0</v>
      </c>
      <c r="AQ315" s="34">
        <v>0</v>
      </c>
      <c r="AR315" s="34">
        <f t="shared" si="264"/>
        <v>0</v>
      </c>
      <c r="AS315" s="34">
        <v>0</v>
      </c>
      <c r="AT315" s="34">
        <v>0</v>
      </c>
      <c r="AU315" s="34">
        <v>0</v>
      </c>
      <c r="AV315" s="34">
        <v>0</v>
      </c>
    </row>
    <row r="316" spans="1:48" ht="76.5" x14ac:dyDescent="0.5">
      <c r="A316" s="53">
        <v>276</v>
      </c>
      <c r="B316" s="50" t="s">
        <v>638</v>
      </c>
      <c r="C316" s="51" t="s">
        <v>639</v>
      </c>
      <c r="D316" s="52">
        <v>2018</v>
      </c>
      <c r="E316" s="52">
        <v>2020</v>
      </c>
      <c r="F316" s="33">
        <v>1714.44</v>
      </c>
      <c r="G316" s="34">
        <f t="shared" si="253"/>
        <v>0</v>
      </c>
      <c r="H316" s="34">
        <f t="shared" si="254"/>
        <v>0</v>
      </c>
      <c r="I316" s="34">
        <f t="shared" si="255"/>
        <v>1704.44</v>
      </c>
      <c r="J316" s="34">
        <f t="shared" si="256"/>
        <v>1704.44</v>
      </c>
      <c r="K316" s="34">
        <f t="shared" si="257"/>
        <v>0</v>
      </c>
      <c r="L316" s="34">
        <f t="shared" si="258"/>
        <v>0</v>
      </c>
      <c r="M316" s="34">
        <f t="shared" si="259"/>
        <v>0</v>
      </c>
      <c r="N316" s="34">
        <v>0</v>
      </c>
      <c r="O316" s="34">
        <v>0</v>
      </c>
      <c r="P316" s="34">
        <f t="shared" si="260"/>
        <v>1704.44</v>
      </c>
      <c r="Q316" s="34">
        <v>1704.44</v>
      </c>
      <c r="R316" s="34">
        <v>0</v>
      </c>
      <c r="S316" s="34">
        <v>0</v>
      </c>
      <c r="T316" s="34">
        <v>0</v>
      </c>
      <c r="U316" s="34">
        <v>0</v>
      </c>
      <c r="V316" s="34">
        <v>0</v>
      </c>
      <c r="W316" s="34">
        <f t="shared" si="261"/>
        <v>0</v>
      </c>
      <c r="X316" s="34">
        <v>0</v>
      </c>
      <c r="Y316" s="34">
        <v>0</v>
      </c>
      <c r="Z316" s="34">
        <v>0</v>
      </c>
      <c r="AA316" s="34">
        <v>0</v>
      </c>
      <c r="AB316" s="34">
        <v>0</v>
      </c>
      <c r="AC316" s="34">
        <v>0</v>
      </c>
      <c r="AD316" s="34">
        <f t="shared" si="262"/>
        <v>0</v>
      </c>
      <c r="AE316" s="34">
        <v>0</v>
      </c>
      <c r="AF316" s="34">
        <v>0</v>
      </c>
      <c r="AG316" s="34">
        <v>0</v>
      </c>
      <c r="AH316" s="34">
        <v>0</v>
      </c>
      <c r="AI316" s="34">
        <v>0</v>
      </c>
      <c r="AJ316" s="34">
        <v>0</v>
      </c>
      <c r="AK316" s="34">
        <f t="shared" si="263"/>
        <v>0</v>
      </c>
      <c r="AL316" s="34">
        <v>0</v>
      </c>
      <c r="AM316" s="34">
        <v>0</v>
      </c>
      <c r="AN316" s="34">
        <v>0</v>
      </c>
      <c r="AO316" s="34">
        <v>0</v>
      </c>
      <c r="AP316" s="34">
        <v>0</v>
      </c>
      <c r="AQ316" s="34">
        <v>0</v>
      </c>
      <c r="AR316" s="34">
        <f t="shared" si="264"/>
        <v>0</v>
      </c>
      <c r="AS316" s="34">
        <v>0</v>
      </c>
      <c r="AT316" s="34">
        <v>0</v>
      </c>
      <c r="AU316" s="34">
        <v>0</v>
      </c>
      <c r="AV316" s="34">
        <v>0</v>
      </c>
    </row>
    <row r="317" spans="1:48" ht="76.5" x14ac:dyDescent="0.5">
      <c r="A317" s="53">
        <v>277</v>
      </c>
      <c r="B317" s="50" t="s">
        <v>640</v>
      </c>
      <c r="C317" s="51" t="s">
        <v>641</v>
      </c>
      <c r="D317" s="52">
        <v>2019</v>
      </c>
      <c r="E317" s="52">
        <v>2023</v>
      </c>
      <c r="F317" s="33">
        <v>15575.84</v>
      </c>
      <c r="G317" s="34">
        <f t="shared" si="253"/>
        <v>0</v>
      </c>
      <c r="H317" s="34">
        <f t="shared" si="254"/>
        <v>0.2</v>
      </c>
      <c r="I317" s="34">
        <f t="shared" si="255"/>
        <v>5575.84</v>
      </c>
      <c r="J317" s="34">
        <f t="shared" si="256"/>
        <v>5575.84</v>
      </c>
      <c r="K317" s="34">
        <f t="shared" si="257"/>
        <v>0</v>
      </c>
      <c r="L317" s="34">
        <f t="shared" si="258"/>
        <v>0</v>
      </c>
      <c r="M317" s="34">
        <f t="shared" si="259"/>
        <v>0</v>
      </c>
      <c r="N317" s="34">
        <v>0</v>
      </c>
      <c r="O317" s="34">
        <v>0</v>
      </c>
      <c r="P317" s="34">
        <f t="shared" si="260"/>
        <v>0</v>
      </c>
      <c r="Q317" s="34">
        <v>0</v>
      </c>
      <c r="R317" s="34">
        <v>0</v>
      </c>
      <c r="S317" s="34">
        <v>0</v>
      </c>
      <c r="T317" s="34">
        <v>0</v>
      </c>
      <c r="U317" s="34">
        <v>0</v>
      </c>
      <c r="V317" s="34">
        <v>0</v>
      </c>
      <c r="W317" s="34">
        <f t="shared" si="261"/>
        <v>0</v>
      </c>
      <c r="X317" s="34">
        <v>0</v>
      </c>
      <c r="Y317" s="34">
        <v>0</v>
      </c>
      <c r="Z317" s="34">
        <v>0</v>
      </c>
      <c r="AA317" s="34">
        <v>0</v>
      </c>
      <c r="AB317" s="34">
        <v>0</v>
      </c>
      <c r="AC317" s="34">
        <v>0</v>
      </c>
      <c r="AD317" s="34">
        <f t="shared" si="262"/>
        <v>0</v>
      </c>
      <c r="AE317" s="34">
        <v>0</v>
      </c>
      <c r="AF317" s="34">
        <v>0</v>
      </c>
      <c r="AG317" s="34">
        <v>0</v>
      </c>
      <c r="AH317" s="34">
        <v>0</v>
      </c>
      <c r="AI317" s="34">
        <v>0</v>
      </c>
      <c r="AJ317" s="34">
        <v>0.2</v>
      </c>
      <c r="AK317" s="34">
        <f t="shared" si="263"/>
        <v>575.84</v>
      </c>
      <c r="AL317" s="34">
        <v>575.84</v>
      </c>
      <c r="AM317" s="34">
        <v>0</v>
      </c>
      <c r="AN317" s="34">
        <v>0</v>
      </c>
      <c r="AO317" s="34">
        <v>0</v>
      </c>
      <c r="AP317" s="34">
        <v>0</v>
      </c>
      <c r="AQ317" s="34">
        <v>0</v>
      </c>
      <c r="AR317" s="34">
        <f t="shared" si="264"/>
        <v>5000</v>
      </c>
      <c r="AS317" s="34">
        <v>5000</v>
      </c>
      <c r="AT317" s="34">
        <v>0</v>
      </c>
      <c r="AU317" s="34">
        <v>0</v>
      </c>
      <c r="AV317" s="34">
        <v>0</v>
      </c>
    </row>
    <row r="318" spans="1:48" ht="153" x14ac:dyDescent="0.5">
      <c r="A318" s="53">
        <v>278</v>
      </c>
      <c r="B318" s="50" t="s">
        <v>642</v>
      </c>
      <c r="C318" s="51" t="s">
        <v>643</v>
      </c>
      <c r="D318" s="52">
        <v>2016</v>
      </c>
      <c r="E318" s="52">
        <v>2026</v>
      </c>
      <c r="F318" s="33">
        <v>9507.61</v>
      </c>
      <c r="G318" s="34">
        <f t="shared" si="253"/>
        <v>0</v>
      </c>
      <c r="H318" s="34">
        <f t="shared" si="254"/>
        <v>0</v>
      </c>
      <c r="I318" s="34">
        <f t="shared" si="255"/>
        <v>10</v>
      </c>
      <c r="J318" s="34">
        <f t="shared" si="256"/>
        <v>10</v>
      </c>
      <c r="K318" s="34">
        <f t="shared" si="257"/>
        <v>0</v>
      </c>
      <c r="L318" s="34">
        <f t="shared" si="258"/>
        <v>0</v>
      </c>
      <c r="M318" s="34">
        <f t="shared" si="259"/>
        <v>0</v>
      </c>
      <c r="N318" s="34">
        <v>0</v>
      </c>
      <c r="O318" s="34">
        <v>0</v>
      </c>
      <c r="P318" s="34">
        <f t="shared" si="260"/>
        <v>0</v>
      </c>
      <c r="Q318" s="34">
        <v>0</v>
      </c>
      <c r="R318" s="34">
        <v>0</v>
      </c>
      <c r="S318" s="34">
        <v>0</v>
      </c>
      <c r="T318" s="34">
        <v>0</v>
      </c>
      <c r="U318" s="34">
        <v>0</v>
      </c>
      <c r="V318" s="34">
        <v>0</v>
      </c>
      <c r="W318" s="34">
        <f t="shared" si="261"/>
        <v>0</v>
      </c>
      <c r="X318" s="34">
        <v>0</v>
      </c>
      <c r="Y318" s="34">
        <v>0</v>
      </c>
      <c r="Z318" s="34">
        <v>0</v>
      </c>
      <c r="AA318" s="34">
        <v>0</v>
      </c>
      <c r="AB318" s="34">
        <v>0</v>
      </c>
      <c r="AC318" s="34">
        <v>0</v>
      </c>
      <c r="AD318" s="34">
        <f t="shared" si="262"/>
        <v>0</v>
      </c>
      <c r="AE318" s="34">
        <v>0</v>
      </c>
      <c r="AF318" s="34">
        <v>0</v>
      </c>
      <c r="AG318" s="34">
        <v>0</v>
      </c>
      <c r="AH318" s="34">
        <v>0</v>
      </c>
      <c r="AI318" s="34">
        <v>0</v>
      </c>
      <c r="AJ318" s="34">
        <v>0</v>
      </c>
      <c r="AK318" s="34">
        <f t="shared" si="263"/>
        <v>0</v>
      </c>
      <c r="AL318" s="34">
        <v>0</v>
      </c>
      <c r="AM318" s="34">
        <v>0</v>
      </c>
      <c r="AN318" s="34">
        <v>0</v>
      </c>
      <c r="AO318" s="34">
        <v>0</v>
      </c>
      <c r="AP318" s="34">
        <v>0</v>
      </c>
      <c r="AQ318" s="34">
        <v>0</v>
      </c>
      <c r="AR318" s="34">
        <f t="shared" si="264"/>
        <v>10</v>
      </c>
      <c r="AS318" s="34">
        <v>10</v>
      </c>
      <c r="AT318" s="34">
        <v>0</v>
      </c>
      <c r="AU318" s="34">
        <v>0</v>
      </c>
      <c r="AV318" s="34">
        <v>0</v>
      </c>
    </row>
    <row r="319" spans="1:48" ht="76.5" x14ac:dyDescent="0.5">
      <c r="A319" s="53">
        <v>279</v>
      </c>
      <c r="B319" s="50" t="s">
        <v>644</v>
      </c>
      <c r="C319" s="51" t="s">
        <v>645</v>
      </c>
      <c r="D319" s="52">
        <v>2018</v>
      </c>
      <c r="E319" s="52">
        <v>2022</v>
      </c>
      <c r="F319" s="33">
        <v>9532.56</v>
      </c>
      <c r="G319" s="34">
        <f t="shared" si="253"/>
        <v>0</v>
      </c>
      <c r="H319" s="34">
        <f t="shared" si="254"/>
        <v>0</v>
      </c>
      <c r="I319" s="34">
        <f t="shared" si="255"/>
        <v>9522.56</v>
      </c>
      <c r="J319" s="34">
        <f t="shared" si="256"/>
        <v>9522.56</v>
      </c>
      <c r="K319" s="34">
        <f t="shared" si="257"/>
        <v>0</v>
      </c>
      <c r="L319" s="34">
        <f t="shared" si="258"/>
        <v>0</v>
      </c>
      <c r="M319" s="34">
        <f t="shared" si="259"/>
        <v>0</v>
      </c>
      <c r="N319" s="34">
        <v>0</v>
      </c>
      <c r="O319" s="34">
        <v>0</v>
      </c>
      <c r="P319" s="34">
        <f t="shared" si="260"/>
        <v>0</v>
      </c>
      <c r="Q319" s="34">
        <v>0</v>
      </c>
      <c r="R319" s="34">
        <v>0</v>
      </c>
      <c r="S319" s="34">
        <v>0</v>
      </c>
      <c r="T319" s="34">
        <v>0</v>
      </c>
      <c r="U319" s="34">
        <v>0</v>
      </c>
      <c r="V319" s="34">
        <v>0</v>
      </c>
      <c r="W319" s="34">
        <f t="shared" si="261"/>
        <v>0</v>
      </c>
      <c r="X319" s="34">
        <v>0</v>
      </c>
      <c r="Y319" s="34">
        <v>0</v>
      </c>
      <c r="Z319" s="34">
        <v>0</v>
      </c>
      <c r="AA319" s="34">
        <v>0</v>
      </c>
      <c r="AB319" s="34">
        <v>0</v>
      </c>
      <c r="AC319" s="34">
        <v>0</v>
      </c>
      <c r="AD319" s="34">
        <f t="shared" si="262"/>
        <v>522.55999999999995</v>
      </c>
      <c r="AE319" s="34">
        <v>522.55999999999995</v>
      </c>
      <c r="AF319" s="34">
        <v>0</v>
      </c>
      <c r="AG319" s="34">
        <v>0</v>
      </c>
      <c r="AH319" s="34">
        <v>0</v>
      </c>
      <c r="AI319" s="34">
        <v>0</v>
      </c>
      <c r="AJ319" s="34">
        <v>0</v>
      </c>
      <c r="AK319" s="34">
        <f t="shared" si="263"/>
        <v>9000</v>
      </c>
      <c r="AL319" s="34">
        <v>9000</v>
      </c>
      <c r="AM319" s="34">
        <v>0</v>
      </c>
      <c r="AN319" s="34">
        <v>0</v>
      </c>
      <c r="AO319" s="34">
        <v>0</v>
      </c>
      <c r="AP319" s="34">
        <v>0</v>
      </c>
      <c r="AQ319" s="34">
        <v>0</v>
      </c>
      <c r="AR319" s="34">
        <f t="shared" si="264"/>
        <v>0</v>
      </c>
      <c r="AS319" s="34">
        <v>0</v>
      </c>
      <c r="AT319" s="34">
        <v>0</v>
      </c>
      <c r="AU319" s="34">
        <v>0</v>
      </c>
      <c r="AV319" s="34">
        <v>0</v>
      </c>
    </row>
    <row r="320" spans="1:48" ht="114.75" x14ac:dyDescent="0.5">
      <c r="A320" s="53">
        <v>280</v>
      </c>
      <c r="B320" s="50" t="s">
        <v>646</v>
      </c>
      <c r="C320" s="51" t="s">
        <v>647</v>
      </c>
      <c r="D320" s="52">
        <v>2018</v>
      </c>
      <c r="E320" s="52">
        <v>2020</v>
      </c>
      <c r="F320" s="33">
        <v>7128.61</v>
      </c>
      <c r="G320" s="34">
        <f t="shared" si="253"/>
        <v>0</v>
      </c>
      <c r="H320" s="34">
        <f t="shared" si="254"/>
        <v>0</v>
      </c>
      <c r="I320" s="34">
        <f t="shared" si="255"/>
        <v>6437.93</v>
      </c>
      <c r="J320" s="34">
        <f t="shared" si="256"/>
        <v>6437.93</v>
      </c>
      <c r="K320" s="34">
        <f t="shared" si="257"/>
        <v>0</v>
      </c>
      <c r="L320" s="34">
        <f t="shared" si="258"/>
        <v>0</v>
      </c>
      <c r="M320" s="34">
        <f t="shared" si="259"/>
        <v>0</v>
      </c>
      <c r="N320" s="34">
        <v>0</v>
      </c>
      <c r="O320" s="34">
        <v>0</v>
      </c>
      <c r="P320" s="34">
        <f t="shared" si="260"/>
        <v>1437.93</v>
      </c>
      <c r="Q320" s="34">
        <v>1437.93</v>
      </c>
      <c r="R320" s="34">
        <v>0</v>
      </c>
      <c r="S320" s="34">
        <v>0</v>
      </c>
      <c r="T320" s="34">
        <v>0</v>
      </c>
      <c r="U320" s="34">
        <v>0</v>
      </c>
      <c r="V320" s="34">
        <v>0</v>
      </c>
      <c r="W320" s="34">
        <f t="shared" si="261"/>
        <v>5000</v>
      </c>
      <c r="X320" s="34">
        <v>5000</v>
      </c>
      <c r="Y320" s="34">
        <v>0</v>
      </c>
      <c r="Z320" s="34">
        <v>0</v>
      </c>
      <c r="AA320" s="34">
        <v>0</v>
      </c>
      <c r="AB320" s="34">
        <v>0</v>
      </c>
      <c r="AC320" s="34">
        <v>0</v>
      </c>
      <c r="AD320" s="34">
        <f t="shared" si="262"/>
        <v>0</v>
      </c>
      <c r="AE320" s="34">
        <v>0</v>
      </c>
      <c r="AF320" s="34">
        <v>0</v>
      </c>
      <c r="AG320" s="34">
        <v>0</v>
      </c>
      <c r="AH320" s="34">
        <v>0</v>
      </c>
      <c r="AI320" s="34">
        <v>0</v>
      </c>
      <c r="AJ320" s="34">
        <v>0</v>
      </c>
      <c r="AK320" s="34">
        <f t="shared" si="263"/>
        <v>0</v>
      </c>
      <c r="AL320" s="34">
        <v>0</v>
      </c>
      <c r="AM320" s="34">
        <v>0</v>
      </c>
      <c r="AN320" s="34">
        <v>0</v>
      </c>
      <c r="AO320" s="34">
        <v>0</v>
      </c>
      <c r="AP320" s="34">
        <v>0</v>
      </c>
      <c r="AQ320" s="34">
        <v>0</v>
      </c>
      <c r="AR320" s="34">
        <f t="shared" si="264"/>
        <v>0</v>
      </c>
      <c r="AS320" s="34">
        <v>0</v>
      </c>
      <c r="AT320" s="34">
        <v>0</v>
      </c>
      <c r="AU320" s="34">
        <v>0</v>
      </c>
      <c r="AV320" s="34">
        <v>0</v>
      </c>
    </row>
    <row r="321" spans="1:48" ht="114.75" x14ac:dyDescent="0.5">
      <c r="A321" s="53">
        <v>281</v>
      </c>
      <c r="B321" s="50" t="s">
        <v>648</v>
      </c>
      <c r="C321" s="51" t="s">
        <v>649</v>
      </c>
      <c r="D321" s="52">
        <v>2018</v>
      </c>
      <c r="E321" s="52">
        <v>2020</v>
      </c>
      <c r="F321" s="33">
        <v>3470.97316</v>
      </c>
      <c r="G321" s="34">
        <f t="shared" si="253"/>
        <v>0.63</v>
      </c>
      <c r="H321" s="34">
        <f t="shared" si="254"/>
        <v>0</v>
      </c>
      <c r="I321" s="34">
        <f t="shared" si="255"/>
        <v>713.79570000000001</v>
      </c>
      <c r="J321" s="34">
        <f t="shared" si="256"/>
        <v>713.79570000000001</v>
      </c>
      <c r="K321" s="34">
        <f t="shared" si="257"/>
        <v>0</v>
      </c>
      <c r="L321" s="34">
        <f t="shared" si="258"/>
        <v>0</v>
      </c>
      <c r="M321" s="34">
        <f t="shared" si="259"/>
        <v>0</v>
      </c>
      <c r="N321" s="34">
        <v>0.63</v>
      </c>
      <c r="O321" s="34">
        <v>0</v>
      </c>
      <c r="P321" s="34">
        <f t="shared" si="260"/>
        <v>713.79570000000001</v>
      </c>
      <c r="Q321" s="34">
        <v>713.79570000000001</v>
      </c>
      <c r="R321" s="34">
        <v>0</v>
      </c>
      <c r="S321" s="34">
        <v>0</v>
      </c>
      <c r="T321" s="34">
        <v>0</v>
      </c>
      <c r="U321" s="34">
        <v>0</v>
      </c>
      <c r="V321" s="34">
        <v>0</v>
      </c>
      <c r="W321" s="34">
        <f t="shared" si="261"/>
        <v>0</v>
      </c>
      <c r="X321" s="34">
        <v>0</v>
      </c>
      <c r="Y321" s="34">
        <v>0</v>
      </c>
      <c r="Z321" s="34">
        <v>0</v>
      </c>
      <c r="AA321" s="34">
        <v>0</v>
      </c>
      <c r="AB321" s="34">
        <v>0</v>
      </c>
      <c r="AC321" s="34">
        <v>0</v>
      </c>
      <c r="AD321" s="34">
        <f t="shared" si="262"/>
        <v>0</v>
      </c>
      <c r="AE321" s="34">
        <v>0</v>
      </c>
      <c r="AF321" s="34">
        <v>0</v>
      </c>
      <c r="AG321" s="34">
        <v>0</v>
      </c>
      <c r="AH321" s="34">
        <v>0</v>
      </c>
      <c r="AI321" s="34">
        <v>0</v>
      </c>
      <c r="AJ321" s="34">
        <v>0</v>
      </c>
      <c r="AK321" s="34">
        <f t="shared" si="263"/>
        <v>0</v>
      </c>
      <c r="AL321" s="34">
        <v>0</v>
      </c>
      <c r="AM321" s="34">
        <v>0</v>
      </c>
      <c r="AN321" s="34">
        <v>0</v>
      </c>
      <c r="AO321" s="34">
        <v>0</v>
      </c>
      <c r="AP321" s="34">
        <v>0</v>
      </c>
      <c r="AQ321" s="34">
        <v>0</v>
      </c>
      <c r="AR321" s="34">
        <f t="shared" si="264"/>
        <v>0</v>
      </c>
      <c r="AS321" s="34">
        <v>0</v>
      </c>
      <c r="AT321" s="34">
        <v>0</v>
      </c>
      <c r="AU321" s="34">
        <v>0</v>
      </c>
      <c r="AV321" s="34">
        <v>0</v>
      </c>
    </row>
    <row r="322" spans="1:48" ht="114.75" x14ac:dyDescent="0.5">
      <c r="A322" s="53">
        <v>282</v>
      </c>
      <c r="B322" s="50" t="s">
        <v>650</v>
      </c>
      <c r="C322" s="51" t="s">
        <v>651</v>
      </c>
      <c r="D322" s="52">
        <v>2018</v>
      </c>
      <c r="E322" s="52">
        <v>2021</v>
      </c>
      <c r="F322" s="33">
        <v>3609.46</v>
      </c>
      <c r="G322" s="34">
        <f t="shared" si="253"/>
        <v>0.37</v>
      </c>
      <c r="H322" s="34">
        <f t="shared" si="254"/>
        <v>0</v>
      </c>
      <c r="I322" s="34">
        <f t="shared" si="255"/>
        <v>2157.3040000000001</v>
      </c>
      <c r="J322" s="34">
        <f t="shared" si="256"/>
        <v>2157.3040000000001</v>
      </c>
      <c r="K322" s="34">
        <f t="shared" si="257"/>
        <v>0</v>
      </c>
      <c r="L322" s="34">
        <f t="shared" si="258"/>
        <v>0</v>
      </c>
      <c r="M322" s="34">
        <f t="shared" si="259"/>
        <v>0</v>
      </c>
      <c r="N322" s="34">
        <v>0</v>
      </c>
      <c r="O322" s="34">
        <v>0</v>
      </c>
      <c r="P322" s="34">
        <f t="shared" si="260"/>
        <v>286.60000000000002</v>
      </c>
      <c r="Q322" s="34">
        <v>286.60000000000002</v>
      </c>
      <c r="R322" s="34">
        <v>0</v>
      </c>
      <c r="S322" s="34">
        <v>0</v>
      </c>
      <c r="T322" s="34">
        <v>0</v>
      </c>
      <c r="U322" s="34">
        <v>0.37</v>
      </c>
      <c r="V322" s="34">
        <v>0</v>
      </c>
      <c r="W322" s="34">
        <f t="shared" si="261"/>
        <v>1870.7040000000002</v>
      </c>
      <c r="X322" s="34">
        <v>1870.7040000000002</v>
      </c>
      <c r="Y322" s="34">
        <v>0</v>
      </c>
      <c r="Z322" s="34">
        <v>0</v>
      </c>
      <c r="AA322" s="34">
        <v>0</v>
      </c>
      <c r="AB322" s="34">
        <v>0</v>
      </c>
      <c r="AC322" s="34">
        <v>0</v>
      </c>
      <c r="AD322" s="34">
        <f t="shared" si="262"/>
        <v>0</v>
      </c>
      <c r="AE322" s="34">
        <v>0</v>
      </c>
      <c r="AF322" s="34">
        <v>0</v>
      </c>
      <c r="AG322" s="34">
        <v>0</v>
      </c>
      <c r="AH322" s="34">
        <v>0</v>
      </c>
      <c r="AI322" s="34">
        <v>0</v>
      </c>
      <c r="AJ322" s="34">
        <v>0</v>
      </c>
      <c r="AK322" s="34">
        <f t="shared" si="263"/>
        <v>0</v>
      </c>
      <c r="AL322" s="34">
        <v>0</v>
      </c>
      <c r="AM322" s="34">
        <v>0</v>
      </c>
      <c r="AN322" s="34">
        <v>0</v>
      </c>
      <c r="AO322" s="34">
        <v>0</v>
      </c>
      <c r="AP322" s="34">
        <v>0</v>
      </c>
      <c r="AQ322" s="34">
        <v>0</v>
      </c>
      <c r="AR322" s="34">
        <f t="shared" si="264"/>
        <v>0</v>
      </c>
      <c r="AS322" s="34">
        <v>0</v>
      </c>
      <c r="AT322" s="34">
        <v>0</v>
      </c>
      <c r="AU322" s="34">
        <v>0</v>
      </c>
      <c r="AV322" s="34">
        <v>0</v>
      </c>
    </row>
    <row r="323" spans="1:48" ht="114.75" x14ac:dyDescent="0.5">
      <c r="A323" s="53">
        <v>283</v>
      </c>
      <c r="B323" s="50" t="s">
        <v>652</v>
      </c>
      <c r="C323" s="51" t="s">
        <v>653</v>
      </c>
      <c r="D323" s="52">
        <v>2018</v>
      </c>
      <c r="E323" s="52">
        <v>2020</v>
      </c>
      <c r="F323" s="33">
        <v>2751.79</v>
      </c>
      <c r="G323" s="34">
        <f t="shared" si="253"/>
        <v>0.32</v>
      </c>
      <c r="H323" s="34">
        <f t="shared" si="254"/>
        <v>0</v>
      </c>
      <c r="I323" s="34">
        <f t="shared" si="255"/>
        <v>2475.2399999999998</v>
      </c>
      <c r="J323" s="34">
        <f t="shared" si="256"/>
        <v>2475.2399999999998</v>
      </c>
      <c r="K323" s="34">
        <f t="shared" si="257"/>
        <v>0</v>
      </c>
      <c r="L323" s="34">
        <f t="shared" si="258"/>
        <v>0</v>
      </c>
      <c r="M323" s="34">
        <f t="shared" si="259"/>
        <v>0</v>
      </c>
      <c r="N323" s="34">
        <v>0.32</v>
      </c>
      <c r="O323" s="34">
        <v>0</v>
      </c>
      <c r="P323" s="34">
        <f t="shared" si="260"/>
        <v>2475.2399999999998</v>
      </c>
      <c r="Q323" s="34">
        <v>2475.2399999999998</v>
      </c>
      <c r="R323" s="34">
        <v>0</v>
      </c>
      <c r="S323" s="34">
        <v>0</v>
      </c>
      <c r="T323" s="34">
        <v>0</v>
      </c>
      <c r="U323" s="34">
        <v>0</v>
      </c>
      <c r="V323" s="34">
        <v>0</v>
      </c>
      <c r="W323" s="34">
        <f t="shared" si="261"/>
        <v>0</v>
      </c>
      <c r="X323" s="34">
        <v>0</v>
      </c>
      <c r="Y323" s="34">
        <v>0</v>
      </c>
      <c r="Z323" s="34">
        <v>0</v>
      </c>
      <c r="AA323" s="34">
        <v>0</v>
      </c>
      <c r="AB323" s="34">
        <v>0</v>
      </c>
      <c r="AC323" s="34">
        <v>0</v>
      </c>
      <c r="AD323" s="34">
        <f t="shared" si="262"/>
        <v>0</v>
      </c>
      <c r="AE323" s="34">
        <v>0</v>
      </c>
      <c r="AF323" s="34">
        <v>0</v>
      </c>
      <c r="AG323" s="34">
        <v>0</v>
      </c>
      <c r="AH323" s="34">
        <v>0</v>
      </c>
      <c r="AI323" s="34">
        <v>0</v>
      </c>
      <c r="AJ323" s="34">
        <v>0</v>
      </c>
      <c r="AK323" s="34">
        <f t="shared" si="263"/>
        <v>0</v>
      </c>
      <c r="AL323" s="34">
        <v>0</v>
      </c>
      <c r="AM323" s="34">
        <v>0</v>
      </c>
      <c r="AN323" s="34">
        <v>0</v>
      </c>
      <c r="AO323" s="34">
        <v>0</v>
      </c>
      <c r="AP323" s="34">
        <v>0</v>
      </c>
      <c r="AQ323" s="34">
        <v>0</v>
      </c>
      <c r="AR323" s="34">
        <f t="shared" si="264"/>
        <v>0</v>
      </c>
      <c r="AS323" s="34">
        <v>0</v>
      </c>
      <c r="AT323" s="34">
        <v>0</v>
      </c>
      <c r="AU323" s="34">
        <v>0</v>
      </c>
      <c r="AV323" s="34">
        <v>0</v>
      </c>
    </row>
    <row r="324" spans="1:48" ht="114.75" x14ac:dyDescent="0.5">
      <c r="A324" s="53">
        <v>284</v>
      </c>
      <c r="B324" s="50" t="s">
        <v>654</v>
      </c>
      <c r="C324" s="51" t="s">
        <v>655</v>
      </c>
      <c r="D324" s="52">
        <v>2018</v>
      </c>
      <c r="E324" s="52">
        <v>2020</v>
      </c>
      <c r="F324" s="33">
        <v>2642.5246000000002</v>
      </c>
      <c r="G324" s="34">
        <f t="shared" si="253"/>
        <v>0.38</v>
      </c>
      <c r="H324" s="34">
        <f t="shared" si="254"/>
        <v>0</v>
      </c>
      <c r="I324" s="34">
        <f t="shared" si="255"/>
        <v>2642.28</v>
      </c>
      <c r="J324" s="34">
        <f t="shared" si="256"/>
        <v>2642.28</v>
      </c>
      <c r="K324" s="34">
        <f t="shared" si="257"/>
        <v>0</v>
      </c>
      <c r="L324" s="34">
        <f t="shared" si="258"/>
        <v>0</v>
      </c>
      <c r="M324" s="34">
        <f t="shared" si="259"/>
        <v>0</v>
      </c>
      <c r="N324" s="34">
        <v>0.38</v>
      </c>
      <c r="O324" s="34">
        <v>0</v>
      </c>
      <c r="P324" s="34">
        <f t="shared" si="260"/>
        <v>2642.28</v>
      </c>
      <c r="Q324" s="34">
        <v>2642.28</v>
      </c>
      <c r="R324" s="34">
        <v>0</v>
      </c>
      <c r="S324" s="34">
        <v>0</v>
      </c>
      <c r="T324" s="34">
        <v>0</v>
      </c>
      <c r="U324" s="34">
        <v>0</v>
      </c>
      <c r="V324" s="34">
        <v>0</v>
      </c>
      <c r="W324" s="34">
        <f t="shared" si="261"/>
        <v>0</v>
      </c>
      <c r="X324" s="34">
        <v>0</v>
      </c>
      <c r="Y324" s="34">
        <v>0</v>
      </c>
      <c r="Z324" s="34">
        <v>0</v>
      </c>
      <c r="AA324" s="34">
        <v>0</v>
      </c>
      <c r="AB324" s="34">
        <v>0</v>
      </c>
      <c r="AC324" s="34">
        <v>0</v>
      </c>
      <c r="AD324" s="34">
        <f t="shared" si="262"/>
        <v>0</v>
      </c>
      <c r="AE324" s="34">
        <v>0</v>
      </c>
      <c r="AF324" s="34">
        <v>0</v>
      </c>
      <c r="AG324" s="34">
        <v>0</v>
      </c>
      <c r="AH324" s="34">
        <v>0</v>
      </c>
      <c r="AI324" s="34">
        <v>0</v>
      </c>
      <c r="AJ324" s="34">
        <v>0</v>
      </c>
      <c r="AK324" s="34">
        <f t="shared" si="263"/>
        <v>0</v>
      </c>
      <c r="AL324" s="34">
        <v>0</v>
      </c>
      <c r="AM324" s="34">
        <v>0</v>
      </c>
      <c r="AN324" s="34">
        <v>0</v>
      </c>
      <c r="AO324" s="34">
        <v>0</v>
      </c>
      <c r="AP324" s="34">
        <v>0</v>
      </c>
      <c r="AQ324" s="34">
        <v>0</v>
      </c>
      <c r="AR324" s="34">
        <f t="shared" si="264"/>
        <v>0</v>
      </c>
      <c r="AS324" s="34">
        <v>0</v>
      </c>
      <c r="AT324" s="34">
        <v>0</v>
      </c>
      <c r="AU324" s="34">
        <v>0</v>
      </c>
      <c r="AV324" s="34">
        <v>0</v>
      </c>
    </row>
    <row r="325" spans="1:48" ht="191.25" x14ac:dyDescent="0.5">
      <c r="A325" s="53">
        <v>285</v>
      </c>
      <c r="B325" s="50" t="s">
        <v>656</v>
      </c>
      <c r="C325" s="51" t="s">
        <v>657</v>
      </c>
      <c r="D325" s="52">
        <v>2018</v>
      </c>
      <c r="E325" s="52">
        <v>2025</v>
      </c>
      <c r="F325" s="33">
        <v>15209.62</v>
      </c>
      <c r="G325" s="34">
        <f t="shared" si="253"/>
        <v>0</v>
      </c>
      <c r="H325" s="34">
        <f t="shared" si="254"/>
        <v>0</v>
      </c>
      <c r="I325" s="34">
        <f t="shared" si="255"/>
        <v>3209.6200000000008</v>
      </c>
      <c r="J325" s="34">
        <f t="shared" si="256"/>
        <v>3209.6200000000008</v>
      </c>
      <c r="K325" s="34">
        <f t="shared" si="257"/>
        <v>0</v>
      </c>
      <c r="L325" s="34">
        <f t="shared" si="258"/>
        <v>0</v>
      </c>
      <c r="M325" s="34">
        <f t="shared" si="259"/>
        <v>0</v>
      </c>
      <c r="N325" s="34">
        <v>0</v>
      </c>
      <c r="O325" s="34">
        <v>0</v>
      </c>
      <c r="P325" s="34">
        <f t="shared" si="260"/>
        <v>0</v>
      </c>
      <c r="Q325" s="34">
        <v>0</v>
      </c>
      <c r="R325" s="34">
        <v>0</v>
      </c>
      <c r="S325" s="34">
        <v>0</v>
      </c>
      <c r="T325" s="34">
        <v>0</v>
      </c>
      <c r="U325" s="34">
        <v>0</v>
      </c>
      <c r="V325" s="34">
        <v>0</v>
      </c>
      <c r="W325" s="34">
        <f t="shared" si="261"/>
        <v>0</v>
      </c>
      <c r="X325" s="34">
        <v>0</v>
      </c>
      <c r="Y325" s="34">
        <v>0</v>
      </c>
      <c r="Z325" s="34">
        <v>0</v>
      </c>
      <c r="AA325" s="34">
        <v>0</v>
      </c>
      <c r="AB325" s="34">
        <v>0</v>
      </c>
      <c r="AC325" s="34">
        <v>0</v>
      </c>
      <c r="AD325" s="34">
        <f t="shared" si="262"/>
        <v>0</v>
      </c>
      <c r="AE325" s="34">
        <v>0</v>
      </c>
      <c r="AF325" s="34">
        <v>0</v>
      </c>
      <c r="AG325" s="34">
        <v>0</v>
      </c>
      <c r="AH325" s="34">
        <v>0</v>
      </c>
      <c r="AI325" s="34">
        <v>0</v>
      </c>
      <c r="AJ325" s="34">
        <v>0</v>
      </c>
      <c r="AK325" s="34">
        <f t="shared" si="263"/>
        <v>209.620000000001</v>
      </c>
      <c r="AL325" s="34">
        <v>209.620000000001</v>
      </c>
      <c r="AM325" s="34">
        <v>0</v>
      </c>
      <c r="AN325" s="34">
        <v>0</v>
      </c>
      <c r="AO325" s="34">
        <v>0</v>
      </c>
      <c r="AP325" s="34">
        <v>0</v>
      </c>
      <c r="AQ325" s="34">
        <v>0</v>
      </c>
      <c r="AR325" s="34">
        <f t="shared" si="264"/>
        <v>3000</v>
      </c>
      <c r="AS325" s="34">
        <v>3000</v>
      </c>
      <c r="AT325" s="34">
        <v>0</v>
      </c>
      <c r="AU325" s="34">
        <v>0</v>
      </c>
      <c r="AV325" s="34">
        <v>0</v>
      </c>
    </row>
    <row r="326" spans="1:48" ht="153" x14ac:dyDescent="0.5">
      <c r="A326" s="53">
        <v>286</v>
      </c>
      <c r="B326" s="50" t="s">
        <v>658</v>
      </c>
      <c r="C326" s="51" t="s">
        <v>659</v>
      </c>
      <c r="D326" s="52">
        <v>2020</v>
      </c>
      <c r="E326" s="52">
        <v>2020</v>
      </c>
      <c r="F326" s="33">
        <v>933.61604</v>
      </c>
      <c r="G326" s="34">
        <f t="shared" si="253"/>
        <v>0</v>
      </c>
      <c r="H326" s="34">
        <f t="shared" si="254"/>
        <v>1.26</v>
      </c>
      <c r="I326" s="34">
        <f t="shared" si="255"/>
        <v>901.04</v>
      </c>
      <c r="J326" s="34">
        <f t="shared" si="256"/>
        <v>901.04</v>
      </c>
      <c r="K326" s="34">
        <f t="shared" si="257"/>
        <v>0</v>
      </c>
      <c r="L326" s="34">
        <f t="shared" si="258"/>
        <v>0</v>
      </c>
      <c r="M326" s="34">
        <f t="shared" si="259"/>
        <v>0</v>
      </c>
      <c r="N326" s="34">
        <v>0</v>
      </c>
      <c r="O326" s="34">
        <v>1.26</v>
      </c>
      <c r="P326" s="34">
        <f t="shared" si="260"/>
        <v>901.04</v>
      </c>
      <c r="Q326" s="34">
        <v>901.04</v>
      </c>
      <c r="R326" s="34">
        <v>0</v>
      </c>
      <c r="S326" s="34">
        <v>0</v>
      </c>
      <c r="T326" s="34">
        <v>0</v>
      </c>
      <c r="U326" s="34">
        <v>0</v>
      </c>
      <c r="V326" s="34">
        <v>0</v>
      </c>
      <c r="W326" s="34">
        <f t="shared" si="261"/>
        <v>0</v>
      </c>
      <c r="X326" s="34">
        <v>0</v>
      </c>
      <c r="Y326" s="34">
        <v>0</v>
      </c>
      <c r="Z326" s="34">
        <v>0</v>
      </c>
      <c r="AA326" s="34">
        <v>0</v>
      </c>
      <c r="AB326" s="34">
        <v>0</v>
      </c>
      <c r="AC326" s="34">
        <v>0</v>
      </c>
      <c r="AD326" s="34">
        <f t="shared" si="262"/>
        <v>0</v>
      </c>
      <c r="AE326" s="34">
        <v>0</v>
      </c>
      <c r="AF326" s="34">
        <v>0</v>
      </c>
      <c r="AG326" s="34">
        <v>0</v>
      </c>
      <c r="AH326" s="34">
        <v>0</v>
      </c>
      <c r="AI326" s="34">
        <v>0</v>
      </c>
      <c r="AJ326" s="34">
        <v>0</v>
      </c>
      <c r="AK326" s="34">
        <f t="shared" si="263"/>
        <v>0</v>
      </c>
      <c r="AL326" s="34">
        <v>0</v>
      </c>
      <c r="AM326" s="34">
        <v>0</v>
      </c>
      <c r="AN326" s="34">
        <v>0</v>
      </c>
      <c r="AO326" s="34">
        <v>0</v>
      </c>
      <c r="AP326" s="34">
        <v>0</v>
      </c>
      <c r="AQ326" s="34">
        <v>0</v>
      </c>
      <c r="AR326" s="34">
        <f t="shared" si="264"/>
        <v>0</v>
      </c>
      <c r="AS326" s="34">
        <v>0</v>
      </c>
      <c r="AT326" s="34">
        <v>0</v>
      </c>
      <c r="AU326" s="34">
        <v>0</v>
      </c>
      <c r="AV326" s="34">
        <v>0</v>
      </c>
    </row>
    <row r="327" spans="1:48" ht="229.5" x14ac:dyDescent="0.5">
      <c r="A327" s="53">
        <v>287</v>
      </c>
      <c r="B327" s="50" t="s">
        <v>660</v>
      </c>
      <c r="C327" s="51" t="s">
        <v>661</v>
      </c>
      <c r="D327" s="52">
        <v>2020</v>
      </c>
      <c r="E327" s="52">
        <v>2021</v>
      </c>
      <c r="F327" s="33">
        <v>487.06</v>
      </c>
      <c r="G327" s="34">
        <f t="shared" si="253"/>
        <v>0</v>
      </c>
      <c r="H327" s="34">
        <f t="shared" si="254"/>
        <v>0.4</v>
      </c>
      <c r="I327" s="34">
        <f t="shared" si="255"/>
        <v>415</v>
      </c>
      <c r="J327" s="34">
        <f t="shared" si="256"/>
        <v>415</v>
      </c>
      <c r="K327" s="34">
        <f t="shared" si="257"/>
        <v>0</v>
      </c>
      <c r="L327" s="34">
        <f t="shared" si="258"/>
        <v>0</v>
      </c>
      <c r="M327" s="34">
        <f t="shared" si="259"/>
        <v>0</v>
      </c>
      <c r="N327" s="34">
        <v>0</v>
      </c>
      <c r="O327" s="34">
        <v>0</v>
      </c>
      <c r="P327" s="34">
        <f t="shared" si="260"/>
        <v>405</v>
      </c>
      <c r="Q327" s="34">
        <v>405</v>
      </c>
      <c r="R327" s="34">
        <v>0</v>
      </c>
      <c r="S327" s="34">
        <v>0</v>
      </c>
      <c r="T327" s="34">
        <v>0</v>
      </c>
      <c r="U327" s="34">
        <v>0</v>
      </c>
      <c r="V327" s="34">
        <v>0.4</v>
      </c>
      <c r="W327" s="34">
        <f t="shared" si="261"/>
        <v>10</v>
      </c>
      <c r="X327" s="34">
        <v>10</v>
      </c>
      <c r="Y327" s="34">
        <v>0</v>
      </c>
      <c r="Z327" s="34">
        <v>0</v>
      </c>
      <c r="AA327" s="34">
        <v>0</v>
      </c>
      <c r="AB327" s="34">
        <v>0</v>
      </c>
      <c r="AC327" s="34">
        <v>0</v>
      </c>
      <c r="AD327" s="34">
        <f t="shared" si="262"/>
        <v>0</v>
      </c>
      <c r="AE327" s="34">
        <v>0</v>
      </c>
      <c r="AF327" s="34">
        <v>0</v>
      </c>
      <c r="AG327" s="34">
        <v>0</v>
      </c>
      <c r="AH327" s="34">
        <v>0</v>
      </c>
      <c r="AI327" s="34">
        <v>0</v>
      </c>
      <c r="AJ327" s="34">
        <v>0</v>
      </c>
      <c r="AK327" s="34">
        <f t="shared" si="263"/>
        <v>0</v>
      </c>
      <c r="AL327" s="34">
        <v>0</v>
      </c>
      <c r="AM327" s="34">
        <v>0</v>
      </c>
      <c r="AN327" s="34">
        <v>0</v>
      </c>
      <c r="AO327" s="34">
        <v>0</v>
      </c>
      <c r="AP327" s="34">
        <v>0</v>
      </c>
      <c r="AQ327" s="34">
        <v>0</v>
      </c>
      <c r="AR327" s="34">
        <f t="shared" si="264"/>
        <v>0</v>
      </c>
      <c r="AS327" s="34">
        <v>0</v>
      </c>
      <c r="AT327" s="34">
        <v>0</v>
      </c>
      <c r="AU327" s="34">
        <v>0</v>
      </c>
      <c r="AV327" s="34">
        <v>0</v>
      </c>
    </row>
    <row r="328" spans="1:48" ht="267.75" x14ac:dyDescent="0.5">
      <c r="A328" s="53">
        <v>288</v>
      </c>
      <c r="B328" s="50" t="s">
        <v>662</v>
      </c>
      <c r="C328" s="51" t="s">
        <v>663</v>
      </c>
      <c r="D328" s="52">
        <v>2020</v>
      </c>
      <c r="E328" s="52">
        <v>2021</v>
      </c>
      <c r="F328" s="33">
        <v>487.06</v>
      </c>
      <c r="G328" s="34">
        <f t="shared" si="253"/>
        <v>0</v>
      </c>
      <c r="H328" s="34">
        <f t="shared" si="254"/>
        <v>0.4</v>
      </c>
      <c r="I328" s="34">
        <f t="shared" si="255"/>
        <v>425</v>
      </c>
      <c r="J328" s="34">
        <f t="shared" si="256"/>
        <v>425</v>
      </c>
      <c r="K328" s="34">
        <f t="shared" si="257"/>
        <v>0</v>
      </c>
      <c r="L328" s="34">
        <f t="shared" si="258"/>
        <v>0</v>
      </c>
      <c r="M328" s="34">
        <f t="shared" si="259"/>
        <v>0</v>
      </c>
      <c r="N328" s="34">
        <v>0</v>
      </c>
      <c r="O328" s="34">
        <v>0</v>
      </c>
      <c r="P328" s="34">
        <f t="shared" si="260"/>
        <v>415</v>
      </c>
      <c r="Q328" s="34">
        <v>415</v>
      </c>
      <c r="R328" s="34">
        <v>0</v>
      </c>
      <c r="S328" s="34">
        <v>0</v>
      </c>
      <c r="T328" s="34">
        <v>0</v>
      </c>
      <c r="U328" s="34">
        <v>0</v>
      </c>
      <c r="V328" s="34">
        <v>0.4</v>
      </c>
      <c r="W328" s="34">
        <f t="shared" si="261"/>
        <v>10</v>
      </c>
      <c r="X328" s="34">
        <v>10</v>
      </c>
      <c r="Y328" s="34">
        <v>0</v>
      </c>
      <c r="Z328" s="34">
        <v>0</v>
      </c>
      <c r="AA328" s="34">
        <v>0</v>
      </c>
      <c r="AB328" s="34">
        <v>0</v>
      </c>
      <c r="AC328" s="34">
        <v>0</v>
      </c>
      <c r="AD328" s="34">
        <f t="shared" si="262"/>
        <v>0</v>
      </c>
      <c r="AE328" s="34">
        <v>0</v>
      </c>
      <c r="AF328" s="34">
        <v>0</v>
      </c>
      <c r="AG328" s="34">
        <v>0</v>
      </c>
      <c r="AH328" s="34">
        <v>0</v>
      </c>
      <c r="AI328" s="34">
        <v>0</v>
      </c>
      <c r="AJ328" s="34">
        <v>0</v>
      </c>
      <c r="AK328" s="34">
        <f t="shared" si="263"/>
        <v>0</v>
      </c>
      <c r="AL328" s="34">
        <v>0</v>
      </c>
      <c r="AM328" s="34">
        <v>0</v>
      </c>
      <c r="AN328" s="34">
        <v>0</v>
      </c>
      <c r="AO328" s="34">
        <v>0</v>
      </c>
      <c r="AP328" s="34">
        <v>0</v>
      </c>
      <c r="AQ328" s="34">
        <v>0</v>
      </c>
      <c r="AR328" s="34">
        <f t="shared" si="264"/>
        <v>0</v>
      </c>
      <c r="AS328" s="34">
        <v>0</v>
      </c>
      <c r="AT328" s="34">
        <v>0</v>
      </c>
      <c r="AU328" s="34">
        <v>0</v>
      </c>
      <c r="AV328" s="34">
        <v>0</v>
      </c>
    </row>
    <row r="329" spans="1:48" ht="153" x14ac:dyDescent="0.5">
      <c r="A329" s="53">
        <v>289</v>
      </c>
      <c r="B329" s="50" t="s">
        <v>664</v>
      </c>
      <c r="C329" s="51" t="s">
        <v>665</v>
      </c>
      <c r="D329" s="52">
        <v>2020</v>
      </c>
      <c r="E329" s="52">
        <v>2021</v>
      </c>
      <c r="F329" s="33">
        <v>6845.87</v>
      </c>
      <c r="G329" s="34">
        <f t="shared" si="253"/>
        <v>1.1499999999999999</v>
      </c>
      <c r="H329" s="34">
        <f t="shared" si="254"/>
        <v>0</v>
      </c>
      <c r="I329" s="34">
        <f t="shared" si="255"/>
        <v>390</v>
      </c>
      <c r="J329" s="34">
        <f t="shared" si="256"/>
        <v>390</v>
      </c>
      <c r="K329" s="34">
        <f t="shared" si="257"/>
        <v>0</v>
      </c>
      <c r="L329" s="34">
        <f t="shared" si="258"/>
        <v>0</v>
      </c>
      <c r="M329" s="34">
        <f t="shared" si="259"/>
        <v>0</v>
      </c>
      <c r="N329" s="34">
        <v>0</v>
      </c>
      <c r="O329" s="34">
        <v>0</v>
      </c>
      <c r="P329" s="34">
        <f t="shared" si="260"/>
        <v>90</v>
      </c>
      <c r="Q329" s="34">
        <v>90</v>
      </c>
      <c r="R329" s="34">
        <v>0</v>
      </c>
      <c r="S329" s="34">
        <v>0</v>
      </c>
      <c r="T329" s="34">
        <v>0</v>
      </c>
      <c r="U329" s="34">
        <v>1.1499999999999999</v>
      </c>
      <c r="V329" s="34">
        <v>0</v>
      </c>
      <c r="W329" s="34">
        <f t="shared" si="261"/>
        <v>300</v>
      </c>
      <c r="X329" s="34">
        <v>300</v>
      </c>
      <c r="Y329" s="34">
        <v>0</v>
      </c>
      <c r="Z329" s="34">
        <v>0</v>
      </c>
      <c r="AA329" s="34">
        <v>0</v>
      </c>
      <c r="AB329" s="34">
        <v>0</v>
      </c>
      <c r="AC329" s="34">
        <v>0</v>
      </c>
      <c r="AD329" s="34">
        <f t="shared" si="262"/>
        <v>0</v>
      </c>
      <c r="AE329" s="34">
        <v>0</v>
      </c>
      <c r="AF329" s="34">
        <v>0</v>
      </c>
      <c r="AG329" s="34">
        <v>0</v>
      </c>
      <c r="AH329" s="34">
        <v>0</v>
      </c>
      <c r="AI329" s="34">
        <v>0</v>
      </c>
      <c r="AJ329" s="34">
        <v>0</v>
      </c>
      <c r="AK329" s="34">
        <f t="shared" si="263"/>
        <v>0</v>
      </c>
      <c r="AL329" s="34">
        <v>0</v>
      </c>
      <c r="AM329" s="34">
        <v>0</v>
      </c>
      <c r="AN329" s="34">
        <v>0</v>
      </c>
      <c r="AO329" s="34">
        <v>0</v>
      </c>
      <c r="AP329" s="34">
        <v>0</v>
      </c>
      <c r="AQ329" s="34">
        <v>0</v>
      </c>
      <c r="AR329" s="34">
        <f t="shared" si="264"/>
        <v>0</v>
      </c>
      <c r="AS329" s="34">
        <v>0</v>
      </c>
      <c r="AT329" s="34">
        <v>0</v>
      </c>
      <c r="AU329" s="34">
        <v>0</v>
      </c>
      <c r="AV329" s="34">
        <v>0</v>
      </c>
    </row>
    <row r="330" spans="1:48" ht="191.25" x14ac:dyDescent="0.5">
      <c r="A330" s="53">
        <v>290</v>
      </c>
      <c r="B330" s="50" t="s">
        <v>666</v>
      </c>
      <c r="C330" s="51" t="s">
        <v>667</v>
      </c>
      <c r="D330" s="52">
        <v>2020</v>
      </c>
      <c r="E330" s="52">
        <v>2020</v>
      </c>
      <c r="F330" s="33">
        <v>259.85000000000002</v>
      </c>
      <c r="G330" s="34">
        <f t="shared" si="253"/>
        <v>0.21</v>
      </c>
      <c r="H330" s="34">
        <f t="shared" si="254"/>
        <v>0</v>
      </c>
      <c r="I330" s="34">
        <f t="shared" si="255"/>
        <v>220.66</v>
      </c>
      <c r="J330" s="34">
        <f t="shared" si="256"/>
        <v>220.66</v>
      </c>
      <c r="K330" s="34">
        <f t="shared" si="257"/>
        <v>0</v>
      </c>
      <c r="L330" s="34">
        <f t="shared" si="258"/>
        <v>0</v>
      </c>
      <c r="M330" s="34">
        <f t="shared" si="259"/>
        <v>0</v>
      </c>
      <c r="N330" s="34">
        <v>0.21</v>
      </c>
      <c r="O330" s="34">
        <v>0</v>
      </c>
      <c r="P330" s="34">
        <f t="shared" si="260"/>
        <v>220.66</v>
      </c>
      <c r="Q330" s="34">
        <v>220.66</v>
      </c>
      <c r="R330" s="34">
        <v>0</v>
      </c>
      <c r="S330" s="34">
        <v>0</v>
      </c>
      <c r="T330" s="34">
        <v>0</v>
      </c>
      <c r="U330" s="34">
        <v>0</v>
      </c>
      <c r="V330" s="34">
        <v>0</v>
      </c>
      <c r="W330" s="34">
        <f t="shared" si="261"/>
        <v>0</v>
      </c>
      <c r="X330" s="34">
        <v>0</v>
      </c>
      <c r="Y330" s="34">
        <v>0</v>
      </c>
      <c r="Z330" s="34">
        <v>0</v>
      </c>
      <c r="AA330" s="34">
        <v>0</v>
      </c>
      <c r="AB330" s="34">
        <v>0</v>
      </c>
      <c r="AC330" s="34">
        <v>0</v>
      </c>
      <c r="AD330" s="34">
        <f t="shared" si="262"/>
        <v>0</v>
      </c>
      <c r="AE330" s="34">
        <v>0</v>
      </c>
      <c r="AF330" s="34">
        <v>0</v>
      </c>
      <c r="AG330" s="34">
        <v>0</v>
      </c>
      <c r="AH330" s="34">
        <v>0</v>
      </c>
      <c r="AI330" s="34">
        <v>0</v>
      </c>
      <c r="AJ330" s="34">
        <v>0</v>
      </c>
      <c r="AK330" s="34">
        <f t="shared" si="263"/>
        <v>0</v>
      </c>
      <c r="AL330" s="34">
        <v>0</v>
      </c>
      <c r="AM330" s="34">
        <v>0</v>
      </c>
      <c r="AN330" s="34">
        <v>0</v>
      </c>
      <c r="AO330" s="34">
        <v>0</v>
      </c>
      <c r="AP330" s="34">
        <v>0</v>
      </c>
      <c r="AQ330" s="34">
        <v>0</v>
      </c>
      <c r="AR330" s="34">
        <f t="shared" si="264"/>
        <v>0</v>
      </c>
      <c r="AS330" s="34">
        <v>0</v>
      </c>
      <c r="AT330" s="34">
        <v>0</v>
      </c>
      <c r="AU330" s="34">
        <v>0</v>
      </c>
      <c r="AV330" s="34">
        <v>0</v>
      </c>
    </row>
    <row r="331" spans="1:48" ht="153" x14ac:dyDescent="0.5">
      <c r="A331" s="53">
        <v>291</v>
      </c>
      <c r="B331" s="50" t="s">
        <v>668</v>
      </c>
      <c r="C331" s="51" t="s">
        <v>669</v>
      </c>
      <c r="D331" s="52">
        <v>2020</v>
      </c>
      <c r="E331" s="52">
        <v>2020</v>
      </c>
      <c r="F331" s="33">
        <v>963.49</v>
      </c>
      <c r="G331" s="34">
        <f t="shared" si="253"/>
        <v>0</v>
      </c>
      <c r="H331" s="34">
        <f t="shared" si="254"/>
        <v>0.8</v>
      </c>
      <c r="I331" s="34">
        <f t="shared" si="255"/>
        <v>963.49</v>
      </c>
      <c r="J331" s="34">
        <f t="shared" si="256"/>
        <v>963.49</v>
      </c>
      <c r="K331" s="34">
        <f t="shared" si="257"/>
        <v>0</v>
      </c>
      <c r="L331" s="34">
        <f t="shared" si="258"/>
        <v>0</v>
      </c>
      <c r="M331" s="34">
        <f t="shared" si="259"/>
        <v>0</v>
      </c>
      <c r="N331" s="34">
        <v>0</v>
      </c>
      <c r="O331" s="34">
        <v>0.8</v>
      </c>
      <c r="P331" s="34">
        <f t="shared" si="260"/>
        <v>963.49</v>
      </c>
      <c r="Q331" s="34">
        <v>963.49</v>
      </c>
      <c r="R331" s="34">
        <v>0</v>
      </c>
      <c r="S331" s="34">
        <v>0</v>
      </c>
      <c r="T331" s="34">
        <v>0</v>
      </c>
      <c r="U331" s="34">
        <v>0</v>
      </c>
      <c r="V331" s="34">
        <v>0</v>
      </c>
      <c r="W331" s="34">
        <f t="shared" si="261"/>
        <v>0</v>
      </c>
      <c r="X331" s="34">
        <v>0</v>
      </c>
      <c r="Y331" s="34">
        <v>0</v>
      </c>
      <c r="Z331" s="34">
        <v>0</v>
      </c>
      <c r="AA331" s="34">
        <v>0</v>
      </c>
      <c r="AB331" s="34">
        <v>0</v>
      </c>
      <c r="AC331" s="34">
        <v>0</v>
      </c>
      <c r="AD331" s="34">
        <f t="shared" si="262"/>
        <v>0</v>
      </c>
      <c r="AE331" s="34">
        <v>0</v>
      </c>
      <c r="AF331" s="34">
        <v>0</v>
      </c>
      <c r="AG331" s="34">
        <v>0</v>
      </c>
      <c r="AH331" s="34">
        <v>0</v>
      </c>
      <c r="AI331" s="34">
        <v>0</v>
      </c>
      <c r="AJ331" s="34">
        <v>0</v>
      </c>
      <c r="AK331" s="34">
        <f t="shared" si="263"/>
        <v>0</v>
      </c>
      <c r="AL331" s="34">
        <v>0</v>
      </c>
      <c r="AM331" s="34">
        <v>0</v>
      </c>
      <c r="AN331" s="34">
        <v>0</v>
      </c>
      <c r="AO331" s="34">
        <v>0</v>
      </c>
      <c r="AP331" s="34">
        <v>0</v>
      </c>
      <c r="AQ331" s="34">
        <v>0</v>
      </c>
      <c r="AR331" s="34">
        <f t="shared" si="264"/>
        <v>0</v>
      </c>
      <c r="AS331" s="34">
        <v>0</v>
      </c>
      <c r="AT331" s="34">
        <v>0</v>
      </c>
      <c r="AU331" s="34">
        <v>0</v>
      </c>
      <c r="AV331" s="34">
        <v>0</v>
      </c>
    </row>
    <row r="332" spans="1:48" ht="191.25" x14ac:dyDescent="0.5">
      <c r="A332" s="53">
        <v>292</v>
      </c>
      <c r="B332" s="50" t="s">
        <v>670</v>
      </c>
      <c r="C332" s="51" t="s">
        <v>671</v>
      </c>
      <c r="D332" s="52">
        <v>2020</v>
      </c>
      <c r="E332" s="52">
        <v>2020</v>
      </c>
      <c r="F332" s="33">
        <v>241.07</v>
      </c>
      <c r="G332" s="34">
        <f t="shared" si="253"/>
        <v>0.18</v>
      </c>
      <c r="H332" s="34">
        <f t="shared" si="254"/>
        <v>0</v>
      </c>
      <c r="I332" s="34">
        <f t="shared" si="255"/>
        <v>197.95</v>
      </c>
      <c r="J332" s="34">
        <f t="shared" si="256"/>
        <v>197.95</v>
      </c>
      <c r="K332" s="34">
        <f t="shared" si="257"/>
        <v>0</v>
      </c>
      <c r="L332" s="34">
        <f t="shared" si="258"/>
        <v>0</v>
      </c>
      <c r="M332" s="34">
        <f t="shared" si="259"/>
        <v>0</v>
      </c>
      <c r="N332" s="34">
        <v>0.18</v>
      </c>
      <c r="O332" s="34">
        <v>0</v>
      </c>
      <c r="P332" s="34">
        <f t="shared" si="260"/>
        <v>197.95</v>
      </c>
      <c r="Q332" s="34">
        <v>197.95</v>
      </c>
      <c r="R332" s="34">
        <v>0</v>
      </c>
      <c r="S332" s="34">
        <v>0</v>
      </c>
      <c r="T332" s="34">
        <v>0</v>
      </c>
      <c r="U332" s="34">
        <v>0</v>
      </c>
      <c r="V332" s="34">
        <v>0</v>
      </c>
      <c r="W332" s="34">
        <f t="shared" si="261"/>
        <v>0</v>
      </c>
      <c r="X332" s="34">
        <v>0</v>
      </c>
      <c r="Y332" s="34">
        <v>0</v>
      </c>
      <c r="Z332" s="34">
        <v>0</v>
      </c>
      <c r="AA332" s="34">
        <v>0</v>
      </c>
      <c r="AB332" s="34">
        <v>0</v>
      </c>
      <c r="AC332" s="34">
        <v>0</v>
      </c>
      <c r="AD332" s="34">
        <f t="shared" si="262"/>
        <v>0</v>
      </c>
      <c r="AE332" s="34">
        <v>0</v>
      </c>
      <c r="AF332" s="34">
        <v>0</v>
      </c>
      <c r="AG332" s="34">
        <v>0</v>
      </c>
      <c r="AH332" s="34">
        <v>0</v>
      </c>
      <c r="AI332" s="34">
        <v>0</v>
      </c>
      <c r="AJ332" s="34">
        <v>0</v>
      </c>
      <c r="AK332" s="34">
        <f t="shared" si="263"/>
        <v>0</v>
      </c>
      <c r="AL332" s="34">
        <v>0</v>
      </c>
      <c r="AM332" s="34">
        <v>0</v>
      </c>
      <c r="AN332" s="34">
        <v>0</v>
      </c>
      <c r="AO332" s="34">
        <v>0</v>
      </c>
      <c r="AP332" s="34">
        <v>0</v>
      </c>
      <c r="AQ332" s="34">
        <v>0</v>
      </c>
      <c r="AR332" s="34">
        <f t="shared" si="264"/>
        <v>0</v>
      </c>
      <c r="AS332" s="34">
        <v>0</v>
      </c>
      <c r="AT332" s="34">
        <v>0</v>
      </c>
      <c r="AU332" s="34">
        <v>0</v>
      </c>
      <c r="AV332" s="34">
        <v>0</v>
      </c>
    </row>
    <row r="333" spans="1:48" ht="191.25" x14ac:dyDescent="0.5">
      <c r="A333" s="53">
        <v>293</v>
      </c>
      <c r="B333" s="50" t="s">
        <v>672</v>
      </c>
      <c r="C333" s="51" t="s">
        <v>673</v>
      </c>
      <c r="D333" s="52">
        <v>2020</v>
      </c>
      <c r="E333" s="52">
        <v>2021</v>
      </c>
      <c r="F333" s="33">
        <v>682.69</v>
      </c>
      <c r="G333" s="34">
        <f t="shared" si="253"/>
        <v>0.52</v>
      </c>
      <c r="H333" s="34">
        <f t="shared" si="254"/>
        <v>0</v>
      </c>
      <c r="I333" s="34">
        <f t="shared" si="255"/>
        <v>682.69</v>
      </c>
      <c r="J333" s="34">
        <f t="shared" si="256"/>
        <v>682.69</v>
      </c>
      <c r="K333" s="34">
        <f t="shared" si="257"/>
        <v>0</v>
      </c>
      <c r="L333" s="34">
        <f t="shared" si="258"/>
        <v>0</v>
      </c>
      <c r="M333" s="34">
        <f t="shared" si="259"/>
        <v>0</v>
      </c>
      <c r="N333" s="34">
        <v>0</v>
      </c>
      <c r="O333" s="34">
        <v>0</v>
      </c>
      <c r="P333" s="34">
        <f t="shared" si="260"/>
        <v>136.53800000000001</v>
      </c>
      <c r="Q333" s="34">
        <f>682.69*0.2</f>
        <v>136.53800000000001</v>
      </c>
      <c r="R333" s="34">
        <v>0</v>
      </c>
      <c r="S333" s="34">
        <v>0</v>
      </c>
      <c r="T333" s="34">
        <v>0</v>
      </c>
      <c r="U333" s="34">
        <v>0.52</v>
      </c>
      <c r="V333" s="34">
        <v>0</v>
      </c>
      <c r="W333" s="34">
        <f t="shared" si="261"/>
        <v>546.15200000000004</v>
      </c>
      <c r="X333" s="34">
        <v>546.15200000000004</v>
      </c>
      <c r="Y333" s="34">
        <v>0</v>
      </c>
      <c r="Z333" s="34">
        <v>0</v>
      </c>
      <c r="AA333" s="34">
        <v>0</v>
      </c>
      <c r="AB333" s="34">
        <v>0</v>
      </c>
      <c r="AC333" s="34">
        <v>0</v>
      </c>
      <c r="AD333" s="34">
        <f t="shared" si="262"/>
        <v>0</v>
      </c>
      <c r="AE333" s="34">
        <v>0</v>
      </c>
      <c r="AF333" s="34">
        <v>0</v>
      </c>
      <c r="AG333" s="34">
        <v>0</v>
      </c>
      <c r="AH333" s="34">
        <v>0</v>
      </c>
      <c r="AI333" s="34">
        <v>0</v>
      </c>
      <c r="AJ333" s="34">
        <v>0</v>
      </c>
      <c r="AK333" s="34">
        <f t="shared" si="263"/>
        <v>0</v>
      </c>
      <c r="AL333" s="34">
        <v>0</v>
      </c>
      <c r="AM333" s="34">
        <v>0</v>
      </c>
      <c r="AN333" s="34">
        <v>0</v>
      </c>
      <c r="AO333" s="34">
        <v>0</v>
      </c>
      <c r="AP333" s="34">
        <v>0</v>
      </c>
      <c r="AQ333" s="34">
        <v>0</v>
      </c>
      <c r="AR333" s="34">
        <f t="shared" si="264"/>
        <v>0</v>
      </c>
      <c r="AS333" s="34">
        <v>0</v>
      </c>
      <c r="AT333" s="34">
        <v>0</v>
      </c>
      <c r="AU333" s="34">
        <v>0</v>
      </c>
      <c r="AV333" s="34">
        <v>0</v>
      </c>
    </row>
    <row r="334" spans="1:48" ht="76.5" x14ac:dyDescent="0.5">
      <c r="A334" s="53">
        <v>294</v>
      </c>
      <c r="B334" s="50" t="s">
        <v>674</v>
      </c>
      <c r="C334" s="51" t="s">
        <v>675</v>
      </c>
      <c r="D334" s="52">
        <v>2020</v>
      </c>
      <c r="E334" s="52">
        <v>2020</v>
      </c>
      <c r="F334" s="33">
        <v>320.3</v>
      </c>
      <c r="G334" s="34">
        <f t="shared" si="253"/>
        <v>0.24</v>
      </c>
      <c r="H334" s="34">
        <f t="shared" si="254"/>
        <v>0</v>
      </c>
      <c r="I334" s="34">
        <f t="shared" si="255"/>
        <v>161.18</v>
      </c>
      <c r="J334" s="34">
        <f t="shared" si="256"/>
        <v>161.18</v>
      </c>
      <c r="K334" s="34">
        <f t="shared" si="257"/>
        <v>0</v>
      </c>
      <c r="L334" s="34">
        <f t="shared" si="258"/>
        <v>0</v>
      </c>
      <c r="M334" s="34">
        <f t="shared" si="259"/>
        <v>0</v>
      </c>
      <c r="N334" s="34">
        <v>0.24</v>
      </c>
      <c r="O334" s="34">
        <v>0</v>
      </c>
      <c r="P334" s="34">
        <f t="shared" si="260"/>
        <v>161.18</v>
      </c>
      <c r="Q334" s="34">
        <v>161.18</v>
      </c>
      <c r="R334" s="34">
        <v>0</v>
      </c>
      <c r="S334" s="34">
        <v>0</v>
      </c>
      <c r="T334" s="34">
        <v>0</v>
      </c>
      <c r="U334" s="34">
        <v>0</v>
      </c>
      <c r="V334" s="34">
        <v>0</v>
      </c>
      <c r="W334" s="34">
        <f t="shared" si="261"/>
        <v>0</v>
      </c>
      <c r="X334" s="34">
        <v>0</v>
      </c>
      <c r="Y334" s="34">
        <v>0</v>
      </c>
      <c r="Z334" s="34">
        <v>0</v>
      </c>
      <c r="AA334" s="34">
        <v>0</v>
      </c>
      <c r="AB334" s="34">
        <v>0</v>
      </c>
      <c r="AC334" s="34">
        <v>0</v>
      </c>
      <c r="AD334" s="34">
        <f t="shared" si="262"/>
        <v>0</v>
      </c>
      <c r="AE334" s="34">
        <v>0</v>
      </c>
      <c r="AF334" s="34">
        <v>0</v>
      </c>
      <c r="AG334" s="34">
        <v>0</v>
      </c>
      <c r="AH334" s="34">
        <v>0</v>
      </c>
      <c r="AI334" s="34">
        <v>0</v>
      </c>
      <c r="AJ334" s="34">
        <v>0</v>
      </c>
      <c r="AK334" s="34">
        <f t="shared" si="263"/>
        <v>0</v>
      </c>
      <c r="AL334" s="34">
        <v>0</v>
      </c>
      <c r="AM334" s="34">
        <v>0</v>
      </c>
      <c r="AN334" s="34">
        <v>0</v>
      </c>
      <c r="AO334" s="34">
        <v>0</v>
      </c>
      <c r="AP334" s="34">
        <v>0</v>
      </c>
      <c r="AQ334" s="34">
        <v>0</v>
      </c>
      <c r="AR334" s="34">
        <f t="shared" si="264"/>
        <v>0</v>
      </c>
      <c r="AS334" s="34">
        <v>0</v>
      </c>
      <c r="AT334" s="34">
        <v>0</v>
      </c>
      <c r="AU334" s="34">
        <v>0</v>
      </c>
      <c r="AV334" s="34">
        <v>0</v>
      </c>
    </row>
    <row r="335" spans="1:48" ht="153" x14ac:dyDescent="0.5">
      <c r="A335" s="53">
        <v>295</v>
      </c>
      <c r="B335" s="50" t="s">
        <v>676</v>
      </c>
      <c r="C335" s="51" t="s">
        <v>677</v>
      </c>
      <c r="D335" s="52">
        <v>2020</v>
      </c>
      <c r="E335" s="52">
        <v>2020</v>
      </c>
      <c r="F335" s="33">
        <v>487.06</v>
      </c>
      <c r="G335" s="34">
        <f t="shared" si="253"/>
        <v>0</v>
      </c>
      <c r="H335" s="34">
        <f t="shared" si="254"/>
        <v>0.4</v>
      </c>
      <c r="I335" s="34">
        <f t="shared" si="255"/>
        <v>290.3</v>
      </c>
      <c r="J335" s="34">
        <f t="shared" si="256"/>
        <v>290.3</v>
      </c>
      <c r="K335" s="34">
        <f t="shared" si="257"/>
        <v>0</v>
      </c>
      <c r="L335" s="34">
        <f t="shared" si="258"/>
        <v>0</v>
      </c>
      <c r="M335" s="34">
        <f t="shared" si="259"/>
        <v>0</v>
      </c>
      <c r="N335" s="34">
        <v>0</v>
      </c>
      <c r="O335" s="34">
        <v>0.4</v>
      </c>
      <c r="P335" s="34">
        <f t="shared" si="260"/>
        <v>290.3</v>
      </c>
      <c r="Q335" s="34">
        <v>290.3</v>
      </c>
      <c r="R335" s="34">
        <v>0</v>
      </c>
      <c r="S335" s="34">
        <v>0</v>
      </c>
      <c r="T335" s="34">
        <v>0</v>
      </c>
      <c r="U335" s="34">
        <v>0</v>
      </c>
      <c r="V335" s="34">
        <v>0</v>
      </c>
      <c r="W335" s="34">
        <f t="shared" si="261"/>
        <v>0</v>
      </c>
      <c r="X335" s="34">
        <v>0</v>
      </c>
      <c r="Y335" s="34">
        <v>0</v>
      </c>
      <c r="Z335" s="34">
        <v>0</v>
      </c>
      <c r="AA335" s="34">
        <v>0</v>
      </c>
      <c r="AB335" s="34">
        <v>0</v>
      </c>
      <c r="AC335" s="34">
        <v>0</v>
      </c>
      <c r="AD335" s="34">
        <f t="shared" si="262"/>
        <v>0</v>
      </c>
      <c r="AE335" s="34">
        <v>0</v>
      </c>
      <c r="AF335" s="34">
        <v>0</v>
      </c>
      <c r="AG335" s="34">
        <v>0</v>
      </c>
      <c r="AH335" s="34">
        <v>0</v>
      </c>
      <c r="AI335" s="34">
        <v>0</v>
      </c>
      <c r="AJ335" s="34">
        <v>0</v>
      </c>
      <c r="AK335" s="34">
        <f t="shared" si="263"/>
        <v>0</v>
      </c>
      <c r="AL335" s="34">
        <v>0</v>
      </c>
      <c r="AM335" s="34">
        <v>0</v>
      </c>
      <c r="AN335" s="34">
        <v>0</v>
      </c>
      <c r="AO335" s="34">
        <v>0</v>
      </c>
      <c r="AP335" s="34">
        <v>0</v>
      </c>
      <c r="AQ335" s="34">
        <v>0</v>
      </c>
      <c r="AR335" s="34">
        <f t="shared" si="264"/>
        <v>0</v>
      </c>
      <c r="AS335" s="34">
        <v>0</v>
      </c>
      <c r="AT335" s="34">
        <v>0</v>
      </c>
      <c r="AU335" s="34">
        <v>0</v>
      </c>
      <c r="AV335" s="34">
        <v>0</v>
      </c>
    </row>
    <row r="336" spans="1:48" ht="191.25" x14ac:dyDescent="0.5">
      <c r="A336" s="53">
        <v>296</v>
      </c>
      <c r="B336" s="50" t="s">
        <v>678</v>
      </c>
      <c r="C336" s="51" t="s">
        <v>679</v>
      </c>
      <c r="D336" s="52">
        <v>2021</v>
      </c>
      <c r="E336" s="52">
        <v>2021</v>
      </c>
      <c r="F336" s="33">
        <v>209.12</v>
      </c>
      <c r="G336" s="34">
        <f t="shared" si="253"/>
        <v>0</v>
      </c>
      <c r="H336" s="34">
        <f t="shared" si="254"/>
        <v>0</v>
      </c>
      <c r="I336" s="34">
        <f t="shared" si="255"/>
        <v>209.12</v>
      </c>
      <c r="J336" s="34">
        <f t="shared" si="256"/>
        <v>209.12</v>
      </c>
      <c r="K336" s="34">
        <f t="shared" si="257"/>
        <v>0</v>
      </c>
      <c r="L336" s="34">
        <f t="shared" si="258"/>
        <v>0</v>
      </c>
      <c r="M336" s="34">
        <f t="shared" si="259"/>
        <v>0</v>
      </c>
      <c r="N336" s="34">
        <v>0</v>
      </c>
      <c r="O336" s="34">
        <v>0</v>
      </c>
      <c r="P336" s="34">
        <f t="shared" si="260"/>
        <v>10</v>
      </c>
      <c r="Q336" s="34">
        <v>10</v>
      </c>
      <c r="R336" s="34">
        <v>0</v>
      </c>
      <c r="S336" s="34">
        <v>0</v>
      </c>
      <c r="T336" s="34">
        <v>0</v>
      </c>
      <c r="U336" s="34">
        <v>0</v>
      </c>
      <c r="V336" s="34">
        <v>0</v>
      </c>
      <c r="W336" s="34">
        <f t="shared" si="261"/>
        <v>199.12</v>
      </c>
      <c r="X336" s="34">
        <v>199.12</v>
      </c>
      <c r="Y336" s="34">
        <v>0</v>
      </c>
      <c r="Z336" s="34">
        <v>0</v>
      </c>
      <c r="AA336" s="34">
        <v>0</v>
      </c>
      <c r="AB336" s="34">
        <v>0</v>
      </c>
      <c r="AC336" s="34">
        <v>0</v>
      </c>
      <c r="AD336" s="34">
        <f t="shared" si="262"/>
        <v>0</v>
      </c>
      <c r="AE336" s="34">
        <v>0</v>
      </c>
      <c r="AF336" s="34">
        <v>0</v>
      </c>
      <c r="AG336" s="34">
        <v>0</v>
      </c>
      <c r="AH336" s="34">
        <v>0</v>
      </c>
      <c r="AI336" s="34">
        <v>0</v>
      </c>
      <c r="AJ336" s="34">
        <v>0</v>
      </c>
      <c r="AK336" s="34">
        <f t="shared" si="263"/>
        <v>0</v>
      </c>
      <c r="AL336" s="34">
        <v>0</v>
      </c>
      <c r="AM336" s="34">
        <v>0</v>
      </c>
      <c r="AN336" s="34">
        <v>0</v>
      </c>
      <c r="AO336" s="34">
        <v>0</v>
      </c>
      <c r="AP336" s="34">
        <v>0</v>
      </c>
      <c r="AQ336" s="34">
        <v>0</v>
      </c>
      <c r="AR336" s="34">
        <f t="shared" si="264"/>
        <v>0</v>
      </c>
      <c r="AS336" s="34">
        <v>0</v>
      </c>
      <c r="AT336" s="34">
        <v>0</v>
      </c>
      <c r="AU336" s="34">
        <v>0</v>
      </c>
      <c r="AV336" s="34">
        <v>0</v>
      </c>
    </row>
    <row r="337" spans="1:48" ht="191.25" x14ac:dyDescent="0.5">
      <c r="A337" s="53">
        <v>297</v>
      </c>
      <c r="B337" s="50" t="s">
        <v>680</v>
      </c>
      <c r="C337" s="51" t="s">
        <v>681</v>
      </c>
      <c r="D337" s="52">
        <v>2020</v>
      </c>
      <c r="E337" s="52">
        <v>2021</v>
      </c>
      <c r="F337" s="33">
        <v>209.12</v>
      </c>
      <c r="G337" s="34">
        <f t="shared" si="253"/>
        <v>0</v>
      </c>
      <c r="H337" s="34">
        <f t="shared" si="254"/>
        <v>0</v>
      </c>
      <c r="I337" s="34">
        <f t="shared" si="255"/>
        <v>199.12</v>
      </c>
      <c r="J337" s="34">
        <f t="shared" si="256"/>
        <v>199.12</v>
      </c>
      <c r="K337" s="34">
        <f t="shared" si="257"/>
        <v>0</v>
      </c>
      <c r="L337" s="34">
        <f t="shared" si="258"/>
        <v>0</v>
      </c>
      <c r="M337" s="34">
        <f t="shared" si="259"/>
        <v>0</v>
      </c>
      <c r="N337" s="34">
        <v>0</v>
      </c>
      <c r="O337" s="34">
        <v>0</v>
      </c>
      <c r="P337" s="34">
        <f t="shared" si="260"/>
        <v>10</v>
      </c>
      <c r="Q337" s="34">
        <v>10</v>
      </c>
      <c r="R337" s="34">
        <v>0</v>
      </c>
      <c r="S337" s="34">
        <v>0</v>
      </c>
      <c r="T337" s="34">
        <v>0</v>
      </c>
      <c r="U337" s="34">
        <v>0</v>
      </c>
      <c r="V337" s="34">
        <v>0</v>
      </c>
      <c r="W337" s="34">
        <f t="shared" si="261"/>
        <v>189.12</v>
      </c>
      <c r="X337" s="34">
        <v>189.12</v>
      </c>
      <c r="Y337" s="34">
        <v>0</v>
      </c>
      <c r="Z337" s="34">
        <v>0</v>
      </c>
      <c r="AA337" s="34">
        <v>0</v>
      </c>
      <c r="AB337" s="34">
        <v>0</v>
      </c>
      <c r="AC337" s="34">
        <v>0</v>
      </c>
      <c r="AD337" s="34">
        <f t="shared" si="262"/>
        <v>0</v>
      </c>
      <c r="AE337" s="34">
        <v>0</v>
      </c>
      <c r="AF337" s="34">
        <v>0</v>
      </c>
      <c r="AG337" s="34">
        <v>0</v>
      </c>
      <c r="AH337" s="34">
        <v>0</v>
      </c>
      <c r="AI337" s="34">
        <v>0</v>
      </c>
      <c r="AJ337" s="34">
        <v>0</v>
      </c>
      <c r="AK337" s="34">
        <f t="shared" si="263"/>
        <v>0</v>
      </c>
      <c r="AL337" s="34">
        <v>0</v>
      </c>
      <c r="AM337" s="34">
        <v>0</v>
      </c>
      <c r="AN337" s="34">
        <v>0</v>
      </c>
      <c r="AO337" s="34">
        <v>0</v>
      </c>
      <c r="AP337" s="34">
        <v>0</v>
      </c>
      <c r="AQ337" s="34">
        <v>0</v>
      </c>
      <c r="AR337" s="34">
        <f t="shared" si="264"/>
        <v>0</v>
      </c>
      <c r="AS337" s="34">
        <v>0</v>
      </c>
      <c r="AT337" s="34">
        <v>0</v>
      </c>
      <c r="AU337" s="34">
        <v>0</v>
      </c>
      <c r="AV337" s="34">
        <v>0</v>
      </c>
    </row>
    <row r="338" spans="1:48" ht="153" x14ac:dyDescent="0.5">
      <c r="A338" s="53">
        <v>298</v>
      </c>
      <c r="B338" s="50" t="s">
        <v>682</v>
      </c>
      <c r="C338" s="51" t="s">
        <v>683</v>
      </c>
      <c r="D338" s="52">
        <v>2020</v>
      </c>
      <c r="E338" s="52">
        <v>2021</v>
      </c>
      <c r="F338" s="33">
        <v>441.24</v>
      </c>
      <c r="G338" s="34">
        <f t="shared" si="253"/>
        <v>0.32</v>
      </c>
      <c r="H338" s="34">
        <f t="shared" si="254"/>
        <v>0</v>
      </c>
      <c r="I338" s="34">
        <f t="shared" si="255"/>
        <v>431.24</v>
      </c>
      <c r="J338" s="34">
        <f t="shared" si="256"/>
        <v>431.24</v>
      </c>
      <c r="K338" s="34">
        <f t="shared" si="257"/>
        <v>0</v>
      </c>
      <c r="L338" s="34">
        <f t="shared" si="258"/>
        <v>0</v>
      </c>
      <c r="M338" s="34">
        <f t="shared" si="259"/>
        <v>0</v>
      </c>
      <c r="N338" s="34">
        <v>0</v>
      </c>
      <c r="O338" s="34">
        <v>0</v>
      </c>
      <c r="P338" s="34">
        <f t="shared" si="260"/>
        <v>10</v>
      </c>
      <c r="Q338" s="34">
        <v>10</v>
      </c>
      <c r="R338" s="34">
        <v>0</v>
      </c>
      <c r="S338" s="34">
        <v>0</v>
      </c>
      <c r="T338" s="34">
        <v>0</v>
      </c>
      <c r="U338" s="34">
        <v>0.32</v>
      </c>
      <c r="V338" s="34">
        <v>0</v>
      </c>
      <c r="W338" s="34">
        <f t="shared" si="261"/>
        <v>421.24</v>
      </c>
      <c r="X338" s="34">
        <v>421.24</v>
      </c>
      <c r="Y338" s="34">
        <v>0</v>
      </c>
      <c r="Z338" s="34">
        <v>0</v>
      </c>
      <c r="AA338" s="34">
        <v>0</v>
      </c>
      <c r="AB338" s="34">
        <v>0</v>
      </c>
      <c r="AC338" s="34">
        <v>0</v>
      </c>
      <c r="AD338" s="34">
        <f t="shared" si="262"/>
        <v>0</v>
      </c>
      <c r="AE338" s="34">
        <v>0</v>
      </c>
      <c r="AF338" s="34">
        <v>0</v>
      </c>
      <c r="AG338" s="34">
        <v>0</v>
      </c>
      <c r="AH338" s="34">
        <v>0</v>
      </c>
      <c r="AI338" s="34">
        <v>0</v>
      </c>
      <c r="AJ338" s="34">
        <v>0</v>
      </c>
      <c r="AK338" s="34">
        <f t="shared" si="263"/>
        <v>0</v>
      </c>
      <c r="AL338" s="34">
        <v>0</v>
      </c>
      <c r="AM338" s="34">
        <v>0</v>
      </c>
      <c r="AN338" s="34">
        <v>0</v>
      </c>
      <c r="AO338" s="34">
        <v>0</v>
      </c>
      <c r="AP338" s="34">
        <v>0</v>
      </c>
      <c r="AQ338" s="34">
        <v>0</v>
      </c>
      <c r="AR338" s="34">
        <f t="shared" si="264"/>
        <v>0</v>
      </c>
      <c r="AS338" s="34">
        <v>0</v>
      </c>
      <c r="AT338" s="34">
        <v>0</v>
      </c>
      <c r="AU338" s="34">
        <v>0</v>
      </c>
      <c r="AV338" s="34">
        <v>0</v>
      </c>
    </row>
    <row r="339" spans="1:48" ht="191.25" x14ac:dyDescent="0.5">
      <c r="A339" s="53">
        <v>299</v>
      </c>
      <c r="B339" s="50" t="s">
        <v>684</v>
      </c>
      <c r="C339" s="51" t="s">
        <v>685</v>
      </c>
      <c r="D339" s="52">
        <v>2020</v>
      </c>
      <c r="E339" s="52">
        <v>2021</v>
      </c>
      <c r="F339" s="33">
        <v>605.46</v>
      </c>
      <c r="G339" s="34">
        <f t="shared" si="253"/>
        <v>0.44</v>
      </c>
      <c r="H339" s="34">
        <f t="shared" si="254"/>
        <v>0</v>
      </c>
      <c r="I339" s="34">
        <f t="shared" si="255"/>
        <v>595.46</v>
      </c>
      <c r="J339" s="34">
        <f t="shared" si="256"/>
        <v>595.46</v>
      </c>
      <c r="K339" s="34">
        <f t="shared" si="257"/>
        <v>0</v>
      </c>
      <c r="L339" s="34">
        <f t="shared" si="258"/>
        <v>0</v>
      </c>
      <c r="M339" s="34">
        <f t="shared" si="259"/>
        <v>0</v>
      </c>
      <c r="N339" s="34">
        <v>0</v>
      </c>
      <c r="O339" s="34">
        <v>0</v>
      </c>
      <c r="P339" s="34">
        <f t="shared" si="260"/>
        <v>10</v>
      </c>
      <c r="Q339" s="34">
        <v>10</v>
      </c>
      <c r="R339" s="34">
        <v>0</v>
      </c>
      <c r="S339" s="34">
        <v>0</v>
      </c>
      <c r="T339" s="34">
        <v>0</v>
      </c>
      <c r="U339" s="34">
        <v>0.44</v>
      </c>
      <c r="V339" s="34">
        <v>0</v>
      </c>
      <c r="W339" s="34">
        <f t="shared" si="261"/>
        <v>585.46</v>
      </c>
      <c r="X339" s="34">
        <v>585.46</v>
      </c>
      <c r="Y339" s="34">
        <v>0</v>
      </c>
      <c r="Z339" s="34">
        <v>0</v>
      </c>
      <c r="AA339" s="34">
        <v>0</v>
      </c>
      <c r="AB339" s="34">
        <v>0</v>
      </c>
      <c r="AC339" s="34">
        <v>0</v>
      </c>
      <c r="AD339" s="34">
        <f t="shared" si="262"/>
        <v>0</v>
      </c>
      <c r="AE339" s="34">
        <v>0</v>
      </c>
      <c r="AF339" s="34">
        <v>0</v>
      </c>
      <c r="AG339" s="34">
        <v>0</v>
      </c>
      <c r="AH339" s="34">
        <v>0</v>
      </c>
      <c r="AI339" s="34">
        <v>0</v>
      </c>
      <c r="AJ339" s="34">
        <v>0</v>
      </c>
      <c r="AK339" s="34">
        <f t="shared" si="263"/>
        <v>0</v>
      </c>
      <c r="AL339" s="34">
        <v>0</v>
      </c>
      <c r="AM339" s="34">
        <v>0</v>
      </c>
      <c r="AN339" s="34">
        <v>0</v>
      </c>
      <c r="AO339" s="34">
        <v>0</v>
      </c>
      <c r="AP339" s="34">
        <v>0</v>
      </c>
      <c r="AQ339" s="34">
        <v>0</v>
      </c>
      <c r="AR339" s="34">
        <f t="shared" si="264"/>
        <v>0</v>
      </c>
      <c r="AS339" s="34">
        <v>0</v>
      </c>
      <c r="AT339" s="34">
        <v>0</v>
      </c>
      <c r="AU339" s="34">
        <v>0</v>
      </c>
      <c r="AV339" s="34">
        <v>0</v>
      </c>
    </row>
    <row r="340" spans="1:48" ht="191.25" x14ac:dyDescent="0.5">
      <c r="A340" s="53">
        <v>300</v>
      </c>
      <c r="B340" s="50" t="s">
        <v>686</v>
      </c>
      <c r="C340" s="51" t="s">
        <v>687</v>
      </c>
      <c r="D340" s="52">
        <v>2020</v>
      </c>
      <c r="E340" s="52">
        <v>2021</v>
      </c>
      <c r="F340" s="33">
        <v>189.31</v>
      </c>
      <c r="G340" s="34">
        <f t="shared" si="253"/>
        <v>0.14000000000000001</v>
      </c>
      <c r="H340" s="34">
        <f t="shared" si="254"/>
        <v>0</v>
      </c>
      <c r="I340" s="34">
        <f t="shared" si="255"/>
        <v>179.31</v>
      </c>
      <c r="J340" s="34">
        <f t="shared" si="256"/>
        <v>179.31</v>
      </c>
      <c r="K340" s="34">
        <f t="shared" si="257"/>
        <v>0</v>
      </c>
      <c r="L340" s="34">
        <f t="shared" si="258"/>
        <v>0</v>
      </c>
      <c r="M340" s="34">
        <f t="shared" si="259"/>
        <v>0</v>
      </c>
      <c r="N340" s="34">
        <v>0</v>
      </c>
      <c r="O340" s="34">
        <v>0</v>
      </c>
      <c r="P340" s="34">
        <f t="shared" si="260"/>
        <v>10</v>
      </c>
      <c r="Q340" s="34">
        <v>10</v>
      </c>
      <c r="R340" s="34">
        <v>0</v>
      </c>
      <c r="S340" s="34">
        <v>0</v>
      </c>
      <c r="T340" s="34">
        <v>0</v>
      </c>
      <c r="U340" s="34">
        <v>0.14000000000000001</v>
      </c>
      <c r="V340" s="34">
        <v>0</v>
      </c>
      <c r="W340" s="34">
        <f t="shared" si="261"/>
        <v>169.31</v>
      </c>
      <c r="X340" s="34">
        <v>169.31</v>
      </c>
      <c r="Y340" s="34">
        <v>0</v>
      </c>
      <c r="Z340" s="34">
        <v>0</v>
      </c>
      <c r="AA340" s="34">
        <v>0</v>
      </c>
      <c r="AB340" s="34">
        <v>0</v>
      </c>
      <c r="AC340" s="34">
        <v>0</v>
      </c>
      <c r="AD340" s="34">
        <f t="shared" si="262"/>
        <v>0</v>
      </c>
      <c r="AE340" s="34">
        <v>0</v>
      </c>
      <c r="AF340" s="34">
        <v>0</v>
      </c>
      <c r="AG340" s="34">
        <v>0</v>
      </c>
      <c r="AH340" s="34">
        <v>0</v>
      </c>
      <c r="AI340" s="34">
        <v>0</v>
      </c>
      <c r="AJ340" s="34">
        <v>0</v>
      </c>
      <c r="AK340" s="34">
        <f t="shared" si="263"/>
        <v>0</v>
      </c>
      <c r="AL340" s="34">
        <v>0</v>
      </c>
      <c r="AM340" s="34">
        <v>0</v>
      </c>
      <c r="AN340" s="34">
        <v>0</v>
      </c>
      <c r="AO340" s="34">
        <v>0</v>
      </c>
      <c r="AP340" s="34">
        <v>0</v>
      </c>
      <c r="AQ340" s="34">
        <v>0</v>
      </c>
      <c r="AR340" s="34">
        <f t="shared" si="264"/>
        <v>0</v>
      </c>
      <c r="AS340" s="34">
        <v>0</v>
      </c>
      <c r="AT340" s="34">
        <v>0</v>
      </c>
      <c r="AU340" s="34">
        <v>0</v>
      </c>
      <c r="AV340" s="34">
        <v>0</v>
      </c>
    </row>
    <row r="341" spans="1:48" ht="191.25" x14ac:dyDescent="0.5">
      <c r="A341" s="53">
        <v>301</v>
      </c>
      <c r="B341" s="50" t="s">
        <v>688</v>
      </c>
      <c r="C341" s="51" t="s">
        <v>689</v>
      </c>
      <c r="D341" s="52">
        <v>2020</v>
      </c>
      <c r="E341" s="52">
        <v>2021</v>
      </c>
      <c r="F341" s="33">
        <v>1340.42</v>
      </c>
      <c r="G341" s="34">
        <f t="shared" si="253"/>
        <v>0.6</v>
      </c>
      <c r="H341" s="34">
        <f t="shared" si="254"/>
        <v>0</v>
      </c>
      <c r="I341" s="34">
        <f t="shared" si="255"/>
        <v>1330.42</v>
      </c>
      <c r="J341" s="34">
        <f t="shared" si="256"/>
        <v>1330.42</v>
      </c>
      <c r="K341" s="34">
        <f t="shared" si="257"/>
        <v>0</v>
      </c>
      <c r="L341" s="34">
        <f t="shared" si="258"/>
        <v>0</v>
      </c>
      <c r="M341" s="34">
        <f t="shared" si="259"/>
        <v>0</v>
      </c>
      <c r="N341" s="34">
        <v>0</v>
      </c>
      <c r="O341" s="34">
        <v>0</v>
      </c>
      <c r="P341" s="34">
        <f t="shared" si="260"/>
        <v>10</v>
      </c>
      <c r="Q341" s="34">
        <v>10</v>
      </c>
      <c r="R341" s="34">
        <v>0</v>
      </c>
      <c r="S341" s="34">
        <v>0</v>
      </c>
      <c r="T341" s="34">
        <v>0</v>
      </c>
      <c r="U341" s="34">
        <v>0.6</v>
      </c>
      <c r="V341" s="34">
        <v>0</v>
      </c>
      <c r="W341" s="34">
        <f t="shared" si="261"/>
        <v>1320.42</v>
      </c>
      <c r="X341" s="34">
        <v>1320.42</v>
      </c>
      <c r="Y341" s="34">
        <v>0</v>
      </c>
      <c r="Z341" s="34">
        <v>0</v>
      </c>
      <c r="AA341" s="34">
        <v>0</v>
      </c>
      <c r="AB341" s="34">
        <v>0</v>
      </c>
      <c r="AC341" s="34">
        <v>0</v>
      </c>
      <c r="AD341" s="34">
        <f t="shared" si="262"/>
        <v>0</v>
      </c>
      <c r="AE341" s="34">
        <v>0</v>
      </c>
      <c r="AF341" s="34">
        <v>0</v>
      </c>
      <c r="AG341" s="34">
        <v>0</v>
      </c>
      <c r="AH341" s="34">
        <v>0</v>
      </c>
      <c r="AI341" s="34">
        <v>0</v>
      </c>
      <c r="AJ341" s="34">
        <v>0</v>
      </c>
      <c r="AK341" s="34">
        <f t="shared" si="263"/>
        <v>0</v>
      </c>
      <c r="AL341" s="34">
        <v>0</v>
      </c>
      <c r="AM341" s="34">
        <v>0</v>
      </c>
      <c r="AN341" s="34">
        <v>0</v>
      </c>
      <c r="AO341" s="34">
        <v>0</v>
      </c>
      <c r="AP341" s="34">
        <v>0</v>
      </c>
      <c r="AQ341" s="34">
        <v>0</v>
      </c>
      <c r="AR341" s="34">
        <f t="shared" si="264"/>
        <v>0</v>
      </c>
      <c r="AS341" s="34">
        <v>0</v>
      </c>
      <c r="AT341" s="34">
        <v>0</v>
      </c>
      <c r="AU341" s="34">
        <v>0</v>
      </c>
      <c r="AV341" s="34">
        <v>0</v>
      </c>
    </row>
    <row r="342" spans="1:48" ht="153" x14ac:dyDescent="0.5">
      <c r="A342" s="53">
        <v>302</v>
      </c>
      <c r="B342" s="50" t="s">
        <v>690</v>
      </c>
      <c r="C342" s="51" t="s">
        <v>691</v>
      </c>
      <c r="D342" s="52">
        <v>2020</v>
      </c>
      <c r="E342" s="52">
        <v>2021</v>
      </c>
      <c r="F342" s="33">
        <v>345.4</v>
      </c>
      <c r="G342" s="34">
        <f t="shared" si="253"/>
        <v>0.25</v>
      </c>
      <c r="H342" s="34">
        <f t="shared" si="254"/>
        <v>0</v>
      </c>
      <c r="I342" s="34">
        <f t="shared" si="255"/>
        <v>345.4</v>
      </c>
      <c r="J342" s="34">
        <f t="shared" si="256"/>
        <v>345.4</v>
      </c>
      <c r="K342" s="34">
        <f t="shared" si="257"/>
        <v>0</v>
      </c>
      <c r="L342" s="34">
        <f t="shared" si="258"/>
        <v>0</v>
      </c>
      <c r="M342" s="34">
        <f t="shared" si="259"/>
        <v>0</v>
      </c>
      <c r="N342" s="34">
        <v>0</v>
      </c>
      <c r="O342" s="34">
        <v>0</v>
      </c>
      <c r="P342" s="34">
        <f t="shared" si="260"/>
        <v>10</v>
      </c>
      <c r="Q342" s="34">
        <v>10</v>
      </c>
      <c r="R342" s="34">
        <v>0</v>
      </c>
      <c r="S342" s="34">
        <v>0</v>
      </c>
      <c r="T342" s="34">
        <v>0</v>
      </c>
      <c r="U342" s="34">
        <v>0.25</v>
      </c>
      <c r="V342" s="34">
        <v>0</v>
      </c>
      <c r="W342" s="34">
        <f t="shared" si="261"/>
        <v>335.4</v>
      </c>
      <c r="X342" s="34">
        <v>335.4</v>
      </c>
      <c r="Y342" s="34">
        <v>0</v>
      </c>
      <c r="Z342" s="34">
        <v>0</v>
      </c>
      <c r="AA342" s="34">
        <v>0</v>
      </c>
      <c r="AB342" s="34">
        <v>0</v>
      </c>
      <c r="AC342" s="34">
        <v>0</v>
      </c>
      <c r="AD342" s="34">
        <f t="shared" si="262"/>
        <v>0</v>
      </c>
      <c r="AE342" s="34">
        <v>0</v>
      </c>
      <c r="AF342" s="34">
        <v>0</v>
      </c>
      <c r="AG342" s="34">
        <v>0</v>
      </c>
      <c r="AH342" s="34">
        <v>0</v>
      </c>
      <c r="AI342" s="34">
        <v>0</v>
      </c>
      <c r="AJ342" s="34">
        <v>0</v>
      </c>
      <c r="AK342" s="34">
        <f t="shared" si="263"/>
        <v>0</v>
      </c>
      <c r="AL342" s="34">
        <v>0</v>
      </c>
      <c r="AM342" s="34">
        <v>0</v>
      </c>
      <c r="AN342" s="34">
        <v>0</v>
      </c>
      <c r="AO342" s="34">
        <v>0</v>
      </c>
      <c r="AP342" s="34">
        <v>0</v>
      </c>
      <c r="AQ342" s="34">
        <v>0</v>
      </c>
      <c r="AR342" s="34">
        <f t="shared" si="264"/>
        <v>0</v>
      </c>
      <c r="AS342" s="34">
        <v>0</v>
      </c>
      <c r="AT342" s="34">
        <v>0</v>
      </c>
      <c r="AU342" s="34">
        <v>0</v>
      </c>
      <c r="AV342" s="34">
        <v>0</v>
      </c>
    </row>
    <row r="343" spans="1:48" ht="153" x14ac:dyDescent="0.5">
      <c r="A343" s="53">
        <v>303</v>
      </c>
      <c r="B343" s="50" t="s">
        <v>692</v>
      </c>
      <c r="C343" s="51" t="s">
        <v>693</v>
      </c>
      <c r="D343" s="52">
        <v>2022</v>
      </c>
      <c r="E343" s="52">
        <v>2024</v>
      </c>
      <c r="F343" s="33">
        <v>10970.58</v>
      </c>
      <c r="G343" s="34">
        <f t="shared" si="253"/>
        <v>2.25</v>
      </c>
      <c r="H343" s="34">
        <f t="shared" si="254"/>
        <v>0</v>
      </c>
      <c r="I343" s="34">
        <f t="shared" si="255"/>
        <v>1970.58</v>
      </c>
      <c r="J343" s="34">
        <f t="shared" si="256"/>
        <v>1970.58</v>
      </c>
      <c r="K343" s="34">
        <f t="shared" si="257"/>
        <v>0</v>
      </c>
      <c r="L343" s="34">
        <f t="shared" si="258"/>
        <v>0</v>
      </c>
      <c r="M343" s="34">
        <f t="shared" si="259"/>
        <v>0</v>
      </c>
      <c r="N343" s="34">
        <v>0</v>
      </c>
      <c r="O343" s="34">
        <v>0</v>
      </c>
      <c r="P343" s="34">
        <f t="shared" si="260"/>
        <v>0</v>
      </c>
      <c r="Q343" s="34">
        <v>0</v>
      </c>
      <c r="R343" s="34">
        <v>0</v>
      </c>
      <c r="S343" s="34">
        <v>0</v>
      </c>
      <c r="T343" s="34">
        <v>0</v>
      </c>
      <c r="U343" s="34">
        <v>0</v>
      </c>
      <c r="V343" s="34">
        <v>0</v>
      </c>
      <c r="W343" s="34">
        <f t="shared" si="261"/>
        <v>0</v>
      </c>
      <c r="X343" s="34">
        <v>0</v>
      </c>
      <c r="Y343" s="34">
        <v>0</v>
      </c>
      <c r="Z343" s="34">
        <v>0</v>
      </c>
      <c r="AA343" s="34">
        <v>0</v>
      </c>
      <c r="AB343" s="34">
        <v>0</v>
      </c>
      <c r="AC343" s="34">
        <v>0</v>
      </c>
      <c r="AD343" s="34">
        <f t="shared" si="262"/>
        <v>0</v>
      </c>
      <c r="AE343" s="34">
        <v>0</v>
      </c>
      <c r="AF343" s="34">
        <v>0</v>
      </c>
      <c r="AG343" s="34">
        <v>0</v>
      </c>
      <c r="AH343" s="34">
        <v>0</v>
      </c>
      <c r="AI343" s="34">
        <v>0</v>
      </c>
      <c r="AJ343" s="34">
        <v>0</v>
      </c>
      <c r="AK343" s="34">
        <f t="shared" si="263"/>
        <v>0</v>
      </c>
      <c r="AL343" s="34">
        <v>0</v>
      </c>
      <c r="AM343" s="34">
        <v>0</v>
      </c>
      <c r="AN343" s="34">
        <v>0</v>
      </c>
      <c r="AO343" s="34">
        <v>0</v>
      </c>
      <c r="AP343" s="34">
        <v>2.25</v>
      </c>
      <c r="AQ343" s="34">
        <v>0</v>
      </c>
      <c r="AR343" s="34">
        <f t="shared" si="264"/>
        <v>1970.58</v>
      </c>
      <c r="AS343" s="34">
        <v>1970.58</v>
      </c>
      <c r="AT343" s="34">
        <v>0</v>
      </c>
      <c r="AU343" s="34">
        <v>0</v>
      </c>
      <c r="AV343" s="34">
        <v>0</v>
      </c>
    </row>
    <row r="344" spans="1:48" ht="38.25" x14ac:dyDescent="0.5">
      <c r="A344" s="53"/>
      <c r="B344" s="43" t="s">
        <v>694</v>
      </c>
      <c r="C344" s="48"/>
      <c r="D344" s="52"/>
      <c r="E344" s="45"/>
      <c r="F344" s="35">
        <f t="shared" ref="F344:AV344" si="265">SUM(F345:F385)</f>
        <v>287285.25373999996</v>
      </c>
      <c r="G344" s="35">
        <f>SUM(G345:G385)</f>
        <v>16.849999999999998</v>
      </c>
      <c r="H344" s="35">
        <f t="shared" si="265"/>
        <v>10.950000000000001</v>
      </c>
      <c r="I344" s="35">
        <f t="shared" si="265"/>
        <v>65205.762239999975</v>
      </c>
      <c r="J344" s="35">
        <f t="shared" si="265"/>
        <v>65205.762239999975</v>
      </c>
      <c r="K344" s="35">
        <f t="shared" si="265"/>
        <v>0</v>
      </c>
      <c r="L344" s="35">
        <f t="shared" si="265"/>
        <v>0</v>
      </c>
      <c r="M344" s="35">
        <f t="shared" si="265"/>
        <v>0</v>
      </c>
      <c r="N344" s="35">
        <f t="shared" si="265"/>
        <v>0.52</v>
      </c>
      <c r="O344" s="35">
        <f t="shared" si="265"/>
        <v>4.1500000000000004</v>
      </c>
      <c r="P344" s="35">
        <f t="shared" si="265"/>
        <v>16637.947960000001</v>
      </c>
      <c r="Q344" s="35">
        <f t="shared" si="265"/>
        <v>16637.947960000001</v>
      </c>
      <c r="R344" s="35">
        <f t="shared" si="265"/>
        <v>0</v>
      </c>
      <c r="S344" s="35">
        <f t="shared" si="265"/>
        <v>0</v>
      </c>
      <c r="T344" s="35">
        <f t="shared" si="265"/>
        <v>0</v>
      </c>
      <c r="U344" s="35">
        <f t="shared" si="265"/>
        <v>4.03</v>
      </c>
      <c r="V344" s="35">
        <f t="shared" si="265"/>
        <v>6.8</v>
      </c>
      <c r="W344" s="35">
        <f t="shared" si="265"/>
        <v>18337.534279999996</v>
      </c>
      <c r="X344" s="35">
        <f t="shared" si="265"/>
        <v>18337.534279999996</v>
      </c>
      <c r="Y344" s="35">
        <f t="shared" si="265"/>
        <v>0</v>
      </c>
      <c r="Z344" s="35">
        <f t="shared" si="265"/>
        <v>0</v>
      </c>
      <c r="AA344" s="35">
        <f t="shared" si="265"/>
        <v>0</v>
      </c>
      <c r="AB344" s="35">
        <f t="shared" si="265"/>
        <v>0</v>
      </c>
      <c r="AC344" s="35">
        <f t="shared" si="265"/>
        <v>0</v>
      </c>
      <c r="AD344" s="35">
        <f t="shared" si="265"/>
        <v>9000</v>
      </c>
      <c r="AE344" s="35">
        <f t="shared" si="265"/>
        <v>9000</v>
      </c>
      <c r="AF344" s="35">
        <f t="shared" si="265"/>
        <v>0</v>
      </c>
      <c r="AG344" s="35">
        <f t="shared" si="265"/>
        <v>0</v>
      </c>
      <c r="AH344" s="35">
        <f t="shared" si="265"/>
        <v>0</v>
      </c>
      <c r="AI344" s="35">
        <f t="shared" si="265"/>
        <v>4.1099999999999994</v>
      </c>
      <c r="AJ344" s="35">
        <f t="shared" si="265"/>
        <v>0</v>
      </c>
      <c r="AK344" s="35">
        <f t="shared" si="265"/>
        <v>1544.69</v>
      </c>
      <c r="AL344" s="35">
        <f t="shared" si="265"/>
        <v>1544.69</v>
      </c>
      <c r="AM344" s="35">
        <f t="shared" si="265"/>
        <v>0</v>
      </c>
      <c r="AN344" s="35">
        <f t="shared" si="265"/>
        <v>0</v>
      </c>
      <c r="AO344" s="35">
        <f t="shared" si="265"/>
        <v>0</v>
      </c>
      <c r="AP344" s="35">
        <f t="shared" si="265"/>
        <v>8.1900000000000013</v>
      </c>
      <c r="AQ344" s="35">
        <f t="shared" si="265"/>
        <v>0</v>
      </c>
      <c r="AR344" s="35">
        <f t="shared" si="265"/>
        <v>19685.59</v>
      </c>
      <c r="AS344" s="35">
        <f t="shared" si="265"/>
        <v>19685.59</v>
      </c>
      <c r="AT344" s="35">
        <f t="shared" si="265"/>
        <v>0</v>
      </c>
      <c r="AU344" s="35">
        <f t="shared" si="265"/>
        <v>0</v>
      </c>
      <c r="AV344" s="35">
        <f t="shared" si="265"/>
        <v>0</v>
      </c>
    </row>
    <row r="345" spans="1:48" ht="114.75" x14ac:dyDescent="0.5">
      <c r="A345" s="53">
        <v>304</v>
      </c>
      <c r="B345" s="50" t="s">
        <v>695</v>
      </c>
      <c r="C345" s="51" t="s">
        <v>696</v>
      </c>
      <c r="D345" s="52">
        <v>2014</v>
      </c>
      <c r="E345" s="52">
        <v>2021</v>
      </c>
      <c r="F345" s="33">
        <v>30515.05</v>
      </c>
      <c r="G345" s="34">
        <f t="shared" ref="G345:G385" si="266">N345+U345+AB345+AI345+AP345</f>
        <v>0</v>
      </c>
      <c r="H345" s="34">
        <f t="shared" ref="H345:H385" si="267">O345+V345+AC345+AJ345+AQ345</f>
        <v>1.26</v>
      </c>
      <c r="I345" s="34">
        <f t="shared" ref="I345:I385" si="268">J345+K345+L345</f>
        <v>4527.5</v>
      </c>
      <c r="J345" s="34">
        <f t="shared" ref="J345:J385" si="269">Q345+X345+AE345+AL345+AS345</f>
        <v>4527.5</v>
      </c>
      <c r="K345" s="34">
        <f t="shared" ref="K345:K385" si="270">R345+Y345+AF345+AM345+AT345</f>
        <v>0</v>
      </c>
      <c r="L345" s="34">
        <f t="shared" ref="L345:L385" si="271">S345+Z345+AG345+AN345+AU345</f>
        <v>0</v>
      </c>
      <c r="M345" s="34">
        <f t="shared" ref="M345:M385" si="272">T345+AA345+AH345+AO345+AV345</f>
        <v>0</v>
      </c>
      <c r="N345" s="34">
        <v>0</v>
      </c>
      <c r="O345" s="34">
        <v>0</v>
      </c>
      <c r="P345" s="34">
        <f t="shared" ref="P345:P385" si="273">Q345+R345+S345</f>
        <v>1527.5</v>
      </c>
      <c r="Q345" s="34">
        <v>1527.5</v>
      </c>
      <c r="R345" s="34">
        <v>0</v>
      </c>
      <c r="S345" s="34">
        <v>0</v>
      </c>
      <c r="T345" s="34">
        <v>0</v>
      </c>
      <c r="U345" s="34">
        <v>0</v>
      </c>
      <c r="V345" s="34">
        <v>1.26</v>
      </c>
      <c r="W345" s="34">
        <f t="shared" ref="W345:W385" si="274">X345+Y345+Z345</f>
        <v>3000</v>
      </c>
      <c r="X345" s="34">
        <v>3000</v>
      </c>
      <c r="Y345" s="34">
        <v>0</v>
      </c>
      <c r="Z345" s="34">
        <v>0</v>
      </c>
      <c r="AA345" s="34">
        <v>0</v>
      </c>
      <c r="AB345" s="34">
        <v>0</v>
      </c>
      <c r="AC345" s="34">
        <v>0</v>
      </c>
      <c r="AD345" s="34">
        <f t="shared" ref="AD345:AD385" si="275">AE345+AF345+AG345</f>
        <v>0</v>
      </c>
      <c r="AE345" s="34">
        <v>0</v>
      </c>
      <c r="AF345" s="34">
        <v>0</v>
      </c>
      <c r="AG345" s="34">
        <v>0</v>
      </c>
      <c r="AH345" s="34">
        <v>0</v>
      </c>
      <c r="AI345" s="34">
        <v>0</v>
      </c>
      <c r="AJ345" s="34">
        <v>0</v>
      </c>
      <c r="AK345" s="34">
        <f t="shared" ref="AK345:AK385" si="276">AL345+AM345+AN345</f>
        <v>0</v>
      </c>
      <c r="AL345" s="34">
        <v>0</v>
      </c>
      <c r="AM345" s="34">
        <v>0</v>
      </c>
      <c r="AN345" s="34">
        <v>0</v>
      </c>
      <c r="AO345" s="34">
        <v>0</v>
      </c>
      <c r="AP345" s="34">
        <v>0</v>
      </c>
      <c r="AQ345" s="34">
        <v>0</v>
      </c>
      <c r="AR345" s="34">
        <f t="shared" ref="AR345:AR385" si="277">AS345+AT345+AU345</f>
        <v>0</v>
      </c>
      <c r="AS345" s="34">
        <v>0</v>
      </c>
      <c r="AT345" s="34">
        <v>0</v>
      </c>
      <c r="AU345" s="34">
        <v>0</v>
      </c>
      <c r="AV345" s="34">
        <v>0</v>
      </c>
    </row>
    <row r="346" spans="1:48" ht="114.75" x14ac:dyDescent="0.5">
      <c r="A346" s="53">
        <v>305</v>
      </c>
      <c r="B346" s="50" t="s">
        <v>697</v>
      </c>
      <c r="C346" s="51" t="s">
        <v>698</v>
      </c>
      <c r="D346" s="52">
        <v>2016</v>
      </c>
      <c r="E346" s="52">
        <v>2026</v>
      </c>
      <c r="F346" s="33">
        <v>35890.980000000003</v>
      </c>
      <c r="G346" s="34">
        <f t="shared" si="266"/>
        <v>0</v>
      </c>
      <c r="H346" s="34">
        <f t="shared" si="267"/>
        <v>0</v>
      </c>
      <c r="I346" s="34">
        <f t="shared" si="268"/>
        <v>10</v>
      </c>
      <c r="J346" s="34">
        <f t="shared" si="269"/>
        <v>10</v>
      </c>
      <c r="K346" s="34">
        <f t="shared" si="270"/>
        <v>0</v>
      </c>
      <c r="L346" s="34">
        <f t="shared" si="271"/>
        <v>0</v>
      </c>
      <c r="M346" s="34">
        <f t="shared" si="272"/>
        <v>0</v>
      </c>
      <c r="N346" s="34">
        <v>0</v>
      </c>
      <c r="O346" s="34">
        <v>0</v>
      </c>
      <c r="P346" s="34">
        <f t="shared" si="273"/>
        <v>0</v>
      </c>
      <c r="Q346" s="34">
        <v>0</v>
      </c>
      <c r="R346" s="34">
        <v>0</v>
      </c>
      <c r="S346" s="34">
        <v>0</v>
      </c>
      <c r="T346" s="34">
        <v>0</v>
      </c>
      <c r="U346" s="34">
        <v>0</v>
      </c>
      <c r="V346" s="34">
        <v>0</v>
      </c>
      <c r="W346" s="34">
        <f t="shared" si="274"/>
        <v>0</v>
      </c>
      <c r="X346" s="34">
        <v>0</v>
      </c>
      <c r="Y346" s="34">
        <v>0</v>
      </c>
      <c r="Z346" s="34">
        <v>0</v>
      </c>
      <c r="AA346" s="34">
        <v>0</v>
      </c>
      <c r="AB346" s="34">
        <v>0</v>
      </c>
      <c r="AC346" s="34">
        <v>0</v>
      </c>
      <c r="AD346" s="34">
        <f t="shared" si="275"/>
        <v>0</v>
      </c>
      <c r="AE346" s="34">
        <v>0</v>
      </c>
      <c r="AF346" s="34">
        <v>0</v>
      </c>
      <c r="AG346" s="34">
        <v>0</v>
      </c>
      <c r="AH346" s="34">
        <v>0</v>
      </c>
      <c r="AI346" s="34">
        <v>0</v>
      </c>
      <c r="AJ346" s="34">
        <v>0</v>
      </c>
      <c r="AK346" s="34">
        <f t="shared" si="276"/>
        <v>0</v>
      </c>
      <c r="AL346" s="34">
        <v>0</v>
      </c>
      <c r="AM346" s="34">
        <v>0</v>
      </c>
      <c r="AN346" s="34">
        <v>0</v>
      </c>
      <c r="AO346" s="34">
        <v>0</v>
      </c>
      <c r="AP346" s="34">
        <v>0</v>
      </c>
      <c r="AQ346" s="34">
        <v>0</v>
      </c>
      <c r="AR346" s="34">
        <f t="shared" si="277"/>
        <v>10</v>
      </c>
      <c r="AS346" s="34">
        <v>10</v>
      </c>
      <c r="AT346" s="34">
        <v>0</v>
      </c>
      <c r="AU346" s="34">
        <v>0</v>
      </c>
      <c r="AV346" s="34">
        <v>0</v>
      </c>
    </row>
    <row r="347" spans="1:48" ht="76.5" x14ac:dyDescent="0.5">
      <c r="A347" s="53">
        <v>306</v>
      </c>
      <c r="B347" s="50" t="s">
        <v>699</v>
      </c>
      <c r="C347" s="51" t="s">
        <v>700</v>
      </c>
      <c r="D347" s="52">
        <v>2021</v>
      </c>
      <c r="E347" s="52">
        <v>2024</v>
      </c>
      <c r="F347" s="33">
        <v>6091.84</v>
      </c>
      <c r="G347" s="34">
        <f t="shared" si="266"/>
        <v>2.21</v>
      </c>
      <c r="H347" s="34">
        <f t="shared" si="267"/>
        <v>0</v>
      </c>
      <c r="I347" s="34">
        <f t="shared" si="268"/>
        <v>1091.8399999999999</v>
      </c>
      <c r="J347" s="34">
        <f t="shared" si="269"/>
        <v>1091.8399999999999</v>
      </c>
      <c r="K347" s="34">
        <f t="shared" si="270"/>
        <v>0</v>
      </c>
      <c r="L347" s="34">
        <f t="shared" si="271"/>
        <v>0</v>
      </c>
      <c r="M347" s="34">
        <f t="shared" si="272"/>
        <v>0</v>
      </c>
      <c r="N347" s="34">
        <v>0</v>
      </c>
      <c r="O347" s="34">
        <v>0</v>
      </c>
      <c r="P347" s="34">
        <f t="shared" si="273"/>
        <v>0</v>
      </c>
      <c r="Q347" s="34">
        <v>0</v>
      </c>
      <c r="R347" s="34">
        <v>0</v>
      </c>
      <c r="S347" s="34">
        <v>0</v>
      </c>
      <c r="T347" s="34">
        <v>0</v>
      </c>
      <c r="U347" s="34">
        <v>0</v>
      </c>
      <c r="V347" s="34">
        <v>0</v>
      </c>
      <c r="W347" s="34">
        <f t="shared" si="274"/>
        <v>0</v>
      </c>
      <c r="X347" s="34">
        <v>0</v>
      </c>
      <c r="Y347" s="34">
        <v>0</v>
      </c>
      <c r="Z347" s="34">
        <v>0</v>
      </c>
      <c r="AA347" s="34">
        <v>0</v>
      </c>
      <c r="AB347" s="34">
        <v>0</v>
      </c>
      <c r="AC347" s="34">
        <v>0</v>
      </c>
      <c r="AD347" s="34">
        <f t="shared" si="275"/>
        <v>0</v>
      </c>
      <c r="AE347" s="34">
        <v>0</v>
      </c>
      <c r="AF347" s="34">
        <v>0</v>
      </c>
      <c r="AG347" s="34">
        <v>0</v>
      </c>
      <c r="AH347" s="34">
        <v>0</v>
      </c>
      <c r="AI347" s="34">
        <v>0</v>
      </c>
      <c r="AJ347" s="34">
        <v>0</v>
      </c>
      <c r="AK347" s="34">
        <f t="shared" si="276"/>
        <v>0</v>
      </c>
      <c r="AL347" s="34">
        <v>0</v>
      </c>
      <c r="AM347" s="34">
        <v>0</v>
      </c>
      <c r="AN347" s="34">
        <v>0</v>
      </c>
      <c r="AO347" s="34">
        <v>0</v>
      </c>
      <c r="AP347" s="34">
        <v>2.21</v>
      </c>
      <c r="AQ347" s="34">
        <v>0</v>
      </c>
      <c r="AR347" s="34">
        <f t="shared" si="277"/>
        <v>1091.8399999999999</v>
      </c>
      <c r="AS347" s="34">
        <v>1091.8399999999999</v>
      </c>
      <c r="AT347" s="34">
        <v>0</v>
      </c>
      <c r="AU347" s="34">
        <v>0</v>
      </c>
      <c r="AV347" s="34">
        <v>0</v>
      </c>
    </row>
    <row r="348" spans="1:48" ht="114.75" x14ac:dyDescent="0.5">
      <c r="A348" s="53">
        <v>307</v>
      </c>
      <c r="B348" s="50" t="s">
        <v>701</v>
      </c>
      <c r="C348" s="51" t="s">
        <v>702</v>
      </c>
      <c r="D348" s="52">
        <v>2022</v>
      </c>
      <c r="E348" s="52">
        <v>2026</v>
      </c>
      <c r="F348" s="33">
        <v>9736.7999999999993</v>
      </c>
      <c r="G348" s="34">
        <f t="shared" si="266"/>
        <v>0</v>
      </c>
      <c r="H348" s="34">
        <f t="shared" si="267"/>
        <v>0</v>
      </c>
      <c r="I348" s="34">
        <f t="shared" si="268"/>
        <v>10</v>
      </c>
      <c r="J348" s="34">
        <f t="shared" si="269"/>
        <v>10</v>
      </c>
      <c r="K348" s="34">
        <f t="shared" si="270"/>
        <v>0</v>
      </c>
      <c r="L348" s="34">
        <f t="shared" si="271"/>
        <v>0</v>
      </c>
      <c r="M348" s="34">
        <f t="shared" si="272"/>
        <v>0</v>
      </c>
      <c r="N348" s="34">
        <v>0</v>
      </c>
      <c r="O348" s="34">
        <v>0</v>
      </c>
      <c r="P348" s="34">
        <f t="shared" si="273"/>
        <v>0</v>
      </c>
      <c r="Q348" s="34">
        <v>0</v>
      </c>
      <c r="R348" s="34">
        <v>0</v>
      </c>
      <c r="S348" s="34">
        <v>0</v>
      </c>
      <c r="T348" s="34">
        <v>0</v>
      </c>
      <c r="U348" s="34">
        <v>0</v>
      </c>
      <c r="V348" s="34">
        <v>0</v>
      </c>
      <c r="W348" s="34">
        <f t="shared" si="274"/>
        <v>0</v>
      </c>
      <c r="X348" s="34">
        <v>0</v>
      </c>
      <c r="Y348" s="34">
        <v>0</v>
      </c>
      <c r="Z348" s="34">
        <v>0</v>
      </c>
      <c r="AA348" s="34">
        <v>0</v>
      </c>
      <c r="AB348" s="34">
        <v>0</v>
      </c>
      <c r="AC348" s="34">
        <v>0</v>
      </c>
      <c r="AD348" s="34">
        <f t="shared" si="275"/>
        <v>0</v>
      </c>
      <c r="AE348" s="34">
        <v>0</v>
      </c>
      <c r="AF348" s="34">
        <v>0</v>
      </c>
      <c r="AG348" s="34">
        <v>0</v>
      </c>
      <c r="AH348" s="34">
        <v>0</v>
      </c>
      <c r="AI348" s="34">
        <v>0</v>
      </c>
      <c r="AJ348" s="34">
        <v>0</v>
      </c>
      <c r="AK348" s="34">
        <f t="shared" si="276"/>
        <v>0</v>
      </c>
      <c r="AL348" s="34">
        <v>0</v>
      </c>
      <c r="AM348" s="34">
        <v>0</v>
      </c>
      <c r="AN348" s="34">
        <v>0</v>
      </c>
      <c r="AO348" s="34">
        <v>0</v>
      </c>
      <c r="AP348" s="34">
        <v>0</v>
      </c>
      <c r="AQ348" s="34">
        <v>0</v>
      </c>
      <c r="AR348" s="34">
        <f t="shared" si="277"/>
        <v>10</v>
      </c>
      <c r="AS348" s="34">
        <v>10</v>
      </c>
      <c r="AT348" s="34">
        <v>0</v>
      </c>
      <c r="AU348" s="34">
        <v>0</v>
      </c>
      <c r="AV348" s="34">
        <v>0</v>
      </c>
    </row>
    <row r="349" spans="1:48" ht="114.75" x14ac:dyDescent="0.5">
      <c r="A349" s="53">
        <v>308</v>
      </c>
      <c r="B349" s="50" t="s">
        <v>703</v>
      </c>
      <c r="C349" s="51" t="s">
        <v>704</v>
      </c>
      <c r="D349" s="52">
        <v>2023</v>
      </c>
      <c r="E349" s="52">
        <v>2024</v>
      </c>
      <c r="F349" s="33">
        <v>2167.2199999999998</v>
      </c>
      <c r="G349" s="34">
        <f t="shared" si="266"/>
        <v>0.78</v>
      </c>
      <c r="H349" s="34">
        <f t="shared" si="267"/>
        <v>0</v>
      </c>
      <c r="I349" s="34">
        <f t="shared" si="268"/>
        <v>2167.2199999999998</v>
      </c>
      <c r="J349" s="34">
        <f t="shared" si="269"/>
        <v>2167.2199999999998</v>
      </c>
      <c r="K349" s="34">
        <f t="shared" si="270"/>
        <v>0</v>
      </c>
      <c r="L349" s="34">
        <f t="shared" si="271"/>
        <v>0</v>
      </c>
      <c r="M349" s="34">
        <f t="shared" si="272"/>
        <v>0</v>
      </c>
      <c r="N349" s="34">
        <v>0</v>
      </c>
      <c r="O349" s="34">
        <v>0</v>
      </c>
      <c r="P349" s="34">
        <f t="shared" si="273"/>
        <v>0</v>
      </c>
      <c r="Q349" s="34">
        <v>0</v>
      </c>
      <c r="R349" s="34">
        <v>0</v>
      </c>
      <c r="S349" s="34">
        <v>0</v>
      </c>
      <c r="T349" s="34">
        <v>0</v>
      </c>
      <c r="U349" s="34">
        <v>0</v>
      </c>
      <c r="V349" s="34">
        <v>0</v>
      </c>
      <c r="W349" s="34">
        <f t="shared" si="274"/>
        <v>0</v>
      </c>
      <c r="X349" s="34">
        <v>0</v>
      </c>
      <c r="Y349" s="34">
        <v>0</v>
      </c>
      <c r="Z349" s="34">
        <v>0</v>
      </c>
      <c r="AA349" s="34">
        <v>0</v>
      </c>
      <c r="AB349" s="34">
        <v>0</v>
      </c>
      <c r="AC349" s="34">
        <v>0</v>
      </c>
      <c r="AD349" s="34">
        <f t="shared" si="275"/>
        <v>0</v>
      </c>
      <c r="AE349" s="34">
        <v>0</v>
      </c>
      <c r="AF349" s="34">
        <v>0</v>
      </c>
      <c r="AG349" s="34">
        <v>0</v>
      </c>
      <c r="AH349" s="34">
        <v>0</v>
      </c>
      <c r="AI349" s="34">
        <v>0</v>
      </c>
      <c r="AJ349" s="34">
        <v>0</v>
      </c>
      <c r="AK349" s="34">
        <f t="shared" si="276"/>
        <v>167.22</v>
      </c>
      <c r="AL349" s="34">
        <v>167.22</v>
      </c>
      <c r="AM349" s="34">
        <v>0</v>
      </c>
      <c r="AN349" s="34">
        <v>0</v>
      </c>
      <c r="AO349" s="34">
        <v>0</v>
      </c>
      <c r="AP349" s="34">
        <v>0.78</v>
      </c>
      <c r="AQ349" s="34">
        <v>0</v>
      </c>
      <c r="AR349" s="34">
        <f t="shared" si="277"/>
        <v>1999.9999999999998</v>
      </c>
      <c r="AS349" s="34">
        <v>1999.9999999999998</v>
      </c>
      <c r="AT349" s="34">
        <v>0</v>
      </c>
      <c r="AU349" s="34">
        <v>0</v>
      </c>
      <c r="AV349" s="34">
        <v>0</v>
      </c>
    </row>
    <row r="350" spans="1:48" ht="114.75" x14ac:dyDescent="0.5">
      <c r="A350" s="53">
        <v>309</v>
      </c>
      <c r="B350" s="50" t="s">
        <v>705</v>
      </c>
      <c r="C350" s="51" t="s">
        <v>706</v>
      </c>
      <c r="D350" s="52">
        <v>2022</v>
      </c>
      <c r="E350" s="52">
        <v>2023</v>
      </c>
      <c r="F350" s="33">
        <v>2222.7199999999998</v>
      </c>
      <c r="G350" s="34">
        <f t="shared" si="266"/>
        <v>0.8</v>
      </c>
      <c r="H350" s="34">
        <f t="shared" si="267"/>
        <v>0</v>
      </c>
      <c r="I350" s="34">
        <f t="shared" si="268"/>
        <v>2222.7199999999998</v>
      </c>
      <c r="J350" s="34">
        <f t="shared" si="269"/>
        <v>2222.7199999999998</v>
      </c>
      <c r="K350" s="34">
        <f t="shared" si="270"/>
        <v>0</v>
      </c>
      <c r="L350" s="34">
        <f t="shared" si="271"/>
        <v>0</v>
      </c>
      <c r="M350" s="34">
        <f t="shared" si="272"/>
        <v>0</v>
      </c>
      <c r="N350" s="34">
        <v>0</v>
      </c>
      <c r="O350" s="34">
        <v>0</v>
      </c>
      <c r="P350" s="34">
        <f t="shared" si="273"/>
        <v>0</v>
      </c>
      <c r="Q350" s="34">
        <v>0</v>
      </c>
      <c r="R350" s="34">
        <v>0</v>
      </c>
      <c r="S350" s="34">
        <v>0</v>
      </c>
      <c r="T350" s="34">
        <v>0</v>
      </c>
      <c r="U350" s="34">
        <v>0</v>
      </c>
      <c r="V350" s="34">
        <v>0</v>
      </c>
      <c r="W350" s="34">
        <f t="shared" si="274"/>
        <v>0</v>
      </c>
      <c r="X350" s="34">
        <v>0</v>
      </c>
      <c r="Y350" s="34">
        <v>0</v>
      </c>
      <c r="Z350" s="34">
        <v>0</v>
      </c>
      <c r="AA350" s="34">
        <v>0</v>
      </c>
      <c r="AB350" s="34">
        <v>0</v>
      </c>
      <c r="AC350" s="34">
        <v>0</v>
      </c>
      <c r="AD350" s="34">
        <f t="shared" si="275"/>
        <v>0</v>
      </c>
      <c r="AE350" s="34">
        <v>0</v>
      </c>
      <c r="AF350" s="34">
        <v>0</v>
      </c>
      <c r="AG350" s="34">
        <v>0</v>
      </c>
      <c r="AH350" s="34">
        <v>0</v>
      </c>
      <c r="AI350" s="34">
        <v>0.8</v>
      </c>
      <c r="AJ350" s="34">
        <v>0</v>
      </c>
      <c r="AK350" s="34">
        <f t="shared" si="276"/>
        <v>222.72</v>
      </c>
      <c r="AL350" s="34">
        <v>222.72</v>
      </c>
      <c r="AM350" s="34">
        <v>0</v>
      </c>
      <c r="AN350" s="34">
        <v>0</v>
      </c>
      <c r="AO350" s="34">
        <v>0</v>
      </c>
      <c r="AP350" s="34">
        <v>0</v>
      </c>
      <c r="AQ350" s="34">
        <v>0</v>
      </c>
      <c r="AR350" s="34">
        <f t="shared" si="277"/>
        <v>2000</v>
      </c>
      <c r="AS350" s="34">
        <v>2000</v>
      </c>
      <c r="AT350" s="34">
        <v>0</v>
      </c>
      <c r="AU350" s="34">
        <v>0</v>
      </c>
      <c r="AV350" s="34">
        <v>0</v>
      </c>
    </row>
    <row r="351" spans="1:48" ht="76.5" x14ac:dyDescent="0.5">
      <c r="A351" s="53">
        <v>310</v>
      </c>
      <c r="B351" s="50" t="s">
        <v>707</v>
      </c>
      <c r="C351" s="51" t="s">
        <v>708</v>
      </c>
      <c r="D351" s="52">
        <v>2021</v>
      </c>
      <c r="E351" s="52">
        <v>2023</v>
      </c>
      <c r="F351" s="33">
        <v>3900.2</v>
      </c>
      <c r="G351" s="34">
        <f t="shared" si="266"/>
        <v>1.41</v>
      </c>
      <c r="H351" s="34">
        <f t="shared" si="267"/>
        <v>0</v>
      </c>
      <c r="I351" s="34">
        <f t="shared" si="268"/>
        <v>3900.2</v>
      </c>
      <c r="J351" s="34">
        <f t="shared" si="269"/>
        <v>3900.2</v>
      </c>
      <c r="K351" s="34">
        <f t="shared" si="270"/>
        <v>0</v>
      </c>
      <c r="L351" s="34">
        <f t="shared" si="271"/>
        <v>0</v>
      </c>
      <c r="M351" s="34">
        <f t="shared" si="272"/>
        <v>0</v>
      </c>
      <c r="N351" s="34">
        <v>0</v>
      </c>
      <c r="O351" s="34">
        <v>0</v>
      </c>
      <c r="P351" s="34">
        <f t="shared" si="273"/>
        <v>0</v>
      </c>
      <c r="Q351" s="34">
        <v>0</v>
      </c>
      <c r="R351" s="34">
        <v>0</v>
      </c>
      <c r="S351" s="34">
        <v>0</v>
      </c>
      <c r="T351" s="34">
        <v>0</v>
      </c>
      <c r="U351" s="34">
        <v>0</v>
      </c>
      <c r="V351" s="34">
        <v>0</v>
      </c>
      <c r="W351" s="34">
        <f t="shared" si="274"/>
        <v>0</v>
      </c>
      <c r="X351" s="34">
        <v>0</v>
      </c>
      <c r="Y351" s="34">
        <v>0</v>
      </c>
      <c r="Z351" s="34">
        <v>0</v>
      </c>
      <c r="AA351" s="34">
        <v>0</v>
      </c>
      <c r="AB351" s="34">
        <v>0</v>
      </c>
      <c r="AC351" s="34">
        <v>0</v>
      </c>
      <c r="AD351" s="34">
        <f t="shared" si="275"/>
        <v>0</v>
      </c>
      <c r="AE351" s="34">
        <v>0</v>
      </c>
      <c r="AF351" s="34">
        <v>0</v>
      </c>
      <c r="AG351" s="34">
        <v>0</v>
      </c>
      <c r="AH351" s="34">
        <v>0</v>
      </c>
      <c r="AI351" s="34">
        <v>1.41</v>
      </c>
      <c r="AJ351" s="34">
        <v>0</v>
      </c>
      <c r="AK351" s="34">
        <f t="shared" si="276"/>
        <v>900.2</v>
      </c>
      <c r="AL351" s="34">
        <v>900.2</v>
      </c>
      <c r="AM351" s="34">
        <v>0</v>
      </c>
      <c r="AN351" s="34">
        <v>0</v>
      </c>
      <c r="AO351" s="34">
        <v>0</v>
      </c>
      <c r="AP351" s="34">
        <v>0</v>
      </c>
      <c r="AQ351" s="34">
        <v>0</v>
      </c>
      <c r="AR351" s="34">
        <f t="shared" si="277"/>
        <v>3000</v>
      </c>
      <c r="AS351" s="34">
        <v>3000</v>
      </c>
      <c r="AT351" s="34">
        <v>0</v>
      </c>
      <c r="AU351" s="34">
        <v>0</v>
      </c>
      <c r="AV351" s="34">
        <v>0</v>
      </c>
    </row>
    <row r="352" spans="1:48" ht="114.75" x14ac:dyDescent="0.5">
      <c r="A352" s="53">
        <v>311</v>
      </c>
      <c r="B352" s="50" t="s">
        <v>709</v>
      </c>
      <c r="C352" s="51" t="s">
        <v>710</v>
      </c>
      <c r="D352" s="52">
        <v>2018</v>
      </c>
      <c r="E352" s="52">
        <v>2021</v>
      </c>
      <c r="F352" s="33">
        <v>2652.82</v>
      </c>
      <c r="G352" s="34">
        <f t="shared" si="266"/>
        <v>0</v>
      </c>
      <c r="H352" s="34">
        <f t="shared" si="267"/>
        <v>1.26</v>
      </c>
      <c r="I352" s="34">
        <f t="shared" si="268"/>
        <v>2552.8200000000002</v>
      </c>
      <c r="J352" s="34">
        <f t="shared" si="269"/>
        <v>2552.8200000000002</v>
      </c>
      <c r="K352" s="34">
        <f t="shared" si="270"/>
        <v>0</v>
      </c>
      <c r="L352" s="34">
        <f t="shared" si="271"/>
        <v>0</v>
      </c>
      <c r="M352" s="34">
        <f t="shared" si="272"/>
        <v>0</v>
      </c>
      <c r="N352" s="34">
        <v>0</v>
      </c>
      <c r="O352" s="34">
        <v>0</v>
      </c>
      <c r="P352" s="34">
        <f t="shared" si="273"/>
        <v>552.82000000000005</v>
      </c>
      <c r="Q352" s="34">
        <v>552.82000000000005</v>
      </c>
      <c r="R352" s="34">
        <v>0</v>
      </c>
      <c r="S352" s="34">
        <v>0</v>
      </c>
      <c r="T352" s="34">
        <v>0</v>
      </c>
      <c r="U352" s="34">
        <v>0</v>
      </c>
      <c r="V352" s="34">
        <v>1.26</v>
      </c>
      <c r="W352" s="34">
        <f t="shared" si="274"/>
        <v>2000</v>
      </c>
      <c r="X352" s="34">
        <v>2000</v>
      </c>
      <c r="Y352" s="34">
        <v>0</v>
      </c>
      <c r="Z352" s="34">
        <v>0</v>
      </c>
      <c r="AA352" s="34">
        <v>0</v>
      </c>
      <c r="AB352" s="34">
        <v>0</v>
      </c>
      <c r="AC352" s="34">
        <v>0</v>
      </c>
      <c r="AD352" s="34">
        <f t="shared" si="275"/>
        <v>0</v>
      </c>
      <c r="AE352" s="34">
        <v>0</v>
      </c>
      <c r="AF352" s="34">
        <v>0</v>
      </c>
      <c r="AG352" s="34">
        <v>0</v>
      </c>
      <c r="AH352" s="34">
        <v>0</v>
      </c>
      <c r="AI352" s="34">
        <v>0</v>
      </c>
      <c r="AJ352" s="34">
        <v>0</v>
      </c>
      <c r="AK352" s="34">
        <f t="shared" si="276"/>
        <v>0</v>
      </c>
      <c r="AL352" s="34">
        <v>0</v>
      </c>
      <c r="AM352" s="34">
        <v>0</v>
      </c>
      <c r="AN352" s="34">
        <v>0</v>
      </c>
      <c r="AO352" s="34">
        <v>0</v>
      </c>
      <c r="AP352" s="34">
        <v>0</v>
      </c>
      <c r="AQ352" s="34">
        <v>0</v>
      </c>
      <c r="AR352" s="34">
        <f t="shared" si="277"/>
        <v>0</v>
      </c>
      <c r="AS352" s="34">
        <v>0</v>
      </c>
      <c r="AT352" s="34">
        <v>0</v>
      </c>
      <c r="AU352" s="34">
        <v>0</v>
      </c>
      <c r="AV352" s="34">
        <v>0</v>
      </c>
    </row>
    <row r="353" spans="1:48" ht="114.75" x14ac:dyDescent="0.5">
      <c r="A353" s="53">
        <v>312</v>
      </c>
      <c r="B353" s="50" t="s">
        <v>711</v>
      </c>
      <c r="C353" s="51" t="s">
        <v>712</v>
      </c>
      <c r="D353" s="52">
        <v>2019</v>
      </c>
      <c r="E353" s="52">
        <v>2026</v>
      </c>
      <c r="F353" s="33">
        <v>35524.76</v>
      </c>
      <c r="G353" s="34">
        <f t="shared" si="266"/>
        <v>0</v>
      </c>
      <c r="H353" s="34">
        <f t="shared" si="267"/>
        <v>0</v>
      </c>
      <c r="I353" s="34">
        <f t="shared" si="268"/>
        <v>10</v>
      </c>
      <c r="J353" s="34">
        <f t="shared" si="269"/>
        <v>10</v>
      </c>
      <c r="K353" s="34">
        <f t="shared" si="270"/>
        <v>0</v>
      </c>
      <c r="L353" s="34">
        <f t="shared" si="271"/>
        <v>0</v>
      </c>
      <c r="M353" s="34">
        <f t="shared" si="272"/>
        <v>0</v>
      </c>
      <c r="N353" s="34">
        <v>0</v>
      </c>
      <c r="O353" s="34">
        <v>0</v>
      </c>
      <c r="P353" s="34">
        <f t="shared" si="273"/>
        <v>0</v>
      </c>
      <c r="Q353" s="34">
        <v>0</v>
      </c>
      <c r="R353" s="34">
        <v>0</v>
      </c>
      <c r="S353" s="34">
        <v>0</v>
      </c>
      <c r="T353" s="34">
        <v>0</v>
      </c>
      <c r="U353" s="34">
        <v>0</v>
      </c>
      <c r="V353" s="34">
        <v>0</v>
      </c>
      <c r="W353" s="34">
        <f t="shared" si="274"/>
        <v>0</v>
      </c>
      <c r="X353" s="34">
        <v>0</v>
      </c>
      <c r="Y353" s="34">
        <v>0</v>
      </c>
      <c r="Z353" s="34">
        <v>0</v>
      </c>
      <c r="AA353" s="34">
        <v>0</v>
      </c>
      <c r="AB353" s="34">
        <v>0</v>
      </c>
      <c r="AC353" s="34">
        <v>0</v>
      </c>
      <c r="AD353" s="34">
        <f t="shared" si="275"/>
        <v>0</v>
      </c>
      <c r="AE353" s="34">
        <v>0</v>
      </c>
      <c r="AF353" s="34">
        <v>0</v>
      </c>
      <c r="AG353" s="34">
        <v>0</v>
      </c>
      <c r="AH353" s="34">
        <v>0</v>
      </c>
      <c r="AI353" s="34">
        <v>0</v>
      </c>
      <c r="AJ353" s="34">
        <v>0</v>
      </c>
      <c r="AK353" s="34">
        <f t="shared" si="276"/>
        <v>0</v>
      </c>
      <c r="AL353" s="34">
        <v>0</v>
      </c>
      <c r="AM353" s="34">
        <v>0</v>
      </c>
      <c r="AN353" s="34">
        <v>0</v>
      </c>
      <c r="AO353" s="34">
        <v>0</v>
      </c>
      <c r="AP353" s="34">
        <v>0</v>
      </c>
      <c r="AQ353" s="34">
        <v>0</v>
      </c>
      <c r="AR353" s="34">
        <f t="shared" si="277"/>
        <v>10</v>
      </c>
      <c r="AS353" s="34">
        <v>10</v>
      </c>
      <c r="AT353" s="34">
        <v>0</v>
      </c>
      <c r="AU353" s="34">
        <v>0</v>
      </c>
      <c r="AV353" s="34">
        <v>0</v>
      </c>
    </row>
    <row r="354" spans="1:48" ht="153" x14ac:dyDescent="0.5">
      <c r="A354" s="53">
        <v>313</v>
      </c>
      <c r="B354" s="50" t="s">
        <v>713</v>
      </c>
      <c r="C354" s="51" t="s">
        <v>714</v>
      </c>
      <c r="D354" s="52">
        <v>2017</v>
      </c>
      <c r="E354" s="52">
        <v>2026</v>
      </c>
      <c r="F354" s="33">
        <v>28217.88</v>
      </c>
      <c r="G354" s="34">
        <f t="shared" si="266"/>
        <v>0</v>
      </c>
      <c r="H354" s="34">
        <f t="shared" si="267"/>
        <v>0</v>
      </c>
      <c r="I354" s="34">
        <f t="shared" si="268"/>
        <v>10</v>
      </c>
      <c r="J354" s="34">
        <f t="shared" si="269"/>
        <v>10</v>
      </c>
      <c r="K354" s="34">
        <f t="shared" si="270"/>
        <v>0</v>
      </c>
      <c r="L354" s="34">
        <f t="shared" si="271"/>
        <v>0</v>
      </c>
      <c r="M354" s="34">
        <f t="shared" si="272"/>
        <v>0</v>
      </c>
      <c r="N354" s="34">
        <v>0</v>
      </c>
      <c r="O354" s="34">
        <v>0</v>
      </c>
      <c r="P354" s="34">
        <f t="shared" si="273"/>
        <v>0</v>
      </c>
      <c r="Q354" s="34">
        <v>0</v>
      </c>
      <c r="R354" s="34">
        <v>0</v>
      </c>
      <c r="S354" s="34">
        <v>0</v>
      </c>
      <c r="T354" s="34">
        <v>0</v>
      </c>
      <c r="U354" s="34">
        <v>0</v>
      </c>
      <c r="V354" s="34">
        <v>0</v>
      </c>
      <c r="W354" s="34">
        <f t="shared" si="274"/>
        <v>0</v>
      </c>
      <c r="X354" s="34">
        <v>0</v>
      </c>
      <c r="Y354" s="34">
        <v>0</v>
      </c>
      <c r="Z354" s="34">
        <v>0</v>
      </c>
      <c r="AA354" s="34">
        <v>0</v>
      </c>
      <c r="AB354" s="34">
        <v>0</v>
      </c>
      <c r="AC354" s="34">
        <v>0</v>
      </c>
      <c r="AD354" s="34">
        <f t="shared" si="275"/>
        <v>0</v>
      </c>
      <c r="AE354" s="34">
        <v>0</v>
      </c>
      <c r="AF354" s="34">
        <v>0</v>
      </c>
      <c r="AG354" s="34">
        <v>0</v>
      </c>
      <c r="AH354" s="34">
        <v>0</v>
      </c>
      <c r="AI354" s="34">
        <v>0</v>
      </c>
      <c r="AJ354" s="34">
        <v>0</v>
      </c>
      <c r="AK354" s="34">
        <f t="shared" si="276"/>
        <v>0</v>
      </c>
      <c r="AL354" s="34">
        <v>0</v>
      </c>
      <c r="AM354" s="34">
        <v>0</v>
      </c>
      <c r="AN354" s="34">
        <v>0</v>
      </c>
      <c r="AO354" s="34">
        <v>0</v>
      </c>
      <c r="AP354" s="34">
        <v>0</v>
      </c>
      <c r="AQ354" s="34">
        <v>0</v>
      </c>
      <c r="AR354" s="34">
        <f t="shared" si="277"/>
        <v>10</v>
      </c>
      <c r="AS354" s="34">
        <v>10</v>
      </c>
      <c r="AT354" s="34">
        <v>0</v>
      </c>
      <c r="AU354" s="34">
        <v>0</v>
      </c>
      <c r="AV354" s="34">
        <v>0</v>
      </c>
    </row>
    <row r="355" spans="1:48" ht="114.75" x14ac:dyDescent="0.5">
      <c r="A355" s="53">
        <v>314</v>
      </c>
      <c r="B355" s="50" t="s">
        <v>715</v>
      </c>
      <c r="C355" s="51" t="s">
        <v>716</v>
      </c>
      <c r="D355" s="52">
        <v>2018</v>
      </c>
      <c r="E355" s="52">
        <v>2023</v>
      </c>
      <c r="F355" s="33">
        <v>10254.549999999999</v>
      </c>
      <c r="G355" s="34">
        <f t="shared" si="266"/>
        <v>1.9</v>
      </c>
      <c r="H355" s="34">
        <f t="shared" si="267"/>
        <v>0</v>
      </c>
      <c r="I355" s="34">
        <f t="shared" si="268"/>
        <v>10254.549999999999</v>
      </c>
      <c r="J355" s="34">
        <f t="shared" si="269"/>
        <v>10254.549999999999</v>
      </c>
      <c r="K355" s="34">
        <f t="shared" si="270"/>
        <v>0</v>
      </c>
      <c r="L355" s="34">
        <f t="shared" si="271"/>
        <v>0</v>
      </c>
      <c r="M355" s="34">
        <f t="shared" si="272"/>
        <v>0</v>
      </c>
      <c r="N355" s="34">
        <v>0</v>
      </c>
      <c r="O355" s="34">
        <v>0</v>
      </c>
      <c r="P355" s="34">
        <f t="shared" si="273"/>
        <v>0</v>
      </c>
      <c r="Q355" s="34">
        <v>0</v>
      </c>
      <c r="R355" s="34">
        <v>0</v>
      </c>
      <c r="S355" s="34">
        <v>0</v>
      </c>
      <c r="T355" s="34">
        <v>0</v>
      </c>
      <c r="U355" s="34">
        <v>0</v>
      </c>
      <c r="V355" s="34">
        <v>0</v>
      </c>
      <c r="W355" s="34">
        <f t="shared" si="274"/>
        <v>0</v>
      </c>
      <c r="X355" s="34">
        <v>0</v>
      </c>
      <c r="Y355" s="34">
        <v>0</v>
      </c>
      <c r="Z355" s="34">
        <v>0</v>
      </c>
      <c r="AA355" s="34">
        <v>0</v>
      </c>
      <c r="AB355" s="34">
        <v>0</v>
      </c>
      <c r="AC355" s="34">
        <v>0</v>
      </c>
      <c r="AD355" s="34">
        <f t="shared" si="275"/>
        <v>0</v>
      </c>
      <c r="AE355" s="34">
        <v>0</v>
      </c>
      <c r="AF355" s="34">
        <v>0</v>
      </c>
      <c r="AG355" s="34">
        <v>0</v>
      </c>
      <c r="AH355" s="34">
        <v>0</v>
      </c>
      <c r="AI355" s="34">
        <v>1.9</v>
      </c>
      <c r="AJ355" s="34">
        <v>0</v>
      </c>
      <c r="AK355" s="34">
        <f t="shared" si="276"/>
        <v>254.55</v>
      </c>
      <c r="AL355" s="34">
        <v>254.55</v>
      </c>
      <c r="AM355" s="34">
        <v>0</v>
      </c>
      <c r="AN355" s="34">
        <v>0</v>
      </c>
      <c r="AO355" s="34">
        <v>0</v>
      </c>
      <c r="AP355" s="34">
        <v>0</v>
      </c>
      <c r="AQ355" s="34">
        <v>0</v>
      </c>
      <c r="AR355" s="34">
        <f t="shared" si="277"/>
        <v>10000</v>
      </c>
      <c r="AS355" s="34">
        <v>10000</v>
      </c>
      <c r="AT355" s="34">
        <v>0</v>
      </c>
      <c r="AU355" s="34">
        <v>0</v>
      </c>
      <c r="AV355" s="34">
        <v>0</v>
      </c>
    </row>
    <row r="356" spans="1:48" ht="114.75" x14ac:dyDescent="0.5">
      <c r="A356" s="53">
        <v>315</v>
      </c>
      <c r="B356" s="50" t="s">
        <v>717</v>
      </c>
      <c r="C356" s="51" t="s">
        <v>718</v>
      </c>
      <c r="D356" s="52">
        <v>2019</v>
      </c>
      <c r="E356" s="52">
        <v>2021</v>
      </c>
      <c r="F356" s="33">
        <v>3389.49</v>
      </c>
      <c r="G356" s="34">
        <f t="shared" si="266"/>
        <v>0.7</v>
      </c>
      <c r="H356" s="34">
        <f t="shared" si="267"/>
        <v>0</v>
      </c>
      <c r="I356" s="34">
        <f t="shared" si="268"/>
        <v>2840.0500000000006</v>
      </c>
      <c r="J356" s="34">
        <f t="shared" si="269"/>
        <v>2840.0500000000006</v>
      </c>
      <c r="K356" s="34">
        <f t="shared" si="270"/>
        <v>0</v>
      </c>
      <c r="L356" s="34">
        <f t="shared" si="271"/>
        <v>0</v>
      </c>
      <c r="M356" s="34">
        <f t="shared" si="272"/>
        <v>0</v>
      </c>
      <c r="N356" s="34">
        <v>0</v>
      </c>
      <c r="O356" s="34">
        <v>0</v>
      </c>
      <c r="P356" s="34">
        <f t="shared" si="273"/>
        <v>568.0100000000001</v>
      </c>
      <c r="Q356" s="34">
        <f>2840.05*0.2</f>
        <v>568.0100000000001</v>
      </c>
      <c r="R356" s="34">
        <v>0</v>
      </c>
      <c r="S356" s="34">
        <v>0</v>
      </c>
      <c r="T356" s="34">
        <v>0</v>
      </c>
      <c r="U356" s="34">
        <v>0.7</v>
      </c>
      <c r="V356" s="34">
        <v>0</v>
      </c>
      <c r="W356" s="34">
        <f t="shared" si="274"/>
        <v>2272.0400000000004</v>
      </c>
      <c r="X356" s="34">
        <v>2272.0400000000004</v>
      </c>
      <c r="Y356" s="34">
        <v>0</v>
      </c>
      <c r="Z356" s="34">
        <v>0</v>
      </c>
      <c r="AA356" s="34">
        <v>0</v>
      </c>
      <c r="AB356" s="34">
        <v>0</v>
      </c>
      <c r="AC356" s="34">
        <v>0</v>
      </c>
      <c r="AD356" s="34">
        <f t="shared" si="275"/>
        <v>0</v>
      </c>
      <c r="AE356" s="34">
        <v>0</v>
      </c>
      <c r="AF356" s="34">
        <v>0</v>
      </c>
      <c r="AG356" s="34">
        <v>0</v>
      </c>
      <c r="AH356" s="34">
        <v>0</v>
      </c>
      <c r="AI356" s="34">
        <v>0</v>
      </c>
      <c r="AJ356" s="34">
        <v>0</v>
      </c>
      <c r="AK356" s="34">
        <f t="shared" si="276"/>
        <v>0</v>
      </c>
      <c r="AL356" s="34">
        <v>0</v>
      </c>
      <c r="AM356" s="34">
        <v>0</v>
      </c>
      <c r="AN356" s="34">
        <v>0</v>
      </c>
      <c r="AO356" s="34">
        <v>0</v>
      </c>
      <c r="AP356" s="34">
        <v>0</v>
      </c>
      <c r="AQ356" s="34">
        <v>0</v>
      </c>
      <c r="AR356" s="34">
        <f t="shared" si="277"/>
        <v>0</v>
      </c>
      <c r="AS356" s="34">
        <v>0</v>
      </c>
      <c r="AT356" s="34">
        <v>0</v>
      </c>
      <c r="AU356" s="34">
        <v>0</v>
      </c>
      <c r="AV356" s="34">
        <v>0</v>
      </c>
    </row>
    <row r="357" spans="1:48" ht="114.75" x14ac:dyDescent="0.5">
      <c r="A357" s="53">
        <v>316</v>
      </c>
      <c r="B357" s="50" t="s">
        <v>719</v>
      </c>
      <c r="C357" s="51" t="s">
        <v>720</v>
      </c>
      <c r="D357" s="52">
        <v>2017</v>
      </c>
      <c r="E357" s="52">
        <v>2020</v>
      </c>
      <c r="F357" s="33">
        <v>3783.85</v>
      </c>
      <c r="G357" s="34">
        <f t="shared" si="266"/>
        <v>0</v>
      </c>
      <c r="H357" s="34">
        <f t="shared" si="267"/>
        <v>0.25</v>
      </c>
      <c r="I357" s="34">
        <f t="shared" si="268"/>
        <v>3768.1099999999997</v>
      </c>
      <c r="J357" s="34">
        <f t="shared" si="269"/>
        <v>3768.1099999999997</v>
      </c>
      <c r="K357" s="34">
        <f t="shared" si="270"/>
        <v>0</v>
      </c>
      <c r="L357" s="34">
        <f t="shared" si="271"/>
        <v>0</v>
      </c>
      <c r="M357" s="34">
        <f t="shared" si="272"/>
        <v>0</v>
      </c>
      <c r="N357" s="34">
        <v>0</v>
      </c>
      <c r="O357" s="34">
        <v>0.25</v>
      </c>
      <c r="P357" s="34">
        <f t="shared" si="273"/>
        <v>1768.11</v>
      </c>
      <c r="Q357" s="34">
        <v>1768.11</v>
      </c>
      <c r="R357" s="34">
        <v>0</v>
      </c>
      <c r="S357" s="34">
        <v>0</v>
      </c>
      <c r="T357" s="34">
        <v>0</v>
      </c>
      <c r="U357" s="34">
        <v>0</v>
      </c>
      <c r="V357" s="34">
        <v>0</v>
      </c>
      <c r="W357" s="34">
        <f t="shared" si="274"/>
        <v>2000</v>
      </c>
      <c r="X357" s="34">
        <v>2000</v>
      </c>
      <c r="Y357" s="34">
        <v>0</v>
      </c>
      <c r="Z357" s="34">
        <v>0</v>
      </c>
      <c r="AA357" s="34">
        <v>0</v>
      </c>
      <c r="AB357" s="34">
        <v>0</v>
      </c>
      <c r="AC357" s="34">
        <v>0</v>
      </c>
      <c r="AD357" s="34">
        <f t="shared" si="275"/>
        <v>0</v>
      </c>
      <c r="AE357" s="34">
        <v>0</v>
      </c>
      <c r="AF357" s="34">
        <v>0</v>
      </c>
      <c r="AG357" s="34">
        <v>0</v>
      </c>
      <c r="AH357" s="34">
        <v>0</v>
      </c>
      <c r="AI357" s="34">
        <v>0</v>
      </c>
      <c r="AJ357" s="34">
        <v>0</v>
      </c>
      <c r="AK357" s="34">
        <f t="shared" si="276"/>
        <v>0</v>
      </c>
      <c r="AL357" s="34">
        <v>0</v>
      </c>
      <c r="AM357" s="34">
        <v>0</v>
      </c>
      <c r="AN357" s="34">
        <v>0</v>
      </c>
      <c r="AO357" s="34">
        <v>0</v>
      </c>
      <c r="AP357" s="34">
        <v>0</v>
      </c>
      <c r="AQ357" s="34">
        <v>0</v>
      </c>
      <c r="AR357" s="34">
        <f t="shared" si="277"/>
        <v>0</v>
      </c>
      <c r="AS357" s="34">
        <v>0</v>
      </c>
      <c r="AT357" s="34">
        <v>0</v>
      </c>
      <c r="AU357" s="34">
        <v>0</v>
      </c>
      <c r="AV357" s="34">
        <v>0</v>
      </c>
    </row>
    <row r="358" spans="1:48" ht="114.75" x14ac:dyDescent="0.5">
      <c r="A358" s="53">
        <v>317</v>
      </c>
      <c r="B358" s="50" t="s">
        <v>721</v>
      </c>
      <c r="C358" s="51" t="s">
        <v>722</v>
      </c>
      <c r="D358" s="52">
        <v>2015</v>
      </c>
      <c r="E358" s="52">
        <v>2021</v>
      </c>
      <c r="F358" s="33">
        <v>2325.94</v>
      </c>
      <c r="G358" s="34">
        <f t="shared" si="266"/>
        <v>0.03</v>
      </c>
      <c r="H358" s="34">
        <f t="shared" si="267"/>
        <v>0</v>
      </c>
      <c r="I358" s="34">
        <f t="shared" si="268"/>
        <v>2323.3422799999998</v>
      </c>
      <c r="J358" s="34">
        <f t="shared" si="269"/>
        <v>2323.3422799999998</v>
      </c>
      <c r="K358" s="34">
        <f t="shared" si="270"/>
        <v>0</v>
      </c>
      <c r="L358" s="34">
        <f t="shared" si="271"/>
        <v>0</v>
      </c>
      <c r="M358" s="34">
        <f t="shared" si="272"/>
        <v>0</v>
      </c>
      <c r="N358" s="34">
        <v>0</v>
      </c>
      <c r="O358" s="34">
        <v>0</v>
      </c>
      <c r="P358" s="34">
        <f t="shared" si="273"/>
        <v>208.07</v>
      </c>
      <c r="Q358" s="34">
        <v>208.07</v>
      </c>
      <c r="R358" s="34">
        <v>0</v>
      </c>
      <c r="S358" s="34">
        <v>0</v>
      </c>
      <c r="T358" s="34">
        <v>0</v>
      </c>
      <c r="U358" s="34">
        <v>0.03</v>
      </c>
      <c r="V358" s="34">
        <v>0</v>
      </c>
      <c r="W358" s="34">
        <f t="shared" si="274"/>
        <v>2115.2722799999997</v>
      </c>
      <c r="X358" s="34">
        <v>2115.2722799999997</v>
      </c>
      <c r="Y358" s="34">
        <v>0</v>
      </c>
      <c r="Z358" s="34">
        <v>0</v>
      </c>
      <c r="AA358" s="34">
        <v>0</v>
      </c>
      <c r="AB358" s="34">
        <v>0</v>
      </c>
      <c r="AC358" s="34">
        <v>0</v>
      </c>
      <c r="AD358" s="34">
        <f t="shared" si="275"/>
        <v>0</v>
      </c>
      <c r="AE358" s="34">
        <v>0</v>
      </c>
      <c r="AF358" s="34">
        <v>0</v>
      </c>
      <c r="AG358" s="34">
        <v>0</v>
      </c>
      <c r="AH358" s="34">
        <v>0</v>
      </c>
      <c r="AI358" s="34">
        <v>0</v>
      </c>
      <c r="AJ358" s="34">
        <v>0</v>
      </c>
      <c r="AK358" s="34">
        <f t="shared" si="276"/>
        <v>0</v>
      </c>
      <c r="AL358" s="34">
        <v>0</v>
      </c>
      <c r="AM358" s="34">
        <v>0</v>
      </c>
      <c r="AN358" s="34">
        <v>0</v>
      </c>
      <c r="AO358" s="34">
        <v>0</v>
      </c>
      <c r="AP358" s="34">
        <v>0</v>
      </c>
      <c r="AQ358" s="34">
        <v>0</v>
      </c>
      <c r="AR358" s="34">
        <f t="shared" si="277"/>
        <v>0</v>
      </c>
      <c r="AS358" s="34">
        <v>0</v>
      </c>
      <c r="AT358" s="34">
        <v>0</v>
      </c>
      <c r="AU358" s="34">
        <v>0</v>
      </c>
      <c r="AV358" s="34">
        <v>0</v>
      </c>
    </row>
    <row r="359" spans="1:48" ht="76.5" x14ac:dyDescent="0.5">
      <c r="A359" s="53">
        <v>318</v>
      </c>
      <c r="B359" s="50" t="s">
        <v>723</v>
      </c>
      <c r="C359" s="51" t="s">
        <v>724</v>
      </c>
      <c r="D359" s="52">
        <v>2018</v>
      </c>
      <c r="E359" s="52">
        <v>2021</v>
      </c>
      <c r="F359" s="33">
        <v>2262.3000000000002</v>
      </c>
      <c r="G359" s="34">
        <f t="shared" si="266"/>
        <v>0.4</v>
      </c>
      <c r="H359" s="34">
        <f t="shared" si="267"/>
        <v>0</v>
      </c>
      <c r="I359" s="34">
        <f t="shared" si="268"/>
        <v>2013.1400000000003</v>
      </c>
      <c r="J359" s="34">
        <f t="shared" si="269"/>
        <v>2013.1400000000003</v>
      </c>
      <c r="K359" s="34">
        <f t="shared" si="270"/>
        <v>0</v>
      </c>
      <c r="L359" s="34">
        <f t="shared" si="271"/>
        <v>0</v>
      </c>
      <c r="M359" s="34">
        <f t="shared" si="272"/>
        <v>0</v>
      </c>
      <c r="N359" s="34">
        <v>0</v>
      </c>
      <c r="O359" s="34">
        <v>0</v>
      </c>
      <c r="P359" s="34">
        <f t="shared" si="273"/>
        <v>402.62800000000004</v>
      </c>
      <c r="Q359" s="34">
        <v>402.62800000000004</v>
      </c>
      <c r="R359" s="34">
        <v>0</v>
      </c>
      <c r="S359" s="34">
        <v>0</v>
      </c>
      <c r="T359" s="34">
        <v>0</v>
      </c>
      <c r="U359" s="34">
        <v>0.4</v>
      </c>
      <c r="V359" s="34">
        <v>0</v>
      </c>
      <c r="W359" s="34">
        <f t="shared" si="274"/>
        <v>1610.5120000000002</v>
      </c>
      <c r="X359" s="34">
        <v>1610.5120000000002</v>
      </c>
      <c r="Y359" s="34">
        <v>0</v>
      </c>
      <c r="Z359" s="34">
        <v>0</v>
      </c>
      <c r="AA359" s="34">
        <v>0</v>
      </c>
      <c r="AB359" s="34">
        <v>0</v>
      </c>
      <c r="AC359" s="34">
        <v>0</v>
      </c>
      <c r="AD359" s="34">
        <f t="shared" si="275"/>
        <v>0</v>
      </c>
      <c r="AE359" s="34">
        <v>0</v>
      </c>
      <c r="AF359" s="34">
        <v>0</v>
      </c>
      <c r="AG359" s="34">
        <v>0</v>
      </c>
      <c r="AH359" s="34">
        <v>0</v>
      </c>
      <c r="AI359" s="34">
        <v>0</v>
      </c>
      <c r="AJ359" s="34">
        <v>0</v>
      </c>
      <c r="AK359" s="34">
        <f t="shared" si="276"/>
        <v>0</v>
      </c>
      <c r="AL359" s="34">
        <v>0</v>
      </c>
      <c r="AM359" s="34">
        <v>0</v>
      </c>
      <c r="AN359" s="34">
        <v>0</v>
      </c>
      <c r="AO359" s="34">
        <v>0</v>
      </c>
      <c r="AP359" s="34">
        <v>0</v>
      </c>
      <c r="AQ359" s="34">
        <v>0</v>
      </c>
      <c r="AR359" s="34">
        <f t="shared" si="277"/>
        <v>0</v>
      </c>
      <c r="AS359" s="34">
        <v>0</v>
      </c>
      <c r="AT359" s="34">
        <v>0</v>
      </c>
      <c r="AU359" s="34">
        <v>0</v>
      </c>
      <c r="AV359" s="34">
        <v>0</v>
      </c>
    </row>
    <row r="360" spans="1:48" ht="153" x14ac:dyDescent="0.5">
      <c r="A360" s="53">
        <v>319</v>
      </c>
      <c r="B360" s="50" t="s">
        <v>725</v>
      </c>
      <c r="C360" s="51" t="s">
        <v>726</v>
      </c>
      <c r="D360" s="52">
        <v>2018</v>
      </c>
      <c r="E360" s="52">
        <v>2024</v>
      </c>
      <c r="F360" s="33">
        <v>29553.75</v>
      </c>
      <c r="G360" s="34">
        <f t="shared" si="266"/>
        <v>5.2</v>
      </c>
      <c r="H360" s="34">
        <f t="shared" si="267"/>
        <v>0</v>
      </c>
      <c r="I360" s="34">
        <f t="shared" si="268"/>
        <v>1553.75</v>
      </c>
      <c r="J360" s="34">
        <f t="shared" si="269"/>
        <v>1553.75</v>
      </c>
      <c r="K360" s="34">
        <f t="shared" si="270"/>
        <v>0</v>
      </c>
      <c r="L360" s="34">
        <f t="shared" si="271"/>
        <v>0</v>
      </c>
      <c r="M360" s="34">
        <f t="shared" si="272"/>
        <v>0</v>
      </c>
      <c r="N360" s="34">
        <v>0</v>
      </c>
      <c r="O360" s="34">
        <v>0</v>
      </c>
      <c r="P360" s="34">
        <f t="shared" si="273"/>
        <v>0</v>
      </c>
      <c r="Q360" s="34">
        <v>0</v>
      </c>
      <c r="R360" s="34">
        <v>0</v>
      </c>
      <c r="S360" s="34">
        <v>0</v>
      </c>
      <c r="T360" s="34">
        <v>0</v>
      </c>
      <c r="U360" s="34">
        <v>0</v>
      </c>
      <c r="V360" s="34">
        <v>0</v>
      </c>
      <c r="W360" s="34">
        <f t="shared" si="274"/>
        <v>0</v>
      </c>
      <c r="X360" s="34">
        <v>0</v>
      </c>
      <c r="Y360" s="34">
        <v>0</v>
      </c>
      <c r="Z360" s="34">
        <v>0</v>
      </c>
      <c r="AA360" s="34">
        <v>0</v>
      </c>
      <c r="AB360" s="34">
        <v>0</v>
      </c>
      <c r="AC360" s="34">
        <v>0</v>
      </c>
      <c r="AD360" s="34">
        <f t="shared" si="275"/>
        <v>0</v>
      </c>
      <c r="AE360" s="34">
        <v>0</v>
      </c>
      <c r="AF360" s="34">
        <v>0</v>
      </c>
      <c r="AG360" s="34">
        <v>0</v>
      </c>
      <c r="AH360" s="34">
        <v>0</v>
      </c>
      <c r="AI360" s="34">
        <v>0</v>
      </c>
      <c r="AJ360" s="34">
        <v>0</v>
      </c>
      <c r="AK360" s="34">
        <f t="shared" si="276"/>
        <v>0</v>
      </c>
      <c r="AL360" s="34">
        <v>0</v>
      </c>
      <c r="AM360" s="34">
        <v>0</v>
      </c>
      <c r="AN360" s="34">
        <v>0</v>
      </c>
      <c r="AO360" s="34">
        <v>0</v>
      </c>
      <c r="AP360" s="34">
        <v>5.2</v>
      </c>
      <c r="AQ360" s="34">
        <v>0</v>
      </c>
      <c r="AR360" s="34">
        <f t="shared" si="277"/>
        <v>1553.75</v>
      </c>
      <c r="AS360" s="34">
        <v>1553.75</v>
      </c>
      <c r="AT360" s="34">
        <v>0</v>
      </c>
      <c r="AU360" s="34">
        <v>0</v>
      </c>
      <c r="AV360" s="34">
        <v>0</v>
      </c>
    </row>
    <row r="361" spans="1:48" ht="114.75" x14ac:dyDescent="0.5">
      <c r="A361" s="53">
        <v>320</v>
      </c>
      <c r="B361" s="50" t="s">
        <v>727</v>
      </c>
      <c r="C361" s="51" t="s">
        <v>728</v>
      </c>
      <c r="D361" s="52">
        <v>2015</v>
      </c>
      <c r="E361" s="52">
        <v>2020</v>
      </c>
      <c r="F361" s="33">
        <v>859.59</v>
      </c>
      <c r="G361" s="34">
        <f t="shared" si="266"/>
        <v>0</v>
      </c>
      <c r="H361" s="34">
        <f t="shared" si="267"/>
        <v>0</v>
      </c>
      <c r="I361" s="34">
        <f t="shared" si="268"/>
        <v>854.82</v>
      </c>
      <c r="J361" s="34">
        <f t="shared" si="269"/>
        <v>854.82</v>
      </c>
      <c r="K361" s="34">
        <f t="shared" si="270"/>
        <v>0</v>
      </c>
      <c r="L361" s="34">
        <f t="shared" si="271"/>
        <v>0</v>
      </c>
      <c r="M361" s="34">
        <f t="shared" si="272"/>
        <v>0</v>
      </c>
      <c r="N361" s="34">
        <v>0</v>
      </c>
      <c r="O361" s="34">
        <v>0</v>
      </c>
      <c r="P361" s="34">
        <f t="shared" si="273"/>
        <v>854.82</v>
      </c>
      <c r="Q361" s="34">
        <v>854.82</v>
      </c>
      <c r="R361" s="34">
        <v>0</v>
      </c>
      <c r="S361" s="34">
        <v>0</v>
      </c>
      <c r="T361" s="34">
        <v>0</v>
      </c>
      <c r="U361" s="34">
        <v>0</v>
      </c>
      <c r="V361" s="34">
        <v>0</v>
      </c>
      <c r="W361" s="34">
        <f t="shared" si="274"/>
        <v>0</v>
      </c>
      <c r="X361" s="34">
        <v>0</v>
      </c>
      <c r="Y361" s="34">
        <v>0</v>
      </c>
      <c r="Z361" s="34">
        <v>0</v>
      </c>
      <c r="AA361" s="34">
        <v>0</v>
      </c>
      <c r="AB361" s="34">
        <v>0</v>
      </c>
      <c r="AC361" s="34">
        <v>0</v>
      </c>
      <c r="AD361" s="34">
        <f t="shared" si="275"/>
        <v>0</v>
      </c>
      <c r="AE361" s="34">
        <v>0</v>
      </c>
      <c r="AF361" s="34">
        <v>0</v>
      </c>
      <c r="AG361" s="34">
        <v>0</v>
      </c>
      <c r="AH361" s="34">
        <v>0</v>
      </c>
      <c r="AI361" s="34">
        <v>0</v>
      </c>
      <c r="AJ361" s="34">
        <v>0</v>
      </c>
      <c r="AK361" s="34">
        <f t="shared" si="276"/>
        <v>0</v>
      </c>
      <c r="AL361" s="34">
        <v>0</v>
      </c>
      <c r="AM361" s="34">
        <v>0</v>
      </c>
      <c r="AN361" s="34">
        <v>0</v>
      </c>
      <c r="AO361" s="34">
        <v>0</v>
      </c>
      <c r="AP361" s="34">
        <v>0</v>
      </c>
      <c r="AQ361" s="34">
        <v>0</v>
      </c>
      <c r="AR361" s="34">
        <f t="shared" si="277"/>
        <v>0</v>
      </c>
      <c r="AS361" s="34">
        <v>0</v>
      </c>
      <c r="AT361" s="34">
        <v>0</v>
      </c>
      <c r="AU361" s="34">
        <v>0</v>
      </c>
      <c r="AV361" s="34">
        <v>0</v>
      </c>
    </row>
    <row r="362" spans="1:48" ht="76.5" x14ac:dyDescent="0.5">
      <c r="A362" s="53">
        <v>321</v>
      </c>
      <c r="B362" s="50" t="s">
        <v>729</v>
      </c>
      <c r="C362" s="51" t="s">
        <v>730</v>
      </c>
      <c r="D362" s="52">
        <v>2020</v>
      </c>
      <c r="E362" s="52">
        <v>2020</v>
      </c>
      <c r="F362" s="34">
        <v>656.44441000000006</v>
      </c>
      <c r="G362" s="34">
        <f t="shared" si="266"/>
        <v>0</v>
      </c>
      <c r="H362" s="34">
        <f t="shared" si="267"/>
        <v>0.8</v>
      </c>
      <c r="I362" s="34">
        <f t="shared" si="268"/>
        <v>620.82370000000003</v>
      </c>
      <c r="J362" s="34">
        <f t="shared" si="269"/>
        <v>620.82370000000003</v>
      </c>
      <c r="K362" s="34">
        <f t="shared" si="270"/>
        <v>0</v>
      </c>
      <c r="L362" s="34">
        <f t="shared" si="271"/>
        <v>0</v>
      </c>
      <c r="M362" s="34">
        <f t="shared" si="272"/>
        <v>0</v>
      </c>
      <c r="N362" s="34">
        <v>0</v>
      </c>
      <c r="O362" s="34">
        <v>0.8</v>
      </c>
      <c r="P362" s="34">
        <f t="shared" si="273"/>
        <v>620.82370000000003</v>
      </c>
      <c r="Q362" s="34">
        <v>620.82370000000003</v>
      </c>
      <c r="R362" s="34">
        <v>0</v>
      </c>
      <c r="S362" s="34">
        <v>0</v>
      </c>
      <c r="T362" s="34">
        <v>0</v>
      </c>
      <c r="U362" s="34">
        <v>0</v>
      </c>
      <c r="V362" s="34">
        <v>0</v>
      </c>
      <c r="W362" s="34">
        <f t="shared" si="274"/>
        <v>0</v>
      </c>
      <c r="X362" s="34">
        <v>0</v>
      </c>
      <c r="Y362" s="34">
        <v>0</v>
      </c>
      <c r="Z362" s="34">
        <v>0</v>
      </c>
      <c r="AA362" s="34">
        <v>0</v>
      </c>
      <c r="AB362" s="34">
        <v>0</v>
      </c>
      <c r="AC362" s="34">
        <v>0</v>
      </c>
      <c r="AD362" s="34">
        <f t="shared" si="275"/>
        <v>0</v>
      </c>
      <c r="AE362" s="34">
        <v>0</v>
      </c>
      <c r="AF362" s="34">
        <v>0</v>
      </c>
      <c r="AG362" s="34">
        <v>0</v>
      </c>
      <c r="AH362" s="34">
        <v>0</v>
      </c>
      <c r="AI362" s="34">
        <v>0</v>
      </c>
      <c r="AJ362" s="34">
        <v>0</v>
      </c>
      <c r="AK362" s="34">
        <f t="shared" si="276"/>
        <v>0</v>
      </c>
      <c r="AL362" s="34">
        <v>0</v>
      </c>
      <c r="AM362" s="34">
        <v>0</v>
      </c>
      <c r="AN362" s="34">
        <v>0</v>
      </c>
      <c r="AO362" s="34">
        <v>0</v>
      </c>
      <c r="AP362" s="34">
        <v>0</v>
      </c>
      <c r="AQ362" s="34">
        <v>0</v>
      </c>
      <c r="AR362" s="34">
        <f t="shared" si="277"/>
        <v>0</v>
      </c>
      <c r="AS362" s="34">
        <v>0</v>
      </c>
      <c r="AT362" s="34">
        <v>0</v>
      </c>
      <c r="AU362" s="34">
        <v>0</v>
      </c>
      <c r="AV362" s="34">
        <v>0</v>
      </c>
    </row>
    <row r="363" spans="1:48" ht="153" x14ac:dyDescent="0.5">
      <c r="A363" s="53">
        <v>322</v>
      </c>
      <c r="B363" s="50" t="s">
        <v>731</v>
      </c>
      <c r="C363" s="51" t="s">
        <v>732</v>
      </c>
      <c r="D363" s="52">
        <v>2020</v>
      </c>
      <c r="E363" s="52">
        <v>2020</v>
      </c>
      <c r="F363" s="33">
        <v>91.8262</v>
      </c>
      <c r="G363" s="34">
        <f t="shared" si="266"/>
        <v>0.2</v>
      </c>
      <c r="H363" s="34">
        <f t="shared" si="267"/>
        <v>0</v>
      </c>
      <c r="I363" s="34">
        <f t="shared" si="268"/>
        <v>1.91</v>
      </c>
      <c r="J363" s="34">
        <f t="shared" si="269"/>
        <v>1.91</v>
      </c>
      <c r="K363" s="34">
        <f t="shared" si="270"/>
        <v>0</v>
      </c>
      <c r="L363" s="34">
        <f t="shared" si="271"/>
        <v>0</v>
      </c>
      <c r="M363" s="34">
        <f t="shared" si="272"/>
        <v>0</v>
      </c>
      <c r="N363" s="34">
        <v>0.2</v>
      </c>
      <c r="O363" s="34">
        <v>0</v>
      </c>
      <c r="P363" s="34">
        <f t="shared" si="273"/>
        <v>1.91</v>
      </c>
      <c r="Q363" s="34">
        <v>1.91</v>
      </c>
      <c r="R363" s="34">
        <v>0</v>
      </c>
      <c r="S363" s="34">
        <v>0</v>
      </c>
      <c r="T363" s="34">
        <v>0</v>
      </c>
      <c r="U363" s="34">
        <v>0</v>
      </c>
      <c r="V363" s="34">
        <v>0</v>
      </c>
      <c r="W363" s="34">
        <f t="shared" si="274"/>
        <v>0</v>
      </c>
      <c r="X363" s="34">
        <v>0</v>
      </c>
      <c r="Y363" s="34">
        <v>0</v>
      </c>
      <c r="Z363" s="34">
        <v>0</v>
      </c>
      <c r="AA363" s="34">
        <v>0</v>
      </c>
      <c r="AB363" s="34">
        <v>0</v>
      </c>
      <c r="AC363" s="34">
        <v>0</v>
      </c>
      <c r="AD363" s="34">
        <f t="shared" si="275"/>
        <v>0</v>
      </c>
      <c r="AE363" s="34">
        <v>0</v>
      </c>
      <c r="AF363" s="34">
        <v>0</v>
      </c>
      <c r="AG363" s="34">
        <v>0</v>
      </c>
      <c r="AH363" s="34">
        <v>0</v>
      </c>
      <c r="AI363" s="34">
        <v>0</v>
      </c>
      <c r="AJ363" s="34">
        <v>0</v>
      </c>
      <c r="AK363" s="34">
        <f t="shared" si="276"/>
        <v>0</v>
      </c>
      <c r="AL363" s="34">
        <v>0</v>
      </c>
      <c r="AM363" s="34">
        <v>0</v>
      </c>
      <c r="AN363" s="34">
        <v>0</v>
      </c>
      <c r="AO363" s="34">
        <v>0</v>
      </c>
      <c r="AP363" s="34">
        <v>0</v>
      </c>
      <c r="AQ363" s="34">
        <v>0</v>
      </c>
      <c r="AR363" s="34">
        <f t="shared" si="277"/>
        <v>0</v>
      </c>
      <c r="AS363" s="34">
        <v>0</v>
      </c>
      <c r="AT363" s="34">
        <v>0</v>
      </c>
      <c r="AU363" s="34">
        <v>0</v>
      </c>
      <c r="AV363" s="34">
        <v>0</v>
      </c>
    </row>
    <row r="364" spans="1:48" ht="76.5" x14ac:dyDescent="0.5">
      <c r="A364" s="53">
        <v>323</v>
      </c>
      <c r="B364" s="50" t="s">
        <v>733</v>
      </c>
      <c r="C364" s="51" t="s">
        <v>734</v>
      </c>
      <c r="D364" s="52">
        <v>2020</v>
      </c>
      <c r="E364" s="52">
        <v>2020</v>
      </c>
      <c r="F364" s="33">
        <v>465.78742999999997</v>
      </c>
      <c r="G364" s="34">
        <f t="shared" si="266"/>
        <v>0</v>
      </c>
      <c r="H364" s="34">
        <f t="shared" si="267"/>
        <v>0.8</v>
      </c>
      <c r="I364" s="34">
        <f t="shared" si="268"/>
        <v>5.5</v>
      </c>
      <c r="J364" s="34">
        <f t="shared" si="269"/>
        <v>5.5</v>
      </c>
      <c r="K364" s="34">
        <f t="shared" si="270"/>
        <v>0</v>
      </c>
      <c r="L364" s="34">
        <f t="shared" si="271"/>
        <v>0</v>
      </c>
      <c r="M364" s="34">
        <f t="shared" si="272"/>
        <v>0</v>
      </c>
      <c r="N364" s="34">
        <v>0</v>
      </c>
      <c r="O364" s="34">
        <v>0.8</v>
      </c>
      <c r="P364" s="34">
        <f t="shared" si="273"/>
        <v>5.5</v>
      </c>
      <c r="Q364" s="34">
        <v>5.5</v>
      </c>
      <c r="R364" s="34">
        <v>0</v>
      </c>
      <c r="S364" s="34">
        <v>0</v>
      </c>
      <c r="T364" s="34">
        <v>0</v>
      </c>
      <c r="U364" s="34">
        <v>0</v>
      </c>
      <c r="V364" s="34">
        <v>0</v>
      </c>
      <c r="W364" s="34">
        <f t="shared" si="274"/>
        <v>0</v>
      </c>
      <c r="X364" s="34">
        <v>0</v>
      </c>
      <c r="Y364" s="34">
        <v>0</v>
      </c>
      <c r="Z364" s="34">
        <v>0</v>
      </c>
      <c r="AA364" s="34">
        <v>0</v>
      </c>
      <c r="AB364" s="34">
        <v>0</v>
      </c>
      <c r="AC364" s="34">
        <v>0</v>
      </c>
      <c r="AD364" s="34">
        <f t="shared" si="275"/>
        <v>0</v>
      </c>
      <c r="AE364" s="34">
        <v>0</v>
      </c>
      <c r="AF364" s="34">
        <v>0</v>
      </c>
      <c r="AG364" s="34">
        <v>0</v>
      </c>
      <c r="AH364" s="34">
        <v>0</v>
      </c>
      <c r="AI364" s="34">
        <v>0</v>
      </c>
      <c r="AJ364" s="34">
        <v>0</v>
      </c>
      <c r="AK364" s="34">
        <f t="shared" si="276"/>
        <v>0</v>
      </c>
      <c r="AL364" s="34">
        <v>0</v>
      </c>
      <c r="AM364" s="34">
        <v>0</v>
      </c>
      <c r="AN364" s="34">
        <v>0</v>
      </c>
      <c r="AO364" s="34">
        <v>0</v>
      </c>
      <c r="AP364" s="34">
        <v>0</v>
      </c>
      <c r="AQ364" s="34">
        <v>0</v>
      </c>
      <c r="AR364" s="34">
        <f t="shared" si="277"/>
        <v>0</v>
      </c>
      <c r="AS364" s="34">
        <v>0</v>
      </c>
      <c r="AT364" s="34">
        <v>0</v>
      </c>
      <c r="AU364" s="34">
        <v>0</v>
      </c>
      <c r="AV364" s="34">
        <v>0</v>
      </c>
    </row>
    <row r="365" spans="1:48" ht="153" x14ac:dyDescent="0.5">
      <c r="A365" s="53">
        <v>324</v>
      </c>
      <c r="B365" s="50" t="s">
        <v>735</v>
      </c>
      <c r="C365" s="51" t="s">
        <v>736</v>
      </c>
      <c r="D365" s="52">
        <v>2019</v>
      </c>
      <c r="E365" s="52">
        <v>2020</v>
      </c>
      <c r="F365" s="33">
        <v>370.74132000000003</v>
      </c>
      <c r="G365" s="34">
        <f t="shared" si="266"/>
        <v>0</v>
      </c>
      <c r="H365" s="34">
        <f t="shared" si="267"/>
        <v>0.4</v>
      </c>
      <c r="I365" s="34">
        <f t="shared" si="268"/>
        <v>317.95</v>
      </c>
      <c r="J365" s="34">
        <f t="shared" si="269"/>
        <v>317.95</v>
      </c>
      <c r="K365" s="34">
        <f t="shared" si="270"/>
        <v>0</v>
      </c>
      <c r="L365" s="34">
        <f t="shared" si="271"/>
        <v>0</v>
      </c>
      <c r="M365" s="34">
        <f t="shared" si="272"/>
        <v>0</v>
      </c>
      <c r="N365" s="34">
        <v>0</v>
      </c>
      <c r="O365" s="34">
        <v>0.4</v>
      </c>
      <c r="P365" s="34">
        <f t="shared" si="273"/>
        <v>317.95</v>
      </c>
      <c r="Q365" s="34">
        <v>317.95</v>
      </c>
      <c r="R365" s="34">
        <v>0</v>
      </c>
      <c r="S365" s="34">
        <v>0</v>
      </c>
      <c r="T365" s="34">
        <v>0</v>
      </c>
      <c r="U365" s="34">
        <v>0</v>
      </c>
      <c r="V365" s="34">
        <v>0</v>
      </c>
      <c r="W365" s="34">
        <f t="shared" si="274"/>
        <v>0</v>
      </c>
      <c r="X365" s="34">
        <v>0</v>
      </c>
      <c r="Y365" s="34">
        <v>0</v>
      </c>
      <c r="Z365" s="34">
        <v>0</v>
      </c>
      <c r="AA365" s="34">
        <v>0</v>
      </c>
      <c r="AB365" s="34">
        <v>0</v>
      </c>
      <c r="AC365" s="34">
        <v>0</v>
      </c>
      <c r="AD365" s="34">
        <f t="shared" si="275"/>
        <v>0</v>
      </c>
      <c r="AE365" s="34">
        <v>0</v>
      </c>
      <c r="AF365" s="34">
        <v>0</v>
      </c>
      <c r="AG365" s="34">
        <v>0</v>
      </c>
      <c r="AH365" s="34">
        <v>0</v>
      </c>
      <c r="AI365" s="34">
        <v>0</v>
      </c>
      <c r="AJ365" s="34">
        <v>0</v>
      </c>
      <c r="AK365" s="34">
        <f t="shared" si="276"/>
        <v>0</v>
      </c>
      <c r="AL365" s="34">
        <v>0</v>
      </c>
      <c r="AM365" s="34">
        <v>0</v>
      </c>
      <c r="AN365" s="34">
        <v>0</v>
      </c>
      <c r="AO365" s="34">
        <v>0</v>
      </c>
      <c r="AP365" s="34">
        <v>0</v>
      </c>
      <c r="AQ365" s="34">
        <v>0</v>
      </c>
      <c r="AR365" s="34">
        <f t="shared" si="277"/>
        <v>0</v>
      </c>
      <c r="AS365" s="34">
        <v>0</v>
      </c>
      <c r="AT365" s="34">
        <v>0</v>
      </c>
      <c r="AU365" s="34">
        <v>0</v>
      </c>
      <c r="AV365" s="34">
        <v>0</v>
      </c>
    </row>
    <row r="366" spans="1:48" ht="191.25" x14ac:dyDescent="0.5">
      <c r="A366" s="53">
        <v>325</v>
      </c>
      <c r="B366" s="50" t="s">
        <v>737</v>
      </c>
      <c r="C366" s="51" t="s">
        <v>738</v>
      </c>
      <c r="D366" s="52">
        <v>2020</v>
      </c>
      <c r="E366" s="52">
        <v>2021</v>
      </c>
      <c r="F366" s="33">
        <v>2863.38</v>
      </c>
      <c r="G366" s="34">
        <f t="shared" si="266"/>
        <v>0</v>
      </c>
      <c r="H366" s="34">
        <f t="shared" si="267"/>
        <v>0</v>
      </c>
      <c r="I366" s="34">
        <f t="shared" si="268"/>
        <v>2863.38</v>
      </c>
      <c r="J366" s="34">
        <f t="shared" si="269"/>
        <v>2863.38</v>
      </c>
      <c r="K366" s="34">
        <f t="shared" si="270"/>
        <v>0</v>
      </c>
      <c r="L366" s="34">
        <f t="shared" si="271"/>
        <v>0</v>
      </c>
      <c r="M366" s="34">
        <f t="shared" si="272"/>
        <v>0</v>
      </c>
      <c r="N366" s="34">
        <v>0</v>
      </c>
      <c r="O366" s="34">
        <v>0</v>
      </c>
      <c r="P366" s="34">
        <f t="shared" si="273"/>
        <v>2290.7040000000002</v>
      </c>
      <c r="Q366" s="34">
        <f>F366*0.8</f>
        <v>2290.7040000000002</v>
      </c>
      <c r="R366" s="34">
        <v>0</v>
      </c>
      <c r="S366" s="34">
        <v>0</v>
      </c>
      <c r="T366" s="34">
        <v>0</v>
      </c>
      <c r="U366" s="34">
        <v>0</v>
      </c>
      <c r="V366" s="34">
        <v>0</v>
      </c>
      <c r="W366" s="34">
        <f t="shared" si="274"/>
        <v>572.67600000000004</v>
      </c>
      <c r="X366" s="34">
        <f>F366*0.2</f>
        <v>572.67600000000004</v>
      </c>
      <c r="Y366" s="34">
        <v>0</v>
      </c>
      <c r="Z366" s="34">
        <v>0</v>
      </c>
      <c r="AA366" s="34">
        <v>0</v>
      </c>
      <c r="AB366" s="34">
        <v>0</v>
      </c>
      <c r="AC366" s="34">
        <v>0</v>
      </c>
      <c r="AD366" s="34">
        <f t="shared" si="275"/>
        <v>0</v>
      </c>
      <c r="AE366" s="34">
        <v>0</v>
      </c>
      <c r="AF366" s="34">
        <v>0</v>
      </c>
      <c r="AG366" s="34">
        <v>0</v>
      </c>
      <c r="AH366" s="34">
        <v>0</v>
      </c>
      <c r="AI366" s="34">
        <v>0</v>
      </c>
      <c r="AJ366" s="34">
        <v>0</v>
      </c>
      <c r="AK366" s="34">
        <f t="shared" si="276"/>
        <v>0</v>
      </c>
      <c r="AL366" s="34">
        <v>0</v>
      </c>
      <c r="AM366" s="34">
        <v>0</v>
      </c>
      <c r="AN366" s="34">
        <v>0</v>
      </c>
      <c r="AO366" s="34">
        <v>0</v>
      </c>
      <c r="AP366" s="34">
        <v>0</v>
      </c>
      <c r="AQ366" s="34">
        <v>0</v>
      </c>
      <c r="AR366" s="34">
        <f t="shared" si="277"/>
        <v>0</v>
      </c>
      <c r="AS366" s="34">
        <v>0</v>
      </c>
      <c r="AT366" s="34">
        <v>0</v>
      </c>
      <c r="AU366" s="34">
        <v>0</v>
      </c>
      <c r="AV366" s="34">
        <v>0</v>
      </c>
    </row>
    <row r="367" spans="1:48" ht="76.5" x14ac:dyDescent="0.5">
      <c r="A367" s="53">
        <v>326</v>
      </c>
      <c r="B367" s="50" t="s">
        <v>739</v>
      </c>
      <c r="C367" s="51" t="s">
        <v>740</v>
      </c>
      <c r="D367" s="52">
        <v>2020</v>
      </c>
      <c r="E367" s="52">
        <v>2021</v>
      </c>
      <c r="F367" s="33">
        <v>1516.1</v>
      </c>
      <c r="G367" s="34">
        <f t="shared" si="266"/>
        <v>0</v>
      </c>
      <c r="H367" s="34">
        <f t="shared" si="267"/>
        <v>1.26</v>
      </c>
      <c r="I367" s="34">
        <f t="shared" si="268"/>
        <v>846.2</v>
      </c>
      <c r="J367" s="34">
        <f t="shared" si="269"/>
        <v>846.2</v>
      </c>
      <c r="K367" s="34">
        <f t="shared" si="270"/>
        <v>0</v>
      </c>
      <c r="L367" s="34">
        <f t="shared" si="271"/>
        <v>0</v>
      </c>
      <c r="M367" s="34">
        <f t="shared" si="272"/>
        <v>0</v>
      </c>
      <c r="N367" s="34">
        <v>0</v>
      </c>
      <c r="O367" s="34">
        <v>0</v>
      </c>
      <c r="P367" s="34">
        <f t="shared" si="273"/>
        <v>676.96</v>
      </c>
      <c r="Q367" s="34">
        <v>676.96</v>
      </c>
      <c r="R367" s="34">
        <v>0</v>
      </c>
      <c r="S367" s="34">
        <v>0</v>
      </c>
      <c r="T367" s="34">
        <v>0</v>
      </c>
      <c r="U367" s="34">
        <v>0</v>
      </c>
      <c r="V367" s="34">
        <v>1.26</v>
      </c>
      <c r="W367" s="34">
        <f t="shared" si="274"/>
        <v>169.24</v>
      </c>
      <c r="X367" s="34">
        <v>169.24</v>
      </c>
      <c r="Y367" s="34">
        <v>0</v>
      </c>
      <c r="Z367" s="34">
        <v>0</v>
      </c>
      <c r="AA367" s="34">
        <v>0</v>
      </c>
      <c r="AB367" s="34">
        <v>0</v>
      </c>
      <c r="AC367" s="34">
        <v>0</v>
      </c>
      <c r="AD367" s="34">
        <f t="shared" si="275"/>
        <v>0</v>
      </c>
      <c r="AE367" s="34">
        <v>0</v>
      </c>
      <c r="AF367" s="34">
        <v>0</v>
      </c>
      <c r="AG367" s="34">
        <v>0</v>
      </c>
      <c r="AH367" s="34">
        <v>0</v>
      </c>
      <c r="AI367" s="34">
        <v>0</v>
      </c>
      <c r="AJ367" s="34">
        <v>0</v>
      </c>
      <c r="AK367" s="34">
        <f t="shared" si="276"/>
        <v>0</v>
      </c>
      <c r="AL367" s="34">
        <v>0</v>
      </c>
      <c r="AM367" s="34">
        <v>0</v>
      </c>
      <c r="AN367" s="34">
        <v>0</v>
      </c>
      <c r="AO367" s="34">
        <v>0</v>
      </c>
      <c r="AP367" s="34">
        <v>0</v>
      </c>
      <c r="AQ367" s="34">
        <v>0</v>
      </c>
      <c r="AR367" s="34">
        <f t="shared" si="277"/>
        <v>0</v>
      </c>
      <c r="AS367" s="34">
        <v>0</v>
      </c>
      <c r="AT367" s="34">
        <v>0</v>
      </c>
      <c r="AU367" s="34">
        <v>0</v>
      </c>
      <c r="AV367" s="34">
        <v>0</v>
      </c>
    </row>
    <row r="368" spans="1:48" ht="76.5" x14ac:dyDescent="0.5">
      <c r="A368" s="53">
        <v>327</v>
      </c>
      <c r="B368" s="50" t="s">
        <v>741</v>
      </c>
      <c r="C368" s="51" t="s">
        <v>742</v>
      </c>
      <c r="D368" s="52">
        <v>2020</v>
      </c>
      <c r="E368" s="52">
        <v>2020</v>
      </c>
      <c r="F368" s="33">
        <v>769.91</v>
      </c>
      <c r="G368" s="34">
        <f t="shared" si="266"/>
        <v>0</v>
      </c>
      <c r="H368" s="34">
        <f t="shared" si="267"/>
        <v>0.5</v>
      </c>
      <c r="I368" s="34">
        <f t="shared" si="268"/>
        <v>576.66</v>
      </c>
      <c r="J368" s="34">
        <f t="shared" si="269"/>
        <v>576.66</v>
      </c>
      <c r="K368" s="34">
        <f t="shared" si="270"/>
        <v>0</v>
      </c>
      <c r="L368" s="34">
        <f t="shared" si="271"/>
        <v>0</v>
      </c>
      <c r="M368" s="34">
        <f t="shared" si="272"/>
        <v>0</v>
      </c>
      <c r="N368" s="34">
        <v>0</v>
      </c>
      <c r="O368" s="34">
        <v>0.5</v>
      </c>
      <c r="P368" s="34">
        <f t="shared" si="273"/>
        <v>576.66</v>
      </c>
      <c r="Q368" s="34">
        <v>576.66</v>
      </c>
      <c r="R368" s="34">
        <v>0</v>
      </c>
      <c r="S368" s="34">
        <v>0</v>
      </c>
      <c r="T368" s="34">
        <v>0</v>
      </c>
      <c r="U368" s="34">
        <v>0</v>
      </c>
      <c r="V368" s="34">
        <v>0</v>
      </c>
      <c r="W368" s="34">
        <f t="shared" si="274"/>
        <v>0</v>
      </c>
      <c r="X368" s="34">
        <v>0</v>
      </c>
      <c r="Y368" s="34">
        <v>0</v>
      </c>
      <c r="Z368" s="34">
        <v>0</v>
      </c>
      <c r="AA368" s="34">
        <v>0</v>
      </c>
      <c r="AB368" s="34">
        <v>0</v>
      </c>
      <c r="AC368" s="34">
        <v>0</v>
      </c>
      <c r="AD368" s="34">
        <f t="shared" si="275"/>
        <v>0</v>
      </c>
      <c r="AE368" s="34">
        <v>0</v>
      </c>
      <c r="AF368" s="34">
        <v>0</v>
      </c>
      <c r="AG368" s="34">
        <v>0</v>
      </c>
      <c r="AH368" s="34">
        <v>0</v>
      </c>
      <c r="AI368" s="34">
        <v>0</v>
      </c>
      <c r="AJ368" s="34">
        <v>0</v>
      </c>
      <c r="AK368" s="34">
        <f t="shared" si="276"/>
        <v>0</v>
      </c>
      <c r="AL368" s="34">
        <v>0</v>
      </c>
      <c r="AM368" s="34">
        <v>0</v>
      </c>
      <c r="AN368" s="34">
        <v>0</v>
      </c>
      <c r="AO368" s="34">
        <v>0</v>
      </c>
      <c r="AP368" s="34">
        <v>0</v>
      </c>
      <c r="AQ368" s="34">
        <v>0</v>
      </c>
      <c r="AR368" s="34">
        <f t="shared" si="277"/>
        <v>0</v>
      </c>
      <c r="AS368" s="34">
        <v>0</v>
      </c>
      <c r="AT368" s="34">
        <v>0</v>
      </c>
      <c r="AU368" s="34">
        <v>0</v>
      </c>
      <c r="AV368" s="34">
        <v>0</v>
      </c>
    </row>
    <row r="369" spans="1:48" ht="153" x14ac:dyDescent="0.5">
      <c r="A369" s="53">
        <v>328</v>
      </c>
      <c r="B369" s="50" t="s">
        <v>743</v>
      </c>
      <c r="C369" s="51" t="s">
        <v>744</v>
      </c>
      <c r="D369" s="52">
        <v>2020</v>
      </c>
      <c r="E369" s="52">
        <v>2020</v>
      </c>
      <c r="F369" s="33">
        <v>60.448790000000002</v>
      </c>
      <c r="G369" s="34">
        <f t="shared" si="266"/>
        <v>0.2</v>
      </c>
      <c r="H369" s="34">
        <f t="shared" si="267"/>
        <v>0</v>
      </c>
      <c r="I369" s="34">
        <f t="shared" si="268"/>
        <v>60.448790000000002</v>
      </c>
      <c r="J369" s="34">
        <f t="shared" si="269"/>
        <v>60.448790000000002</v>
      </c>
      <c r="K369" s="34">
        <f t="shared" si="270"/>
        <v>0</v>
      </c>
      <c r="L369" s="34">
        <f t="shared" si="271"/>
        <v>0</v>
      </c>
      <c r="M369" s="34">
        <f t="shared" si="272"/>
        <v>0</v>
      </c>
      <c r="N369" s="34">
        <v>0.2</v>
      </c>
      <c r="O369" s="34">
        <v>0</v>
      </c>
      <c r="P369" s="34">
        <f t="shared" si="273"/>
        <v>60.448790000000002</v>
      </c>
      <c r="Q369" s="34">
        <v>60.448790000000002</v>
      </c>
      <c r="R369" s="34">
        <v>0</v>
      </c>
      <c r="S369" s="34">
        <v>0</v>
      </c>
      <c r="T369" s="34">
        <v>0</v>
      </c>
      <c r="U369" s="34">
        <v>0</v>
      </c>
      <c r="V369" s="34">
        <v>0</v>
      </c>
      <c r="W369" s="34">
        <f t="shared" si="274"/>
        <v>0</v>
      </c>
      <c r="X369" s="34">
        <v>0</v>
      </c>
      <c r="Y369" s="34">
        <v>0</v>
      </c>
      <c r="Z369" s="34">
        <v>0</v>
      </c>
      <c r="AA369" s="34">
        <v>0</v>
      </c>
      <c r="AB369" s="34">
        <v>0</v>
      </c>
      <c r="AC369" s="34">
        <v>0</v>
      </c>
      <c r="AD369" s="34">
        <f t="shared" si="275"/>
        <v>0</v>
      </c>
      <c r="AE369" s="34">
        <v>0</v>
      </c>
      <c r="AF369" s="34">
        <v>0</v>
      </c>
      <c r="AG369" s="34">
        <v>0</v>
      </c>
      <c r="AH369" s="34">
        <v>0</v>
      </c>
      <c r="AI369" s="34">
        <v>0</v>
      </c>
      <c r="AJ369" s="34">
        <v>0</v>
      </c>
      <c r="AK369" s="34">
        <f t="shared" si="276"/>
        <v>0</v>
      </c>
      <c r="AL369" s="34">
        <v>0</v>
      </c>
      <c r="AM369" s="34">
        <v>0</v>
      </c>
      <c r="AN369" s="34">
        <v>0</v>
      </c>
      <c r="AO369" s="34">
        <v>0</v>
      </c>
      <c r="AP369" s="34">
        <v>0</v>
      </c>
      <c r="AQ369" s="34">
        <v>0</v>
      </c>
      <c r="AR369" s="34">
        <f t="shared" si="277"/>
        <v>0</v>
      </c>
      <c r="AS369" s="34">
        <v>0</v>
      </c>
      <c r="AT369" s="34">
        <v>0</v>
      </c>
      <c r="AU369" s="34">
        <v>0</v>
      </c>
      <c r="AV369" s="34">
        <v>0</v>
      </c>
    </row>
    <row r="370" spans="1:48" ht="76.5" x14ac:dyDescent="0.5">
      <c r="A370" s="53">
        <v>329</v>
      </c>
      <c r="B370" s="50" t="s">
        <v>745</v>
      </c>
      <c r="C370" s="51" t="s">
        <v>746</v>
      </c>
      <c r="D370" s="52">
        <v>2020</v>
      </c>
      <c r="E370" s="52">
        <v>2020</v>
      </c>
      <c r="F370" s="33">
        <v>390.27</v>
      </c>
      <c r="G370" s="34">
        <f t="shared" si="266"/>
        <v>0</v>
      </c>
      <c r="H370" s="34">
        <f t="shared" si="267"/>
        <v>0.25</v>
      </c>
      <c r="I370" s="34">
        <f t="shared" si="268"/>
        <v>390.27</v>
      </c>
      <c r="J370" s="34">
        <f t="shared" si="269"/>
        <v>390.27</v>
      </c>
      <c r="K370" s="34">
        <f t="shared" si="270"/>
        <v>0</v>
      </c>
      <c r="L370" s="34">
        <f t="shared" si="271"/>
        <v>0</v>
      </c>
      <c r="M370" s="34">
        <f t="shared" si="272"/>
        <v>0</v>
      </c>
      <c r="N370" s="34">
        <v>0</v>
      </c>
      <c r="O370" s="34">
        <v>0.25</v>
      </c>
      <c r="P370" s="34">
        <f t="shared" si="273"/>
        <v>390.27</v>
      </c>
      <c r="Q370" s="34">
        <v>390.27</v>
      </c>
      <c r="R370" s="34">
        <v>0</v>
      </c>
      <c r="S370" s="34">
        <v>0</v>
      </c>
      <c r="T370" s="34">
        <v>0</v>
      </c>
      <c r="U370" s="34">
        <v>0</v>
      </c>
      <c r="V370" s="34">
        <v>0</v>
      </c>
      <c r="W370" s="34">
        <f t="shared" si="274"/>
        <v>0</v>
      </c>
      <c r="X370" s="34">
        <v>0</v>
      </c>
      <c r="Y370" s="34">
        <v>0</v>
      </c>
      <c r="Z370" s="34">
        <v>0</v>
      </c>
      <c r="AA370" s="34">
        <v>0</v>
      </c>
      <c r="AB370" s="34">
        <v>0</v>
      </c>
      <c r="AC370" s="34">
        <v>0</v>
      </c>
      <c r="AD370" s="34">
        <f t="shared" si="275"/>
        <v>0</v>
      </c>
      <c r="AE370" s="34">
        <v>0</v>
      </c>
      <c r="AF370" s="34">
        <v>0</v>
      </c>
      <c r="AG370" s="34">
        <v>0</v>
      </c>
      <c r="AH370" s="34">
        <v>0</v>
      </c>
      <c r="AI370" s="34">
        <v>0</v>
      </c>
      <c r="AJ370" s="34">
        <v>0</v>
      </c>
      <c r="AK370" s="34">
        <f t="shared" si="276"/>
        <v>0</v>
      </c>
      <c r="AL370" s="34">
        <v>0</v>
      </c>
      <c r="AM370" s="34">
        <v>0</v>
      </c>
      <c r="AN370" s="34">
        <v>0</v>
      </c>
      <c r="AO370" s="34">
        <v>0</v>
      </c>
      <c r="AP370" s="34">
        <v>0</v>
      </c>
      <c r="AQ370" s="34">
        <v>0</v>
      </c>
      <c r="AR370" s="34">
        <f t="shared" si="277"/>
        <v>0</v>
      </c>
      <c r="AS370" s="34">
        <v>0</v>
      </c>
      <c r="AT370" s="34">
        <v>0</v>
      </c>
      <c r="AU370" s="34">
        <v>0</v>
      </c>
      <c r="AV370" s="34">
        <v>0</v>
      </c>
    </row>
    <row r="371" spans="1:48" ht="76.5" x14ac:dyDescent="0.5">
      <c r="A371" s="53">
        <v>330</v>
      </c>
      <c r="B371" s="50" t="s">
        <v>747</v>
      </c>
      <c r="C371" s="51" t="s">
        <v>748</v>
      </c>
      <c r="D371" s="52">
        <v>2020</v>
      </c>
      <c r="E371" s="52">
        <v>2020</v>
      </c>
      <c r="F371" s="33">
        <v>189.88627</v>
      </c>
      <c r="G371" s="34">
        <f t="shared" si="266"/>
        <v>0</v>
      </c>
      <c r="H371" s="34">
        <f t="shared" si="267"/>
        <v>0.25</v>
      </c>
      <c r="I371" s="34">
        <f t="shared" si="268"/>
        <v>189.88627</v>
      </c>
      <c r="J371" s="34">
        <f t="shared" si="269"/>
        <v>189.88627</v>
      </c>
      <c r="K371" s="34">
        <f t="shared" si="270"/>
        <v>0</v>
      </c>
      <c r="L371" s="34">
        <f t="shared" si="271"/>
        <v>0</v>
      </c>
      <c r="M371" s="34">
        <f t="shared" si="272"/>
        <v>0</v>
      </c>
      <c r="N371" s="34">
        <v>0</v>
      </c>
      <c r="O371" s="34">
        <v>0.25</v>
      </c>
      <c r="P371" s="34">
        <f t="shared" si="273"/>
        <v>189.88627</v>
      </c>
      <c r="Q371" s="34">
        <v>189.88627</v>
      </c>
      <c r="R371" s="34">
        <v>0</v>
      </c>
      <c r="S371" s="34">
        <v>0</v>
      </c>
      <c r="T371" s="34">
        <v>0</v>
      </c>
      <c r="U371" s="34">
        <v>0</v>
      </c>
      <c r="V371" s="34">
        <v>0</v>
      </c>
      <c r="W371" s="34">
        <f t="shared" si="274"/>
        <v>0</v>
      </c>
      <c r="X371" s="34">
        <v>0</v>
      </c>
      <c r="Y371" s="34">
        <v>0</v>
      </c>
      <c r="Z371" s="34">
        <v>0</v>
      </c>
      <c r="AA371" s="34">
        <v>0</v>
      </c>
      <c r="AB371" s="34">
        <v>0</v>
      </c>
      <c r="AC371" s="34">
        <v>0</v>
      </c>
      <c r="AD371" s="34">
        <f t="shared" si="275"/>
        <v>0</v>
      </c>
      <c r="AE371" s="34">
        <v>0</v>
      </c>
      <c r="AF371" s="34">
        <v>0</v>
      </c>
      <c r="AG371" s="34">
        <v>0</v>
      </c>
      <c r="AH371" s="34">
        <v>0</v>
      </c>
      <c r="AI371" s="34">
        <v>0</v>
      </c>
      <c r="AJ371" s="34">
        <v>0</v>
      </c>
      <c r="AK371" s="34">
        <f t="shared" si="276"/>
        <v>0</v>
      </c>
      <c r="AL371" s="34">
        <v>0</v>
      </c>
      <c r="AM371" s="34">
        <v>0</v>
      </c>
      <c r="AN371" s="34">
        <v>0</v>
      </c>
      <c r="AO371" s="34">
        <v>0</v>
      </c>
      <c r="AP371" s="34">
        <v>0</v>
      </c>
      <c r="AQ371" s="34">
        <v>0</v>
      </c>
      <c r="AR371" s="34">
        <f t="shared" si="277"/>
        <v>0</v>
      </c>
      <c r="AS371" s="34">
        <v>0</v>
      </c>
      <c r="AT371" s="34">
        <v>0</v>
      </c>
      <c r="AU371" s="34">
        <v>0</v>
      </c>
      <c r="AV371" s="34">
        <v>0</v>
      </c>
    </row>
    <row r="372" spans="1:48" ht="153" x14ac:dyDescent="0.5">
      <c r="A372" s="53">
        <v>331</v>
      </c>
      <c r="B372" s="50" t="s">
        <v>749</v>
      </c>
      <c r="C372" s="51" t="s">
        <v>750</v>
      </c>
      <c r="D372" s="52">
        <v>2020</v>
      </c>
      <c r="E372" s="52">
        <v>2021</v>
      </c>
      <c r="F372" s="33">
        <v>3004.41</v>
      </c>
      <c r="G372" s="34">
        <f t="shared" si="266"/>
        <v>0</v>
      </c>
      <c r="H372" s="34">
        <f t="shared" si="267"/>
        <v>1.26</v>
      </c>
      <c r="I372" s="34">
        <f t="shared" si="268"/>
        <v>3004.41</v>
      </c>
      <c r="J372" s="34">
        <f t="shared" si="269"/>
        <v>3004.41</v>
      </c>
      <c r="K372" s="34">
        <f t="shared" si="270"/>
        <v>0</v>
      </c>
      <c r="L372" s="34">
        <f t="shared" si="271"/>
        <v>0</v>
      </c>
      <c r="M372" s="34">
        <f t="shared" si="272"/>
        <v>0</v>
      </c>
      <c r="N372" s="34">
        <v>0</v>
      </c>
      <c r="O372" s="34">
        <v>0</v>
      </c>
      <c r="P372" s="34">
        <f t="shared" si="273"/>
        <v>2403.5279999999998</v>
      </c>
      <c r="Q372" s="34">
        <v>2403.5279999999998</v>
      </c>
      <c r="R372" s="34">
        <v>0</v>
      </c>
      <c r="S372" s="34">
        <v>0</v>
      </c>
      <c r="T372" s="34">
        <v>0</v>
      </c>
      <c r="U372" s="34">
        <v>0</v>
      </c>
      <c r="V372" s="34">
        <v>1.26</v>
      </c>
      <c r="W372" s="34">
        <f t="shared" si="274"/>
        <v>600.88199999999995</v>
      </c>
      <c r="X372" s="34">
        <v>600.88199999999995</v>
      </c>
      <c r="Y372" s="34">
        <v>0</v>
      </c>
      <c r="Z372" s="34">
        <v>0</v>
      </c>
      <c r="AA372" s="34">
        <v>0</v>
      </c>
      <c r="AB372" s="34">
        <v>0</v>
      </c>
      <c r="AC372" s="34">
        <v>0</v>
      </c>
      <c r="AD372" s="34">
        <f t="shared" si="275"/>
        <v>0</v>
      </c>
      <c r="AE372" s="34">
        <v>0</v>
      </c>
      <c r="AF372" s="34">
        <v>0</v>
      </c>
      <c r="AG372" s="34">
        <v>0</v>
      </c>
      <c r="AH372" s="34">
        <v>0</v>
      </c>
      <c r="AI372" s="34">
        <v>0</v>
      </c>
      <c r="AJ372" s="34">
        <v>0</v>
      </c>
      <c r="AK372" s="34">
        <f t="shared" si="276"/>
        <v>0</v>
      </c>
      <c r="AL372" s="34">
        <v>0</v>
      </c>
      <c r="AM372" s="34">
        <v>0</v>
      </c>
      <c r="AN372" s="34">
        <v>0</v>
      </c>
      <c r="AO372" s="34">
        <v>0</v>
      </c>
      <c r="AP372" s="34">
        <v>0</v>
      </c>
      <c r="AQ372" s="34">
        <v>0</v>
      </c>
      <c r="AR372" s="34">
        <f t="shared" si="277"/>
        <v>0</v>
      </c>
      <c r="AS372" s="34">
        <v>0</v>
      </c>
      <c r="AT372" s="34">
        <v>0</v>
      </c>
      <c r="AU372" s="34">
        <v>0</v>
      </c>
      <c r="AV372" s="34">
        <v>0</v>
      </c>
    </row>
    <row r="373" spans="1:48" ht="76.5" x14ac:dyDescent="0.5">
      <c r="A373" s="53">
        <v>332</v>
      </c>
      <c r="B373" s="50" t="s">
        <v>751</v>
      </c>
      <c r="C373" s="51" t="s">
        <v>752</v>
      </c>
      <c r="D373" s="52">
        <v>2020</v>
      </c>
      <c r="E373" s="52">
        <v>2020</v>
      </c>
      <c r="F373" s="33">
        <v>487.06</v>
      </c>
      <c r="G373" s="34">
        <f t="shared" si="266"/>
        <v>0</v>
      </c>
      <c r="H373" s="34">
        <f t="shared" si="267"/>
        <v>0.4</v>
      </c>
      <c r="I373" s="34">
        <f t="shared" si="268"/>
        <v>380.15</v>
      </c>
      <c r="J373" s="34">
        <f t="shared" si="269"/>
        <v>380.15</v>
      </c>
      <c r="K373" s="34">
        <f t="shared" si="270"/>
        <v>0</v>
      </c>
      <c r="L373" s="34">
        <f t="shared" si="271"/>
        <v>0</v>
      </c>
      <c r="M373" s="34">
        <f t="shared" si="272"/>
        <v>0</v>
      </c>
      <c r="N373" s="34">
        <v>0</v>
      </c>
      <c r="O373" s="34">
        <v>0.4</v>
      </c>
      <c r="P373" s="34">
        <f t="shared" si="273"/>
        <v>380.15</v>
      </c>
      <c r="Q373" s="34">
        <v>380.15</v>
      </c>
      <c r="R373" s="34">
        <v>0</v>
      </c>
      <c r="S373" s="34">
        <v>0</v>
      </c>
      <c r="T373" s="34">
        <v>0</v>
      </c>
      <c r="U373" s="34">
        <v>0</v>
      </c>
      <c r="V373" s="34">
        <v>0</v>
      </c>
      <c r="W373" s="34">
        <f t="shared" si="274"/>
        <v>0</v>
      </c>
      <c r="X373" s="34">
        <v>0</v>
      </c>
      <c r="Y373" s="34">
        <v>0</v>
      </c>
      <c r="Z373" s="34">
        <v>0</v>
      </c>
      <c r="AA373" s="34">
        <v>0</v>
      </c>
      <c r="AB373" s="34">
        <v>0</v>
      </c>
      <c r="AC373" s="34">
        <v>0</v>
      </c>
      <c r="AD373" s="34">
        <f t="shared" si="275"/>
        <v>0</v>
      </c>
      <c r="AE373" s="34">
        <v>0</v>
      </c>
      <c r="AF373" s="34">
        <v>0</v>
      </c>
      <c r="AG373" s="34">
        <v>0</v>
      </c>
      <c r="AH373" s="34">
        <v>0</v>
      </c>
      <c r="AI373" s="34">
        <v>0</v>
      </c>
      <c r="AJ373" s="34">
        <v>0</v>
      </c>
      <c r="AK373" s="34">
        <f t="shared" si="276"/>
        <v>0</v>
      </c>
      <c r="AL373" s="34">
        <v>0</v>
      </c>
      <c r="AM373" s="34">
        <v>0</v>
      </c>
      <c r="AN373" s="34">
        <v>0</v>
      </c>
      <c r="AO373" s="34">
        <v>0</v>
      </c>
      <c r="AP373" s="34">
        <v>0</v>
      </c>
      <c r="AQ373" s="34">
        <v>0</v>
      </c>
      <c r="AR373" s="34">
        <f t="shared" si="277"/>
        <v>0</v>
      </c>
      <c r="AS373" s="34">
        <v>0</v>
      </c>
      <c r="AT373" s="34">
        <v>0</v>
      </c>
      <c r="AU373" s="34">
        <v>0</v>
      </c>
      <c r="AV373" s="34">
        <v>0</v>
      </c>
    </row>
    <row r="374" spans="1:48" ht="114.75" x14ac:dyDescent="0.5">
      <c r="A374" s="53">
        <v>333</v>
      </c>
      <c r="B374" s="50" t="s">
        <v>753</v>
      </c>
      <c r="C374" s="51" t="s">
        <v>754</v>
      </c>
      <c r="D374" s="52">
        <v>2020</v>
      </c>
      <c r="E374" s="52">
        <v>2020</v>
      </c>
      <c r="F374" s="33">
        <v>223.66129999999998</v>
      </c>
      <c r="G374" s="34">
        <f t="shared" si="266"/>
        <v>0</v>
      </c>
      <c r="H374" s="34">
        <f t="shared" si="267"/>
        <v>0.25</v>
      </c>
      <c r="I374" s="34">
        <f t="shared" si="268"/>
        <v>169.7</v>
      </c>
      <c r="J374" s="34">
        <f t="shared" si="269"/>
        <v>169.7</v>
      </c>
      <c r="K374" s="34">
        <f t="shared" si="270"/>
        <v>0</v>
      </c>
      <c r="L374" s="34">
        <f t="shared" si="271"/>
        <v>0</v>
      </c>
      <c r="M374" s="34">
        <f t="shared" si="272"/>
        <v>0</v>
      </c>
      <c r="N374" s="34">
        <v>0</v>
      </c>
      <c r="O374" s="34">
        <v>0.25</v>
      </c>
      <c r="P374" s="34">
        <f t="shared" si="273"/>
        <v>169.7</v>
      </c>
      <c r="Q374" s="34">
        <v>169.7</v>
      </c>
      <c r="R374" s="34">
        <v>0</v>
      </c>
      <c r="S374" s="34">
        <v>0</v>
      </c>
      <c r="T374" s="34">
        <v>0</v>
      </c>
      <c r="U374" s="34">
        <v>0</v>
      </c>
      <c r="V374" s="34">
        <v>0</v>
      </c>
      <c r="W374" s="34">
        <f t="shared" si="274"/>
        <v>0</v>
      </c>
      <c r="X374" s="34">
        <v>0</v>
      </c>
      <c r="Y374" s="34">
        <v>0</v>
      </c>
      <c r="Z374" s="34">
        <v>0</v>
      </c>
      <c r="AA374" s="34">
        <v>0</v>
      </c>
      <c r="AB374" s="34">
        <v>0</v>
      </c>
      <c r="AC374" s="34">
        <v>0</v>
      </c>
      <c r="AD374" s="34">
        <f t="shared" si="275"/>
        <v>0</v>
      </c>
      <c r="AE374" s="34">
        <v>0</v>
      </c>
      <c r="AF374" s="34">
        <v>0</v>
      </c>
      <c r="AG374" s="34">
        <v>0</v>
      </c>
      <c r="AH374" s="34">
        <v>0</v>
      </c>
      <c r="AI374" s="34">
        <v>0</v>
      </c>
      <c r="AJ374" s="34">
        <v>0</v>
      </c>
      <c r="AK374" s="34">
        <f t="shared" si="276"/>
        <v>0</v>
      </c>
      <c r="AL374" s="34">
        <v>0</v>
      </c>
      <c r="AM374" s="34">
        <v>0</v>
      </c>
      <c r="AN374" s="34">
        <v>0</v>
      </c>
      <c r="AO374" s="34">
        <v>0</v>
      </c>
      <c r="AP374" s="34">
        <v>0</v>
      </c>
      <c r="AQ374" s="34">
        <v>0</v>
      </c>
      <c r="AR374" s="34">
        <f t="shared" si="277"/>
        <v>0</v>
      </c>
      <c r="AS374" s="34">
        <v>0</v>
      </c>
      <c r="AT374" s="34">
        <v>0</v>
      </c>
      <c r="AU374" s="34">
        <v>0</v>
      </c>
      <c r="AV374" s="34">
        <v>0</v>
      </c>
    </row>
    <row r="375" spans="1:48" ht="191.25" x14ac:dyDescent="0.5">
      <c r="A375" s="53">
        <v>334</v>
      </c>
      <c r="B375" s="50" t="s">
        <v>755</v>
      </c>
      <c r="C375" s="51" t="s">
        <v>756</v>
      </c>
      <c r="D375" s="52">
        <v>2020</v>
      </c>
      <c r="E375" s="52">
        <v>2021</v>
      </c>
      <c r="F375" s="33">
        <v>579.49</v>
      </c>
      <c r="G375" s="34">
        <f t="shared" si="266"/>
        <v>0.44</v>
      </c>
      <c r="H375" s="34">
        <f t="shared" si="267"/>
        <v>0</v>
      </c>
      <c r="I375" s="34">
        <f t="shared" si="268"/>
        <v>577.49</v>
      </c>
      <c r="J375" s="34">
        <f t="shared" si="269"/>
        <v>577.49</v>
      </c>
      <c r="K375" s="34">
        <f t="shared" si="270"/>
        <v>0</v>
      </c>
      <c r="L375" s="34">
        <f t="shared" si="271"/>
        <v>0</v>
      </c>
      <c r="M375" s="34">
        <f t="shared" si="272"/>
        <v>0</v>
      </c>
      <c r="N375" s="34">
        <v>0</v>
      </c>
      <c r="O375" s="34">
        <v>0</v>
      </c>
      <c r="P375" s="34">
        <f t="shared" si="273"/>
        <v>567.49</v>
      </c>
      <c r="Q375" s="34">
        <v>567.49</v>
      </c>
      <c r="R375" s="34">
        <v>0</v>
      </c>
      <c r="S375" s="34">
        <v>0</v>
      </c>
      <c r="T375" s="34">
        <v>0</v>
      </c>
      <c r="U375" s="34">
        <v>0.44</v>
      </c>
      <c r="V375" s="34">
        <v>0</v>
      </c>
      <c r="W375" s="34">
        <f t="shared" si="274"/>
        <v>10</v>
      </c>
      <c r="X375" s="34">
        <v>10</v>
      </c>
      <c r="Y375" s="34">
        <v>0</v>
      </c>
      <c r="Z375" s="34">
        <v>0</v>
      </c>
      <c r="AA375" s="34">
        <v>0</v>
      </c>
      <c r="AB375" s="34">
        <v>0</v>
      </c>
      <c r="AC375" s="34">
        <v>0</v>
      </c>
      <c r="AD375" s="34">
        <f t="shared" si="275"/>
        <v>0</v>
      </c>
      <c r="AE375" s="34">
        <v>0</v>
      </c>
      <c r="AF375" s="34">
        <v>0</v>
      </c>
      <c r="AG375" s="34">
        <v>0</v>
      </c>
      <c r="AH375" s="34">
        <v>0</v>
      </c>
      <c r="AI375" s="34">
        <v>0</v>
      </c>
      <c r="AJ375" s="34">
        <v>0</v>
      </c>
      <c r="AK375" s="34">
        <f t="shared" si="276"/>
        <v>0</v>
      </c>
      <c r="AL375" s="34">
        <v>0</v>
      </c>
      <c r="AM375" s="34">
        <v>0</v>
      </c>
      <c r="AN375" s="34">
        <v>0</v>
      </c>
      <c r="AO375" s="34">
        <v>0</v>
      </c>
      <c r="AP375" s="34">
        <v>0</v>
      </c>
      <c r="AQ375" s="34">
        <v>0</v>
      </c>
      <c r="AR375" s="34">
        <f t="shared" si="277"/>
        <v>0</v>
      </c>
      <c r="AS375" s="34">
        <v>0</v>
      </c>
      <c r="AT375" s="34">
        <v>0</v>
      </c>
      <c r="AU375" s="34">
        <v>0</v>
      </c>
      <c r="AV375" s="34">
        <v>0</v>
      </c>
    </row>
    <row r="376" spans="1:48" ht="191.25" x14ac:dyDescent="0.5">
      <c r="A376" s="53">
        <v>335</v>
      </c>
      <c r="B376" s="50" t="s">
        <v>757</v>
      </c>
      <c r="C376" s="51" t="s">
        <v>758</v>
      </c>
      <c r="D376" s="52">
        <v>2021</v>
      </c>
      <c r="E376" s="52">
        <v>2021</v>
      </c>
      <c r="F376" s="33">
        <v>673.81</v>
      </c>
      <c r="G376" s="34">
        <f t="shared" si="266"/>
        <v>0.49</v>
      </c>
      <c r="H376" s="34">
        <f t="shared" si="267"/>
        <v>0</v>
      </c>
      <c r="I376" s="34">
        <f t="shared" si="268"/>
        <v>658.92000000000007</v>
      </c>
      <c r="J376" s="34">
        <f t="shared" si="269"/>
        <v>658.92000000000007</v>
      </c>
      <c r="K376" s="34">
        <f t="shared" si="270"/>
        <v>0</v>
      </c>
      <c r="L376" s="34">
        <f t="shared" si="271"/>
        <v>0</v>
      </c>
      <c r="M376" s="34">
        <f t="shared" si="272"/>
        <v>0</v>
      </c>
      <c r="N376" s="34">
        <v>0</v>
      </c>
      <c r="O376" s="34">
        <v>0</v>
      </c>
      <c r="P376" s="34">
        <f t="shared" si="273"/>
        <v>15.96</v>
      </c>
      <c r="Q376" s="34">
        <v>15.96</v>
      </c>
      <c r="R376" s="34">
        <v>0</v>
      </c>
      <c r="S376" s="34">
        <v>0</v>
      </c>
      <c r="T376" s="34">
        <v>0</v>
      </c>
      <c r="U376" s="34">
        <v>0.49</v>
      </c>
      <c r="V376" s="34">
        <v>0</v>
      </c>
      <c r="W376" s="34">
        <f t="shared" si="274"/>
        <v>642.96</v>
      </c>
      <c r="X376" s="34">
        <v>642.96</v>
      </c>
      <c r="Y376" s="34">
        <v>0</v>
      </c>
      <c r="Z376" s="34">
        <v>0</v>
      </c>
      <c r="AA376" s="34">
        <v>0</v>
      </c>
      <c r="AB376" s="34">
        <v>0</v>
      </c>
      <c r="AC376" s="34">
        <v>0</v>
      </c>
      <c r="AD376" s="34">
        <f t="shared" si="275"/>
        <v>0</v>
      </c>
      <c r="AE376" s="34">
        <v>0</v>
      </c>
      <c r="AF376" s="34">
        <v>0</v>
      </c>
      <c r="AG376" s="34">
        <v>0</v>
      </c>
      <c r="AH376" s="34">
        <v>0</v>
      </c>
      <c r="AI376" s="34">
        <v>0</v>
      </c>
      <c r="AJ376" s="34">
        <v>0</v>
      </c>
      <c r="AK376" s="34">
        <f t="shared" si="276"/>
        <v>0</v>
      </c>
      <c r="AL376" s="34">
        <v>0</v>
      </c>
      <c r="AM376" s="34">
        <v>0</v>
      </c>
      <c r="AN376" s="34">
        <v>0</v>
      </c>
      <c r="AO376" s="34">
        <v>0</v>
      </c>
      <c r="AP376" s="34">
        <v>0</v>
      </c>
      <c r="AQ376" s="34">
        <v>0</v>
      </c>
      <c r="AR376" s="34">
        <f t="shared" si="277"/>
        <v>0</v>
      </c>
      <c r="AS376" s="34">
        <v>0</v>
      </c>
      <c r="AT376" s="34">
        <v>0</v>
      </c>
      <c r="AU376" s="34">
        <v>0</v>
      </c>
      <c r="AV376" s="34">
        <v>0</v>
      </c>
    </row>
    <row r="377" spans="1:48" ht="191.25" x14ac:dyDescent="0.5">
      <c r="A377" s="53">
        <v>336</v>
      </c>
      <c r="B377" s="50" t="s">
        <v>759</v>
      </c>
      <c r="C377" s="51" t="s">
        <v>760</v>
      </c>
      <c r="D377" s="52">
        <v>2021</v>
      </c>
      <c r="E377" s="52">
        <v>2021</v>
      </c>
      <c r="F377" s="33">
        <v>5457.18</v>
      </c>
      <c r="G377" s="34">
        <f t="shared" si="266"/>
        <v>0</v>
      </c>
      <c r="H377" s="34">
        <f t="shared" si="267"/>
        <v>1.26</v>
      </c>
      <c r="I377" s="34">
        <f t="shared" si="268"/>
        <v>5413.18</v>
      </c>
      <c r="J377" s="34">
        <f t="shared" si="269"/>
        <v>5413.18</v>
      </c>
      <c r="K377" s="34">
        <f t="shared" si="270"/>
        <v>0</v>
      </c>
      <c r="L377" s="34">
        <f t="shared" si="271"/>
        <v>0</v>
      </c>
      <c r="M377" s="34">
        <f t="shared" si="272"/>
        <v>0</v>
      </c>
      <c r="N377" s="34">
        <v>0</v>
      </c>
      <c r="O377" s="34">
        <v>0</v>
      </c>
      <c r="P377" s="34">
        <f t="shared" si="273"/>
        <v>555.78</v>
      </c>
      <c r="Q377" s="34">
        <v>555.78</v>
      </c>
      <c r="R377" s="34">
        <v>0</v>
      </c>
      <c r="S377" s="34">
        <v>0</v>
      </c>
      <c r="T377" s="34">
        <v>0</v>
      </c>
      <c r="U377" s="34">
        <v>0</v>
      </c>
      <c r="V377" s="34">
        <v>1.26</v>
      </c>
      <c r="W377" s="34">
        <f t="shared" si="274"/>
        <v>857.4</v>
      </c>
      <c r="X377" s="34">
        <v>857.4</v>
      </c>
      <c r="Y377" s="34">
        <v>0</v>
      </c>
      <c r="Z377" s="34">
        <v>0</v>
      </c>
      <c r="AA377" s="34">
        <v>0</v>
      </c>
      <c r="AB377" s="34">
        <v>0</v>
      </c>
      <c r="AC377" s="34">
        <v>0</v>
      </c>
      <c r="AD377" s="34">
        <f t="shared" si="275"/>
        <v>4000</v>
      </c>
      <c r="AE377" s="34">
        <v>4000</v>
      </c>
      <c r="AF377" s="34">
        <v>0</v>
      </c>
      <c r="AG377" s="34">
        <v>0</v>
      </c>
      <c r="AH377" s="34">
        <v>0</v>
      </c>
      <c r="AI377" s="34">
        <v>0</v>
      </c>
      <c r="AJ377" s="34">
        <v>0</v>
      </c>
      <c r="AK377" s="34">
        <f t="shared" si="276"/>
        <v>0</v>
      </c>
      <c r="AL377" s="34">
        <v>0</v>
      </c>
      <c r="AM377" s="34">
        <v>0</v>
      </c>
      <c r="AN377" s="34">
        <v>0</v>
      </c>
      <c r="AO377" s="34">
        <v>0</v>
      </c>
      <c r="AP377" s="34">
        <v>0</v>
      </c>
      <c r="AQ377" s="34">
        <v>0</v>
      </c>
      <c r="AR377" s="34">
        <f t="shared" si="277"/>
        <v>0</v>
      </c>
      <c r="AS377" s="34">
        <v>0</v>
      </c>
      <c r="AT377" s="34">
        <v>0</v>
      </c>
      <c r="AU377" s="34">
        <v>0</v>
      </c>
      <c r="AV377" s="34">
        <v>0</v>
      </c>
    </row>
    <row r="378" spans="1:48" ht="153" x14ac:dyDescent="0.5">
      <c r="A378" s="53">
        <v>337</v>
      </c>
      <c r="B378" s="50" t="s">
        <v>761</v>
      </c>
      <c r="C378" s="51" t="s">
        <v>762</v>
      </c>
      <c r="D378" s="52">
        <v>2021</v>
      </c>
      <c r="E378" s="52">
        <v>2021</v>
      </c>
      <c r="F378" s="33">
        <v>373.07</v>
      </c>
      <c r="G378" s="34">
        <f t="shared" si="266"/>
        <v>0.27</v>
      </c>
      <c r="H378" s="34">
        <f t="shared" si="267"/>
        <v>0</v>
      </c>
      <c r="I378" s="34">
        <f t="shared" si="268"/>
        <v>365.55399999999997</v>
      </c>
      <c r="J378" s="34">
        <f t="shared" si="269"/>
        <v>365.55399999999997</v>
      </c>
      <c r="K378" s="34">
        <f t="shared" si="270"/>
        <v>0</v>
      </c>
      <c r="L378" s="34">
        <f t="shared" si="271"/>
        <v>0</v>
      </c>
      <c r="M378" s="34">
        <f t="shared" si="272"/>
        <v>0</v>
      </c>
      <c r="N378" s="34">
        <v>0</v>
      </c>
      <c r="O378" s="34">
        <v>0</v>
      </c>
      <c r="P378" s="34">
        <f t="shared" si="273"/>
        <v>290.94</v>
      </c>
      <c r="Q378" s="34">
        <v>290.94</v>
      </c>
      <c r="R378" s="34">
        <v>0</v>
      </c>
      <c r="S378" s="34">
        <v>0</v>
      </c>
      <c r="T378" s="34">
        <v>0</v>
      </c>
      <c r="U378" s="34">
        <v>0.27</v>
      </c>
      <c r="V378" s="34">
        <v>0</v>
      </c>
      <c r="W378" s="34">
        <f t="shared" si="274"/>
        <v>74.614000000000004</v>
      </c>
      <c r="X378" s="34">
        <v>74.614000000000004</v>
      </c>
      <c r="Y378" s="34">
        <v>0</v>
      </c>
      <c r="Z378" s="34">
        <v>0</v>
      </c>
      <c r="AA378" s="34">
        <v>0</v>
      </c>
      <c r="AB378" s="34">
        <v>0</v>
      </c>
      <c r="AC378" s="34">
        <v>0</v>
      </c>
      <c r="AD378" s="34">
        <f t="shared" si="275"/>
        <v>0</v>
      </c>
      <c r="AE378" s="34">
        <v>0</v>
      </c>
      <c r="AF378" s="34">
        <v>0</v>
      </c>
      <c r="AG378" s="34">
        <v>0</v>
      </c>
      <c r="AH378" s="34">
        <v>0</v>
      </c>
      <c r="AI378" s="34">
        <v>0</v>
      </c>
      <c r="AJ378" s="34">
        <v>0</v>
      </c>
      <c r="AK378" s="34">
        <f t="shared" si="276"/>
        <v>0</v>
      </c>
      <c r="AL378" s="34">
        <v>0</v>
      </c>
      <c r="AM378" s="34">
        <v>0</v>
      </c>
      <c r="AN378" s="34">
        <v>0</v>
      </c>
      <c r="AO378" s="34">
        <v>0</v>
      </c>
      <c r="AP378" s="34">
        <v>0</v>
      </c>
      <c r="AQ378" s="34">
        <v>0</v>
      </c>
      <c r="AR378" s="34">
        <f t="shared" si="277"/>
        <v>0</v>
      </c>
      <c r="AS378" s="34">
        <v>0</v>
      </c>
      <c r="AT378" s="34">
        <v>0</v>
      </c>
      <c r="AU378" s="34">
        <v>0</v>
      </c>
      <c r="AV378" s="34">
        <v>0</v>
      </c>
    </row>
    <row r="379" spans="1:48" ht="191.25" x14ac:dyDescent="0.5">
      <c r="A379" s="53">
        <v>338</v>
      </c>
      <c r="B379" s="50" t="s">
        <v>763</v>
      </c>
      <c r="C379" s="51" t="s">
        <v>764</v>
      </c>
      <c r="D379" s="52">
        <v>2020</v>
      </c>
      <c r="E379" s="52">
        <v>2021</v>
      </c>
      <c r="F379" s="33">
        <v>481.64</v>
      </c>
      <c r="G379" s="34">
        <f t="shared" si="266"/>
        <v>0.35</v>
      </c>
      <c r="H379" s="34">
        <f t="shared" si="267"/>
        <v>0</v>
      </c>
      <c r="I379" s="34">
        <f t="shared" si="268"/>
        <v>472.00720000000001</v>
      </c>
      <c r="J379" s="34">
        <f t="shared" si="269"/>
        <v>472.00720000000001</v>
      </c>
      <c r="K379" s="34">
        <f t="shared" si="270"/>
        <v>0</v>
      </c>
      <c r="L379" s="34">
        <f t="shared" si="271"/>
        <v>0</v>
      </c>
      <c r="M379" s="34">
        <f t="shared" si="272"/>
        <v>0</v>
      </c>
      <c r="N379" s="34">
        <v>0</v>
      </c>
      <c r="O379" s="34">
        <v>0</v>
      </c>
      <c r="P379" s="34">
        <f t="shared" si="273"/>
        <v>375.67919999999998</v>
      </c>
      <c r="Q379" s="34">
        <v>375.67919999999998</v>
      </c>
      <c r="R379" s="34">
        <v>0</v>
      </c>
      <c r="S379" s="34">
        <v>0</v>
      </c>
      <c r="T379" s="34">
        <v>0</v>
      </c>
      <c r="U379" s="34">
        <v>0.35</v>
      </c>
      <c r="V379" s="34">
        <v>0</v>
      </c>
      <c r="W379" s="34">
        <f t="shared" si="274"/>
        <v>96.328000000000003</v>
      </c>
      <c r="X379" s="34">
        <v>96.328000000000003</v>
      </c>
      <c r="Y379" s="34">
        <v>0</v>
      </c>
      <c r="Z379" s="34">
        <v>0</v>
      </c>
      <c r="AA379" s="34">
        <v>0</v>
      </c>
      <c r="AB379" s="34">
        <v>0</v>
      </c>
      <c r="AC379" s="34">
        <v>0</v>
      </c>
      <c r="AD379" s="34">
        <f t="shared" si="275"/>
        <v>0</v>
      </c>
      <c r="AE379" s="34">
        <v>0</v>
      </c>
      <c r="AF379" s="34">
        <v>0</v>
      </c>
      <c r="AG379" s="34">
        <v>0</v>
      </c>
      <c r="AH379" s="34">
        <v>0</v>
      </c>
      <c r="AI379" s="34">
        <v>0</v>
      </c>
      <c r="AJ379" s="34">
        <v>0</v>
      </c>
      <c r="AK379" s="34">
        <f t="shared" si="276"/>
        <v>0</v>
      </c>
      <c r="AL379" s="34">
        <v>0</v>
      </c>
      <c r="AM379" s="34">
        <v>0</v>
      </c>
      <c r="AN379" s="34">
        <v>0</v>
      </c>
      <c r="AO379" s="34">
        <v>0</v>
      </c>
      <c r="AP379" s="34">
        <v>0</v>
      </c>
      <c r="AQ379" s="34">
        <v>0</v>
      </c>
      <c r="AR379" s="34">
        <f t="shared" si="277"/>
        <v>0</v>
      </c>
      <c r="AS379" s="34">
        <v>0</v>
      </c>
      <c r="AT379" s="34">
        <v>0</v>
      </c>
      <c r="AU379" s="34">
        <v>0</v>
      </c>
      <c r="AV379" s="34">
        <v>0</v>
      </c>
    </row>
    <row r="380" spans="1:48" ht="191.25" x14ac:dyDescent="0.5">
      <c r="A380" s="53">
        <v>339</v>
      </c>
      <c r="B380" s="50" t="s">
        <v>765</v>
      </c>
      <c r="C380" s="51" t="s">
        <v>766</v>
      </c>
      <c r="D380" s="52">
        <v>2020</v>
      </c>
      <c r="E380" s="52">
        <v>2021</v>
      </c>
      <c r="F380" s="33">
        <v>278.58999999999997</v>
      </c>
      <c r="G380" s="34">
        <f t="shared" si="266"/>
        <v>0.2</v>
      </c>
      <c r="H380" s="34">
        <f t="shared" si="267"/>
        <v>0</v>
      </c>
      <c r="I380" s="34">
        <f t="shared" si="268"/>
        <v>269.47000000000003</v>
      </c>
      <c r="J380" s="34">
        <f t="shared" si="269"/>
        <v>269.47000000000003</v>
      </c>
      <c r="K380" s="34">
        <f t="shared" si="270"/>
        <v>0</v>
      </c>
      <c r="L380" s="34">
        <f t="shared" si="271"/>
        <v>0</v>
      </c>
      <c r="M380" s="34">
        <f t="shared" si="272"/>
        <v>0</v>
      </c>
      <c r="N380" s="34">
        <v>0</v>
      </c>
      <c r="O380" s="34">
        <v>0</v>
      </c>
      <c r="P380" s="34">
        <f t="shared" si="273"/>
        <v>110.88</v>
      </c>
      <c r="Q380" s="34">
        <v>110.88</v>
      </c>
      <c r="R380" s="34">
        <v>0</v>
      </c>
      <c r="S380" s="34">
        <v>0</v>
      </c>
      <c r="T380" s="34">
        <v>0</v>
      </c>
      <c r="U380" s="34">
        <v>0.2</v>
      </c>
      <c r="V380" s="34">
        <v>0</v>
      </c>
      <c r="W380" s="34">
        <f t="shared" si="274"/>
        <v>158.59</v>
      </c>
      <c r="X380" s="34">
        <v>158.59</v>
      </c>
      <c r="Y380" s="34">
        <v>0</v>
      </c>
      <c r="Z380" s="34">
        <v>0</v>
      </c>
      <c r="AA380" s="34">
        <v>0</v>
      </c>
      <c r="AB380" s="34">
        <v>0</v>
      </c>
      <c r="AC380" s="34">
        <v>0</v>
      </c>
      <c r="AD380" s="34">
        <f t="shared" si="275"/>
        <v>0</v>
      </c>
      <c r="AE380" s="34">
        <v>0</v>
      </c>
      <c r="AF380" s="34">
        <v>0</v>
      </c>
      <c r="AG380" s="34">
        <v>0</v>
      </c>
      <c r="AH380" s="34">
        <v>0</v>
      </c>
      <c r="AI380" s="34">
        <v>0</v>
      </c>
      <c r="AJ380" s="34">
        <v>0</v>
      </c>
      <c r="AK380" s="34">
        <f t="shared" si="276"/>
        <v>0</v>
      </c>
      <c r="AL380" s="34">
        <v>0</v>
      </c>
      <c r="AM380" s="34">
        <v>0</v>
      </c>
      <c r="AN380" s="34">
        <v>0</v>
      </c>
      <c r="AO380" s="34">
        <v>0</v>
      </c>
      <c r="AP380" s="34">
        <v>0</v>
      </c>
      <c r="AQ380" s="34">
        <v>0</v>
      </c>
      <c r="AR380" s="34">
        <f t="shared" si="277"/>
        <v>0</v>
      </c>
      <c r="AS380" s="34">
        <v>0</v>
      </c>
      <c r="AT380" s="34">
        <v>0</v>
      </c>
      <c r="AU380" s="34">
        <v>0</v>
      </c>
      <c r="AV380" s="34">
        <v>0</v>
      </c>
    </row>
    <row r="381" spans="1:48" ht="114.75" x14ac:dyDescent="0.5">
      <c r="A381" s="53">
        <v>340</v>
      </c>
      <c r="B381" s="50" t="s">
        <v>767</v>
      </c>
      <c r="C381" s="51" t="s">
        <v>768</v>
      </c>
      <c r="D381" s="52">
        <v>2020</v>
      </c>
      <c r="E381" s="52">
        <v>2021</v>
      </c>
      <c r="F381" s="33">
        <v>1147.47</v>
      </c>
      <c r="G381" s="34">
        <f t="shared" si="266"/>
        <v>0.35</v>
      </c>
      <c r="H381" s="34">
        <f t="shared" si="267"/>
        <v>0.25</v>
      </c>
      <c r="I381" s="34">
        <f t="shared" si="268"/>
        <v>1120.21</v>
      </c>
      <c r="J381" s="34">
        <f t="shared" si="269"/>
        <v>1120.21</v>
      </c>
      <c r="K381" s="34">
        <f t="shared" si="270"/>
        <v>0</v>
      </c>
      <c r="L381" s="34">
        <f t="shared" si="271"/>
        <v>0</v>
      </c>
      <c r="M381" s="34">
        <f t="shared" si="272"/>
        <v>0</v>
      </c>
      <c r="N381" s="34">
        <v>0</v>
      </c>
      <c r="O381" s="34">
        <v>0</v>
      </c>
      <c r="P381" s="34">
        <f t="shared" si="273"/>
        <v>272.74</v>
      </c>
      <c r="Q381" s="34">
        <v>272.74</v>
      </c>
      <c r="R381" s="34">
        <v>0</v>
      </c>
      <c r="S381" s="34">
        <v>0</v>
      </c>
      <c r="T381" s="34">
        <v>0</v>
      </c>
      <c r="U381" s="34">
        <v>0.35</v>
      </c>
      <c r="V381" s="34">
        <v>0.25</v>
      </c>
      <c r="W381" s="34">
        <f t="shared" si="274"/>
        <v>847.47</v>
      </c>
      <c r="X381" s="34">
        <v>847.47</v>
      </c>
      <c r="Y381" s="34">
        <v>0</v>
      </c>
      <c r="Z381" s="34">
        <v>0</v>
      </c>
      <c r="AA381" s="34">
        <v>0</v>
      </c>
      <c r="AB381" s="34">
        <v>0</v>
      </c>
      <c r="AC381" s="34">
        <v>0</v>
      </c>
      <c r="AD381" s="34">
        <f t="shared" si="275"/>
        <v>0</v>
      </c>
      <c r="AE381" s="34">
        <v>0</v>
      </c>
      <c r="AF381" s="34">
        <v>0</v>
      </c>
      <c r="AG381" s="34">
        <v>0</v>
      </c>
      <c r="AH381" s="34">
        <v>0</v>
      </c>
      <c r="AI381" s="34">
        <v>0</v>
      </c>
      <c r="AJ381" s="34">
        <v>0</v>
      </c>
      <c r="AK381" s="34">
        <f t="shared" si="276"/>
        <v>0</v>
      </c>
      <c r="AL381" s="34">
        <v>0</v>
      </c>
      <c r="AM381" s="34">
        <v>0</v>
      </c>
      <c r="AN381" s="34">
        <v>0</v>
      </c>
      <c r="AO381" s="34">
        <v>0</v>
      </c>
      <c r="AP381" s="34">
        <v>0</v>
      </c>
      <c r="AQ381" s="34">
        <v>0</v>
      </c>
      <c r="AR381" s="34">
        <f t="shared" si="277"/>
        <v>0</v>
      </c>
      <c r="AS381" s="34">
        <v>0</v>
      </c>
      <c r="AT381" s="34">
        <v>0</v>
      </c>
      <c r="AU381" s="34">
        <v>0</v>
      </c>
      <c r="AV381" s="34">
        <v>0</v>
      </c>
    </row>
    <row r="382" spans="1:48" ht="114.75" x14ac:dyDescent="0.5">
      <c r="A382" s="53">
        <v>341</v>
      </c>
      <c r="B382" s="50" t="s">
        <v>769</v>
      </c>
      <c r="C382" s="51" t="s">
        <v>770</v>
      </c>
      <c r="D382" s="52">
        <v>2020</v>
      </c>
      <c r="E382" s="52">
        <v>2021</v>
      </c>
      <c r="F382" s="33">
        <v>56883.24</v>
      </c>
      <c r="G382" s="34">
        <f t="shared" si="266"/>
        <v>0.35</v>
      </c>
      <c r="H382" s="34">
        <f t="shared" si="267"/>
        <v>0.25</v>
      </c>
      <c r="I382" s="34">
        <f t="shared" si="268"/>
        <v>5921.45</v>
      </c>
      <c r="J382" s="34">
        <f t="shared" si="269"/>
        <v>5921.45</v>
      </c>
      <c r="K382" s="34">
        <f t="shared" si="270"/>
        <v>0</v>
      </c>
      <c r="L382" s="34">
        <f t="shared" si="271"/>
        <v>0</v>
      </c>
      <c r="M382" s="34">
        <f t="shared" si="272"/>
        <v>0</v>
      </c>
      <c r="N382" s="34">
        <v>0</v>
      </c>
      <c r="O382" s="34">
        <v>0</v>
      </c>
      <c r="P382" s="34">
        <f t="shared" si="273"/>
        <v>10</v>
      </c>
      <c r="Q382" s="34">
        <v>10</v>
      </c>
      <c r="R382" s="34">
        <v>0</v>
      </c>
      <c r="S382" s="34">
        <v>0</v>
      </c>
      <c r="T382" s="34">
        <v>0</v>
      </c>
      <c r="U382" s="34">
        <v>0.35</v>
      </c>
      <c r="V382" s="34">
        <v>0.25</v>
      </c>
      <c r="W382" s="34">
        <f t="shared" si="274"/>
        <v>911.45</v>
      </c>
      <c r="X382" s="34">
        <v>911.45</v>
      </c>
      <c r="Y382" s="34">
        <v>0</v>
      </c>
      <c r="Z382" s="34">
        <v>0</v>
      </c>
      <c r="AA382" s="34">
        <v>0</v>
      </c>
      <c r="AB382" s="34">
        <v>0</v>
      </c>
      <c r="AC382" s="34">
        <v>0</v>
      </c>
      <c r="AD382" s="34">
        <f t="shared" si="275"/>
        <v>5000</v>
      </c>
      <c r="AE382" s="34">
        <v>5000</v>
      </c>
      <c r="AF382" s="34">
        <v>0</v>
      </c>
      <c r="AG382" s="34">
        <v>0</v>
      </c>
      <c r="AH382" s="34">
        <v>0</v>
      </c>
      <c r="AI382" s="34">
        <v>0</v>
      </c>
      <c r="AJ382" s="34">
        <v>0</v>
      </c>
      <c r="AK382" s="34">
        <f t="shared" si="276"/>
        <v>0</v>
      </c>
      <c r="AL382" s="34">
        <v>0</v>
      </c>
      <c r="AM382" s="34">
        <v>0</v>
      </c>
      <c r="AN382" s="34">
        <v>0</v>
      </c>
      <c r="AO382" s="34">
        <v>0</v>
      </c>
      <c r="AP382" s="34">
        <v>0</v>
      </c>
      <c r="AQ382" s="34">
        <v>0</v>
      </c>
      <c r="AR382" s="34">
        <f t="shared" si="277"/>
        <v>0</v>
      </c>
      <c r="AS382" s="34">
        <v>0</v>
      </c>
      <c r="AT382" s="34">
        <v>0</v>
      </c>
      <c r="AU382" s="34">
        <v>0</v>
      </c>
      <c r="AV382" s="34">
        <v>0</v>
      </c>
    </row>
    <row r="383" spans="1:48" ht="191.25" x14ac:dyDescent="0.5">
      <c r="A383" s="53">
        <v>342</v>
      </c>
      <c r="B383" s="50" t="s">
        <v>771</v>
      </c>
      <c r="C383" s="51" t="s">
        <v>772</v>
      </c>
      <c r="D383" s="52">
        <v>2020</v>
      </c>
      <c r="E383" s="52">
        <v>2020</v>
      </c>
      <c r="F383" s="33">
        <v>155.99</v>
      </c>
      <c r="G383" s="34">
        <f t="shared" si="266"/>
        <v>0.12</v>
      </c>
      <c r="H383" s="34">
        <f t="shared" si="267"/>
        <v>0</v>
      </c>
      <c r="I383" s="34">
        <f t="shared" si="268"/>
        <v>95.99</v>
      </c>
      <c r="J383" s="34">
        <f t="shared" si="269"/>
        <v>95.99</v>
      </c>
      <c r="K383" s="34">
        <f t="shared" si="270"/>
        <v>0</v>
      </c>
      <c r="L383" s="34">
        <f t="shared" si="271"/>
        <v>0</v>
      </c>
      <c r="M383" s="34">
        <f t="shared" si="272"/>
        <v>0</v>
      </c>
      <c r="N383" s="34">
        <v>0.12</v>
      </c>
      <c r="O383" s="34">
        <v>0</v>
      </c>
      <c r="P383" s="34">
        <f t="shared" si="273"/>
        <v>95.99</v>
      </c>
      <c r="Q383" s="34">
        <v>95.99</v>
      </c>
      <c r="R383" s="34">
        <v>0</v>
      </c>
      <c r="S383" s="34">
        <v>0</v>
      </c>
      <c r="T383" s="34">
        <v>0</v>
      </c>
      <c r="U383" s="34">
        <v>0</v>
      </c>
      <c r="V383" s="34">
        <v>0</v>
      </c>
      <c r="W383" s="34">
        <f t="shared" si="274"/>
        <v>0</v>
      </c>
      <c r="X383" s="34">
        <v>0</v>
      </c>
      <c r="Y383" s="34">
        <v>0</v>
      </c>
      <c r="Z383" s="34">
        <v>0</v>
      </c>
      <c r="AA383" s="34">
        <v>0</v>
      </c>
      <c r="AB383" s="34">
        <v>0</v>
      </c>
      <c r="AC383" s="34">
        <v>0</v>
      </c>
      <c r="AD383" s="34">
        <f t="shared" si="275"/>
        <v>0</v>
      </c>
      <c r="AE383" s="34">
        <v>0</v>
      </c>
      <c r="AF383" s="34">
        <v>0</v>
      </c>
      <c r="AG383" s="34">
        <v>0</v>
      </c>
      <c r="AH383" s="34">
        <v>0</v>
      </c>
      <c r="AI383" s="34">
        <v>0</v>
      </c>
      <c r="AJ383" s="34">
        <v>0</v>
      </c>
      <c r="AK383" s="34">
        <f t="shared" si="276"/>
        <v>0</v>
      </c>
      <c r="AL383" s="34">
        <v>0</v>
      </c>
      <c r="AM383" s="34">
        <v>0</v>
      </c>
      <c r="AN383" s="34">
        <v>0</v>
      </c>
      <c r="AO383" s="34">
        <v>0</v>
      </c>
      <c r="AP383" s="34">
        <v>0</v>
      </c>
      <c r="AQ383" s="34">
        <v>0</v>
      </c>
      <c r="AR383" s="34">
        <f t="shared" si="277"/>
        <v>0</v>
      </c>
      <c r="AS383" s="34">
        <v>0</v>
      </c>
      <c r="AT383" s="34">
        <v>0</v>
      </c>
      <c r="AU383" s="34">
        <v>0</v>
      </c>
      <c r="AV383" s="34">
        <v>0</v>
      </c>
    </row>
    <row r="384" spans="1:48" ht="114.75" x14ac:dyDescent="0.5">
      <c r="A384" s="53">
        <v>343</v>
      </c>
      <c r="B384" s="50" t="s">
        <v>773</v>
      </c>
      <c r="C384" s="51" t="s">
        <v>774</v>
      </c>
      <c r="D384" s="52">
        <v>2020</v>
      </c>
      <c r="E384" s="52">
        <v>2020</v>
      </c>
      <c r="F384" s="33">
        <v>197.00801999999999</v>
      </c>
      <c r="G384" s="34">
        <f t="shared" si="266"/>
        <v>0</v>
      </c>
      <c r="H384" s="34">
        <f t="shared" si="267"/>
        <v>0.25</v>
      </c>
      <c r="I384" s="34">
        <f t="shared" si="268"/>
        <v>169.7</v>
      </c>
      <c r="J384" s="34">
        <f t="shared" si="269"/>
        <v>169.7</v>
      </c>
      <c r="K384" s="34">
        <f t="shared" si="270"/>
        <v>0</v>
      </c>
      <c r="L384" s="34">
        <f t="shared" si="271"/>
        <v>0</v>
      </c>
      <c r="M384" s="34">
        <f t="shared" si="272"/>
        <v>0</v>
      </c>
      <c r="N384" s="34">
        <v>0</v>
      </c>
      <c r="O384" s="34">
        <v>0.25</v>
      </c>
      <c r="P384" s="34">
        <f t="shared" si="273"/>
        <v>169.7</v>
      </c>
      <c r="Q384" s="34">
        <v>169.7</v>
      </c>
      <c r="R384" s="34">
        <v>0</v>
      </c>
      <c r="S384" s="34">
        <v>0</v>
      </c>
      <c r="T384" s="34">
        <v>0</v>
      </c>
      <c r="U384" s="34">
        <v>0</v>
      </c>
      <c r="V384" s="34">
        <v>0</v>
      </c>
      <c r="W384" s="34">
        <f t="shared" si="274"/>
        <v>0</v>
      </c>
      <c r="X384" s="34">
        <v>0</v>
      </c>
      <c r="Y384" s="34">
        <v>0</v>
      </c>
      <c r="Z384" s="34">
        <v>0</v>
      </c>
      <c r="AA384" s="34">
        <v>0</v>
      </c>
      <c r="AB384" s="34">
        <v>0</v>
      </c>
      <c r="AC384" s="34">
        <v>0</v>
      </c>
      <c r="AD384" s="34">
        <f t="shared" si="275"/>
        <v>0</v>
      </c>
      <c r="AE384" s="34">
        <v>0</v>
      </c>
      <c r="AF384" s="34">
        <v>0</v>
      </c>
      <c r="AG384" s="34">
        <v>0</v>
      </c>
      <c r="AH384" s="34">
        <v>0</v>
      </c>
      <c r="AI384" s="34">
        <v>0</v>
      </c>
      <c r="AJ384" s="34">
        <v>0</v>
      </c>
      <c r="AK384" s="34">
        <f t="shared" si="276"/>
        <v>0</v>
      </c>
      <c r="AL384" s="34">
        <v>0</v>
      </c>
      <c r="AM384" s="34">
        <v>0</v>
      </c>
      <c r="AN384" s="34">
        <v>0</v>
      </c>
      <c r="AO384" s="34">
        <v>0</v>
      </c>
      <c r="AP384" s="34">
        <v>0</v>
      </c>
      <c r="AQ384" s="34">
        <v>0</v>
      </c>
      <c r="AR384" s="34">
        <f t="shared" si="277"/>
        <v>0</v>
      </c>
      <c r="AS384" s="34">
        <v>0</v>
      </c>
      <c r="AT384" s="34">
        <v>0</v>
      </c>
      <c r="AU384" s="34">
        <v>0</v>
      </c>
      <c r="AV384" s="34">
        <v>0</v>
      </c>
    </row>
    <row r="385" spans="1:48" ht="191.25" x14ac:dyDescent="0.5">
      <c r="A385" s="53">
        <v>344</v>
      </c>
      <c r="B385" s="50" t="s">
        <v>775</v>
      </c>
      <c r="C385" s="51" t="s">
        <v>776</v>
      </c>
      <c r="D385" s="52">
        <v>2020</v>
      </c>
      <c r="E385" s="52">
        <v>2021</v>
      </c>
      <c r="F385" s="33">
        <v>618.1</v>
      </c>
      <c r="G385" s="34">
        <f t="shared" si="266"/>
        <v>0.45</v>
      </c>
      <c r="H385" s="34">
        <f t="shared" si="267"/>
        <v>0</v>
      </c>
      <c r="I385" s="34">
        <f t="shared" si="268"/>
        <v>604.44000000000005</v>
      </c>
      <c r="J385" s="34">
        <f t="shared" si="269"/>
        <v>604.44000000000005</v>
      </c>
      <c r="K385" s="34">
        <f t="shared" si="270"/>
        <v>0</v>
      </c>
      <c r="L385" s="34">
        <f t="shared" si="271"/>
        <v>0</v>
      </c>
      <c r="M385" s="34">
        <f t="shared" si="272"/>
        <v>0</v>
      </c>
      <c r="N385" s="34">
        <v>0</v>
      </c>
      <c r="O385" s="34">
        <v>0</v>
      </c>
      <c r="P385" s="34">
        <f t="shared" si="273"/>
        <v>206.34</v>
      </c>
      <c r="Q385" s="34">
        <v>206.34</v>
      </c>
      <c r="R385" s="34">
        <v>0</v>
      </c>
      <c r="S385" s="34">
        <v>0</v>
      </c>
      <c r="T385" s="34">
        <v>0</v>
      </c>
      <c r="U385" s="34">
        <v>0.45</v>
      </c>
      <c r="V385" s="34">
        <v>0</v>
      </c>
      <c r="W385" s="34">
        <f t="shared" si="274"/>
        <v>398.1</v>
      </c>
      <c r="X385" s="34">
        <v>398.1</v>
      </c>
      <c r="Y385" s="34">
        <v>0</v>
      </c>
      <c r="Z385" s="34">
        <v>0</v>
      </c>
      <c r="AA385" s="34">
        <v>0</v>
      </c>
      <c r="AB385" s="34">
        <v>0</v>
      </c>
      <c r="AC385" s="34">
        <v>0</v>
      </c>
      <c r="AD385" s="34">
        <f t="shared" si="275"/>
        <v>0</v>
      </c>
      <c r="AE385" s="34">
        <v>0</v>
      </c>
      <c r="AF385" s="34">
        <v>0</v>
      </c>
      <c r="AG385" s="34">
        <v>0</v>
      </c>
      <c r="AH385" s="34">
        <v>0</v>
      </c>
      <c r="AI385" s="34">
        <v>0</v>
      </c>
      <c r="AJ385" s="34">
        <v>0</v>
      </c>
      <c r="AK385" s="34">
        <f t="shared" si="276"/>
        <v>0</v>
      </c>
      <c r="AL385" s="34">
        <v>0</v>
      </c>
      <c r="AM385" s="34">
        <v>0</v>
      </c>
      <c r="AN385" s="34">
        <v>0</v>
      </c>
      <c r="AO385" s="34">
        <v>0</v>
      </c>
      <c r="AP385" s="34">
        <v>0</v>
      </c>
      <c r="AQ385" s="34">
        <v>0</v>
      </c>
      <c r="AR385" s="34">
        <f t="shared" si="277"/>
        <v>0</v>
      </c>
      <c r="AS385" s="34">
        <v>0</v>
      </c>
      <c r="AT385" s="34">
        <v>0</v>
      </c>
      <c r="AU385" s="34">
        <v>0</v>
      </c>
      <c r="AV385" s="34">
        <v>0</v>
      </c>
    </row>
    <row r="386" spans="1:48" ht="38.25" x14ac:dyDescent="0.5">
      <c r="A386" s="53"/>
      <c r="B386" s="43" t="s">
        <v>777</v>
      </c>
      <c r="C386" s="48"/>
      <c r="D386" s="52"/>
      <c r="E386" s="45"/>
      <c r="F386" s="35">
        <f>SUM(F387:F389)</f>
        <v>11799.1</v>
      </c>
      <c r="G386" s="35">
        <f t="shared" ref="G386:AV386" si="278">SUM(G387:G389)</f>
        <v>2.1300000000000003</v>
      </c>
      <c r="H386" s="35">
        <f t="shared" si="278"/>
        <v>0</v>
      </c>
      <c r="I386" s="35">
        <f t="shared" si="278"/>
        <v>11724.8</v>
      </c>
      <c r="J386" s="35">
        <f t="shared" si="278"/>
        <v>11724.8</v>
      </c>
      <c r="K386" s="35">
        <f t="shared" si="278"/>
        <v>0</v>
      </c>
      <c r="L386" s="35">
        <f t="shared" si="278"/>
        <v>0</v>
      </c>
      <c r="M386" s="35">
        <f t="shared" si="278"/>
        <v>0</v>
      </c>
      <c r="N386" s="35">
        <f t="shared" si="278"/>
        <v>0</v>
      </c>
      <c r="O386" s="35">
        <f t="shared" si="278"/>
        <v>0</v>
      </c>
      <c r="P386" s="35">
        <f t="shared" si="278"/>
        <v>555.70000000000005</v>
      </c>
      <c r="Q386" s="35">
        <f t="shared" si="278"/>
        <v>555.70000000000005</v>
      </c>
      <c r="R386" s="35">
        <f t="shared" si="278"/>
        <v>0</v>
      </c>
      <c r="S386" s="35">
        <f t="shared" si="278"/>
        <v>0</v>
      </c>
      <c r="T386" s="35">
        <f t="shared" si="278"/>
        <v>0</v>
      </c>
      <c r="U386" s="35">
        <f t="shared" si="278"/>
        <v>0</v>
      </c>
      <c r="V386" s="35">
        <f t="shared" si="278"/>
        <v>0</v>
      </c>
      <c r="W386" s="35">
        <f t="shared" si="278"/>
        <v>10</v>
      </c>
      <c r="X386" s="35">
        <f t="shared" si="278"/>
        <v>10</v>
      </c>
      <c r="Y386" s="35">
        <f t="shared" si="278"/>
        <v>0</v>
      </c>
      <c r="Z386" s="35">
        <f t="shared" si="278"/>
        <v>0</v>
      </c>
      <c r="AA386" s="35">
        <f t="shared" si="278"/>
        <v>0</v>
      </c>
      <c r="AB386" s="35">
        <f t="shared" si="278"/>
        <v>0.8</v>
      </c>
      <c r="AC386" s="35">
        <f t="shared" si="278"/>
        <v>0</v>
      </c>
      <c r="AD386" s="35">
        <f t="shared" si="278"/>
        <v>233.72</v>
      </c>
      <c r="AE386" s="35">
        <f t="shared" si="278"/>
        <v>233.72</v>
      </c>
      <c r="AF386" s="35">
        <f t="shared" si="278"/>
        <v>0</v>
      </c>
      <c r="AG386" s="35">
        <f t="shared" si="278"/>
        <v>0</v>
      </c>
      <c r="AH386" s="35">
        <f t="shared" si="278"/>
        <v>0</v>
      </c>
      <c r="AI386" s="35">
        <f t="shared" si="278"/>
        <v>1.33</v>
      </c>
      <c r="AJ386" s="35">
        <f t="shared" si="278"/>
        <v>0</v>
      </c>
      <c r="AK386" s="35">
        <f t="shared" si="278"/>
        <v>3925.3799999999997</v>
      </c>
      <c r="AL386" s="35">
        <f t="shared" si="278"/>
        <v>3925.3799999999997</v>
      </c>
      <c r="AM386" s="35">
        <f t="shared" si="278"/>
        <v>0</v>
      </c>
      <c r="AN386" s="35">
        <f t="shared" si="278"/>
        <v>0</v>
      </c>
      <c r="AO386" s="35">
        <f t="shared" si="278"/>
        <v>0</v>
      </c>
      <c r="AP386" s="35">
        <f t="shared" si="278"/>
        <v>0</v>
      </c>
      <c r="AQ386" s="35">
        <f t="shared" si="278"/>
        <v>0</v>
      </c>
      <c r="AR386" s="35">
        <f t="shared" si="278"/>
        <v>7000</v>
      </c>
      <c r="AS386" s="35">
        <f t="shared" si="278"/>
        <v>7000</v>
      </c>
      <c r="AT386" s="35">
        <f t="shared" si="278"/>
        <v>0</v>
      </c>
      <c r="AU386" s="35">
        <f t="shared" si="278"/>
        <v>0</v>
      </c>
      <c r="AV386" s="35">
        <f t="shared" si="278"/>
        <v>0</v>
      </c>
    </row>
    <row r="387" spans="1:48" ht="153" x14ac:dyDescent="0.5">
      <c r="A387" s="53">
        <v>345</v>
      </c>
      <c r="B387" s="50" t="s">
        <v>778</v>
      </c>
      <c r="C387" s="51" t="s">
        <v>779</v>
      </c>
      <c r="D387" s="52">
        <v>2016</v>
      </c>
      <c r="E387" s="52">
        <v>2022</v>
      </c>
      <c r="F387" s="33">
        <v>3873.72</v>
      </c>
      <c r="G387" s="34">
        <f t="shared" ref="G387:H389" si="279">N387+U387+AB387+AI387+AP387</f>
        <v>0.8</v>
      </c>
      <c r="H387" s="34">
        <f t="shared" si="279"/>
        <v>0</v>
      </c>
      <c r="I387" s="34">
        <f t="shared" ref="I387:I389" si="280">J387+K387+L387</f>
        <v>3799.42</v>
      </c>
      <c r="J387" s="34">
        <f t="shared" ref="J387:M389" si="281">Q387+X387+AE387+AL387+AS387</f>
        <v>3799.42</v>
      </c>
      <c r="K387" s="34">
        <f t="shared" si="281"/>
        <v>0</v>
      </c>
      <c r="L387" s="34">
        <f t="shared" si="281"/>
        <v>0</v>
      </c>
      <c r="M387" s="34">
        <f t="shared" si="281"/>
        <v>0</v>
      </c>
      <c r="N387" s="34">
        <v>0</v>
      </c>
      <c r="O387" s="34">
        <v>0</v>
      </c>
      <c r="P387" s="34">
        <f t="shared" ref="P387:P389" si="282">Q387+R387+S387</f>
        <v>555.70000000000005</v>
      </c>
      <c r="Q387" s="34">
        <v>555.70000000000005</v>
      </c>
      <c r="R387" s="34">
        <v>0</v>
      </c>
      <c r="S387" s="34">
        <v>0</v>
      </c>
      <c r="T387" s="34">
        <v>0</v>
      </c>
      <c r="U387" s="34">
        <v>0</v>
      </c>
      <c r="V387" s="34">
        <v>0</v>
      </c>
      <c r="W387" s="34">
        <f t="shared" ref="W387:W389" si="283">X387+Y387+Z387</f>
        <v>10</v>
      </c>
      <c r="X387" s="34">
        <v>10</v>
      </c>
      <c r="Y387" s="34">
        <v>0</v>
      </c>
      <c r="Z387" s="34">
        <v>0</v>
      </c>
      <c r="AA387" s="34">
        <v>0</v>
      </c>
      <c r="AB387" s="34">
        <v>0.8</v>
      </c>
      <c r="AC387" s="34">
        <v>0</v>
      </c>
      <c r="AD387" s="34">
        <f t="shared" ref="AD387:AD389" si="284">AE387+AF387+AG387</f>
        <v>233.72</v>
      </c>
      <c r="AE387" s="34">
        <v>233.72</v>
      </c>
      <c r="AF387" s="34">
        <v>0</v>
      </c>
      <c r="AG387" s="34">
        <v>0</v>
      </c>
      <c r="AH387" s="34">
        <v>0</v>
      </c>
      <c r="AI387" s="34">
        <v>0</v>
      </c>
      <c r="AJ387" s="34">
        <v>0</v>
      </c>
      <c r="AK387" s="34">
        <f t="shared" ref="AK387:AK389" si="285">AL387+AM387+AN387</f>
        <v>3000</v>
      </c>
      <c r="AL387" s="34">
        <v>3000</v>
      </c>
      <c r="AM387" s="34">
        <v>0</v>
      </c>
      <c r="AN387" s="34">
        <v>0</v>
      </c>
      <c r="AO387" s="34">
        <v>0</v>
      </c>
      <c r="AP387" s="34">
        <v>0</v>
      </c>
      <c r="AQ387" s="34">
        <v>0</v>
      </c>
      <c r="AR387" s="34">
        <f t="shared" ref="AR387:AR389" si="286">AS387+AT387+AU387</f>
        <v>0</v>
      </c>
      <c r="AS387" s="34">
        <v>0</v>
      </c>
      <c r="AT387" s="34">
        <v>0</v>
      </c>
      <c r="AU387" s="34">
        <v>0</v>
      </c>
      <c r="AV387" s="34">
        <v>0</v>
      </c>
    </row>
    <row r="388" spans="1:48" ht="114.75" x14ac:dyDescent="0.5">
      <c r="A388" s="53">
        <v>346</v>
      </c>
      <c r="B388" s="50" t="s">
        <v>780</v>
      </c>
      <c r="C388" s="51" t="s">
        <v>781</v>
      </c>
      <c r="D388" s="52">
        <v>2018</v>
      </c>
      <c r="E388" s="52">
        <v>2023</v>
      </c>
      <c r="F388" s="33">
        <v>5329.95</v>
      </c>
      <c r="G388" s="34">
        <f t="shared" si="279"/>
        <v>0.88</v>
      </c>
      <c r="H388" s="34">
        <f t="shared" si="279"/>
        <v>0</v>
      </c>
      <c r="I388" s="34">
        <f t="shared" si="280"/>
        <v>5329.95</v>
      </c>
      <c r="J388" s="34">
        <f t="shared" si="281"/>
        <v>5329.95</v>
      </c>
      <c r="K388" s="34">
        <f t="shared" si="281"/>
        <v>0</v>
      </c>
      <c r="L388" s="34">
        <f t="shared" si="281"/>
        <v>0</v>
      </c>
      <c r="M388" s="34">
        <f t="shared" si="281"/>
        <v>0</v>
      </c>
      <c r="N388" s="34">
        <v>0</v>
      </c>
      <c r="O388" s="34">
        <v>0</v>
      </c>
      <c r="P388" s="34">
        <f t="shared" si="282"/>
        <v>0</v>
      </c>
      <c r="Q388" s="34">
        <v>0</v>
      </c>
      <c r="R388" s="34">
        <v>0</v>
      </c>
      <c r="S388" s="34">
        <v>0</v>
      </c>
      <c r="T388" s="34">
        <v>0</v>
      </c>
      <c r="U388" s="34">
        <v>0</v>
      </c>
      <c r="V388" s="34">
        <v>0</v>
      </c>
      <c r="W388" s="34">
        <f t="shared" si="283"/>
        <v>0</v>
      </c>
      <c r="X388" s="34">
        <v>0</v>
      </c>
      <c r="Y388" s="34">
        <v>0</v>
      </c>
      <c r="Z388" s="34">
        <v>0</v>
      </c>
      <c r="AA388" s="34">
        <v>0</v>
      </c>
      <c r="AB388" s="34">
        <v>0</v>
      </c>
      <c r="AC388" s="34">
        <v>0</v>
      </c>
      <c r="AD388" s="34">
        <f t="shared" si="284"/>
        <v>0</v>
      </c>
      <c r="AE388" s="34">
        <v>0</v>
      </c>
      <c r="AF388" s="34">
        <v>0</v>
      </c>
      <c r="AG388" s="34">
        <v>0</v>
      </c>
      <c r="AH388" s="34">
        <v>0</v>
      </c>
      <c r="AI388" s="34">
        <v>0.88</v>
      </c>
      <c r="AJ388" s="34">
        <v>0</v>
      </c>
      <c r="AK388" s="34">
        <f t="shared" si="285"/>
        <v>329.95</v>
      </c>
      <c r="AL388" s="34">
        <v>329.95</v>
      </c>
      <c r="AM388" s="34">
        <v>0</v>
      </c>
      <c r="AN388" s="34">
        <v>0</v>
      </c>
      <c r="AO388" s="34">
        <v>0</v>
      </c>
      <c r="AP388" s="34">
        <v>0</v>
      </c>
      <c r="AQ388" s="34">
        <v>0</v>
      </c>
      <c r="AR388" s="34">
        <f t="shared" si="286"/>
        <v>5000</v>
      </c>
      <c r="AS388" s="34">
        <v>5000</v>
      </c>
      <c r="AT388" s="34">
        <v>0</v>
      </c>
      <c r="AU388" s="34">
        <v>0</v>
      </c>
      <c r="AV388" s="34">
        <v>0</v>
      </c>
    </row>
    <row r="389" spans="1:48" ht="114.75" x14ac:dyDescent="0.5">
      <c r="A389" s="53">
        <v>347</v>
      </c>
      <c r="B389" s="50" t="s">
        <v>782</v>
      </c>
      <c r="C389" s="51" t="s">
        <v>783</v>
      </c>
      <c r="D389" s="52">
        <v>2019</v>
      </c>
      <c r="E389" s="52">
        <v>2023</v>
      </c>
      <c r="F389" s="33">
        <v>2595.4299999999998</v>
      </c>
      <c r="G389" s="34">
        <f t="shared" si="279"/>
        <v>0.45</v>
      </c>
      <c r="H389" s="34">
        <f t="shared" si="279"/>
        <v>0</v>
      </c>
      <c r="I389" s="34">
        <f t="shared" si="280"/>
        <v>2595.4299999999998</v>
      </c>
      <c r="J389" s="34">
        <f t="shared" si="281"/>
        <v>2595.4299999999998</v>
      </c>
      <c r="K389" s="34">
        <f t="shared" si="281"/>
        <v>0</v>
      </c>
      <c r="L389" s="34">
        <f t="shared" si="281"/>
        <v>0</v>
      </c>
      <c r="M389" s="34">
        <f t="shared" si="281"/>
        <v>0</v>
      </c>
      <c r="N389" s="34">
        <v>0</v>
      </c>
      <c r="O389" s="34">
        <v>0</v>
      </c>
      <c r="P389" s="34">
        <f t="shared" si="282"/>
        <v>0</v>
      </c>
      <c r="Q389" s="34">
        <v>0</v>
      </c>
      <c r="R389" s="34">
        <v>0</v>
      </c>
      <c r="S389" s="34">
        <v>0</v>
      </c>
      <c r="T389" s="34">
        <v>0</v>
      </c>
      <c r="U389" s="34">
        <v>0</v>
      </c>
      <c r="V389" s="34">
        <v>0</v>
      </c>
      <c r="W389" s="34">
        <f t="shared" si="283"/>
        <v>0</v>
      </c>
      <c r="X389" s="34">
        <v>0</v>
      </c>
      <c r="Y389" s="34">
        <v>0</v>
      </c>
      <c r="Z389" s="34">
        <v>0</v>
      </c>
      <c r="AA389" s="34">
        <v>0</v>
      </c>
      <c r="AB389" s="34">
        <v>0</v>
      </c>
      <c r="AC389" s="34">
        <v>0</v>
      </c>
      <c r="AD389" s="34">
        <f t="shared" si="284"/>
        <v>0</v>
      </c>
      <c r="AE389" s="34">
        <v>0</v>
      </c>
      <c r="AF389" s="34">
        <v>0</v>
      </c>
      <c r="AG389" s="34">
        <v>0</v>
      </c>
      <c r="AH389" s="34">
        <v>0</v>
      </c>
      <c r="AI389" s="34">
        <v>0.45</v>
      </c>
      <c r="AJ389" s="34">
        <v>0</v>
      </c>
      <c r="AK389" s="34">
        <f t="shared" si="285"/>
        <v>595.42999999999995</v>
      </c>
      <c r="AL389" s="34">
        <v>595.42999999999995</v>
      </c>
      <c r="AM389" s="34">
        <v>0</v>
      </c>
      <c r="AN389" s="34">
        <v>0</v>
      </c>
      <c r="AO389" s="34">
        <v>0</v>
      </c>
      <c r="AP389" s="34">
        <v>0</v>
      </c>
      <c r="AQ389" s="34">
        <v>0</v>
      </c>
      <c r="AR389" s="34">
        <f t="shared" si="286"/>
        <v>2000</v>
      </c>
      <c r="AS389" s="34">
        <v>2000</v>
      </c>
      <c r="AT389" s="34">
        <v>0</v>
      </c>
      <c r="AU389" s="34">
        <v>0</v>
      </c>
      <c r="AV389" s="34">
        <v>0</v>
      </c>
    </row>
    <row r="390" spans="1:48" ht="38.25" x14ac:dyDescent="0.5">
      <c r="A390" s="53"/>
      <c r="B390" s="43" t="s">
        <v>784</v>
      </c>
      <c r="C390" s="48"/>
      <c r="D390" s="52"/>
      <c r="E390" s="45"/>
      <c r="F390" s="35">
        <f>SUM(F391:F404)</f>
        <v>109042.26368000002</v>
      </c>
      <c r="G390" s="35">
        <f t="shared" ref="G390:AV390" si="287">SUM(G391:G404)</f>
        <v>2.2999999999999998</v>
      </c>
      <c r="H390" s="35">
        <f t="shared" si="287"/>
        <v>8.82</v>
      </c>
      <c r="I390" s="35">
        <f t="shared" si="287"/>
        <v>37820.67</v>
      </c>
      <c r="J390" s="35">
        <f t="shared" si="287"/>
        <v>37820.67</v>
      </c>
      <c r="K390" s="35">
        <f t="shared" si="287"/>
        <v>0</v>
      </c>
      <c r="L390" s="35">
        <f t="shared" si="287"/>
        <v>0</v>
      </c>
      <c r="M390" s="35">
        <f t="shared" si="287"/>
        <v>0</v>
      </c>
      <c r="N390" s="35">
        <f t="shared" si="287"/>
        <v>0</v>
      </c>
      <c r="O390" s="35">
        <f t="shared" si="287"/>
        <v>3.65</v>
      </c>
      <c r="P390" s="35">
        <f t="shared" si="287"/>
        <v>18165.05</v>
      </c>
      <c r="Q390" s="35">
        <f t="shared" si="287"/>
        <v>18165.05</v>
      </c>
      <c r="R390" s="35">
        <f t="shared" si="287"/>
        <v>0</v>
      </c>
      <c r="S390" s="35">
        <f t="shared" si="287"/>
        <v>0</v>
      </c>
      <c r="T390" s="35">
        <f t="shared" si="287"/>
        <v>0</v>
      </c>
      <c r="U390" s="35">
        <f t="shared" si="287"/>
        <v>2.2999999999999998</v>
      </c>
      <c r="V390" s="35">
        <f t="shared" si="287"/>
        <v>5.17</v>
      </c>
      <c r="W390" s="35">
        <f t="shared" si="287"/>
        <v>5603.96</v>
      </c>
      <c r="X390" s="35">
        <f t="shared" si="287"/>
        <v>5603.96</v>
      </c>
      <c r="Y390" s="35">
        <f t="shared" si="287"/>
        <v>0</v>
      </c>
      <c r="Z390" s="35">
        <f t="shared" si="287"/>
        <v>0</v>
      </c>
      <c r="AA390" s="35">
        <f t="shared" si="287"/>
        <v>0</v>
      </c>
      <c r="AB390" s="35">
        <f t="shared" si="287"/>
        <v>0</v>
      </c>
      <c r="AC390" s="35">
        <f t="shared" si="287"/>
        <v>0</v>
      </c>
      <c r="AD390" s="35">
        <f t="shared" si="287"/>
        <v>3000</v>
      </c>
      <c r="AE390" s="35">
        <f t="shared" si="287"/>
        <v>3000</v>
      </c>
      <c r="AF390" s="35">
        <f t="shared" si="287"/>
        <v>0</v>
      </c>
      <c r="AG390" s="35">
        <f t="shared" si="287"/>
        <v>0</v>
      </c>
      <c r="AH390" s="35">
        <f t="shared" si="287"/>
        <v>0</v>
      </c>
      <c r="AI390" s="35">
        <f t="shared" si="287"/>
        <v>0</v>
      </c>
      <c r="AJ390" s="35">
        <f t="shared" si="287"/>
        <v>0</v>
      </c>
      <c r="AK390" s="35">
        <f t="shared" si="287"/>
        <v>261.65999999999997</v>
      </c>
      <c r="AL390" s="35">
        <f t="shared" si="287"/>
        <v>261.65999999999997</v>
      </c>
      <c r="AM390" s="35">
        <f t="shared" si="287"/>
        <v>0</v>
      </c>
      <c r="AN390" s="35">
        <f t="shared" si="287"/>
        <v>0</v>
      </c>
      <c r="AO390" s="35">
        <f t="shared" si="287"/>
        <v>0</v>
      </c>
      <c r="AP390" s="35">
        <f t="shared" si="287"/>
        <v>0</v>
      </c>
      <c r="AQ390" s="35">
        <f t="shared" si="287"/>
        <v>0</v>
      </c>
      <c r="AR390" s="35">
        <f t="shared" si="287"/>
        <v>10790</v>
      </c>
      <c r="AS390" s="35">
        <f t="shared" si="287"/>
        <v>10790</v>
      </c>
      <c r="AT390" s="35">
        <f t="shared" si="287"/>
        <v>0</v>
      </c>
      <c r="AU390" s="35">
        <f t="shared" si="287"/>
        <v>0</v>
      </c>
      <c r="AV390" s="35">
        <f t="shared" si="287"/>
        <v>0</v>
      </c>
    </row>
    <row r="391" spans="1:48" ht="153" x14ac:dyDescent="0.5">
      <c r="A391" s="53">
        <v>348</v>
      </c>
      <c r="B391" s="50" t="s">
        <v>785</v>
      </c>
      <c r="C391" s="51" t="s">
        <v>786</v>
      </c>
      <c r="D391" s="52">
        <v>2016</v>
      </c>
      <c r="E391" s="52">
        <v>2025</v>
      </c>
      <c r="F391" s="33">
        <v>28065.71</v>
      </c>
      <c r="G391" s="34">
        <f t="shared" ref="G391:G404" si="288">N391+U391+AB391+AI391+AP391</f>
        <v>0</v>
      </c>
      <c r="H391" s="34">
        <f t="shared" ref="H391:H404" si="289">O391+V391+AC391+AJ391+AQ391</f>
        <v>0</v>
      </c>
      <c r="I391" s="34">
        <f t="shared" ref="I391:I404" si="290">J391+K391+L391</f>
        <v>5665.71</v>
      </c>
      <c r="J391" s="34">
        <f t="shared" ref="J391:J404" si="291">Q391+X391+AE391+AL391+AS391</f>
        <v>5665.71</v>
      </c>
      <c r="K391" s="34">
        <f t="shared" ref="K391:K404" si="292">R391+Y391+AF391+AM391+AT391</f>
        <v>0</v>
      </c>
      <c r="L391" s="34">
        <f t="shared" ref="L391:L404" si="293">S391+Z391+AG391+AN391+AU391</f>
        <v>0</v>
      </c>
      <c r="M391" s="34">
        <f t="shared" ref="M391:M404" si="294">T391+AA391+AH391+AO391+AV391</f>
        <v>0</v>
      </c>
      <c r="N391" s="34">
        <v>0</v>
      </c>
      <c r="O391" s="34">
        <v>0</v>
      </c>
      <c r="P391" s="34">
        <f t="shared" ref="P391:P404" si="295">Q391+R391+S391</f>
        <v>0</v>
      </c>
      <c r="Q391" s="34">
        <v>0</v>
      </c>
      <c r="R391" s="34">
        <v>0</v>
      </c>
      <c r="S391" s="34">
        <v>0</v>
      </c>
      <c r="T391" s="34">
        <v>0</v>
      </c>
      <c r="U391" s="34">
        <v>0</v>
      </c>
      <c r="V391" s="34">
        <v>0</v>
      </c>
      <c r="W391" s="34">
        <f t="shared" ref="W391:W404" si="296">X391+Y391+Z391</f>
        <v>0</v>
      </c>
      <c r="X391" s="34">
        <v>0</v>
      </c>
      <c r="Y391" s="34">
        <v>0</v>
      </c>
      <c r="Z391" s="34">
        <v>0</v>
      </c>
      <c r="AA391" s="34">
        <v>0</v>
      </c>
      <c r="AB391" s="34">
        <v>0</v>
      </c>
      <c r="AC391" s="34">
        <v>0</v>
      </c>
      <c r="AD391" s="34">
        <f t="shared" ref="AD391:AD404" si="297">AE391+AF391+AG391</f>
        <v>0</v>
      </c>
      <c r="AE391" s="34">
        <v>0</v>
      </c>
      <c r="AF391" s="34">
        <v>0</v>
      </c>
      <c r="AG391" s="34">
        <v>0</v>
      </c>
      <c r="AH391" s="34">
        <v>0</v>
      </c>
      <c r="AI391" s="34">
        <v>0</v>
      </c>
      <c r="AJ391" s="34">
        <v>0</v>
      </c>
      <c r="AK391" s="34">
        <f t="shared" ref="AK391:AK404" si="298">AL391+AM391+AN391</f>
        <v>65.709999999999994</v>
      </c>
      <c r="AL391" s="34">
        <v>65.709999999999994</v>
      </c>
      <c r="AM391" s="34">
        <v>0</v>
      </c>
      <c r="AN391" s="34">
        <v>0</v>
      </c>
      <c r="AO391" s="34">
        <v>0</v>
      </c>
      <c r="AP391" s="34">
        <v>0</v>
      </c>
      <c r="AQ391" s="34">
        <v>0</v>
      </c>
      <c r="AR391" s="34">
        <f t="shared" ref="AR391:AR404" si="299">AS391+AT391+AU391</f>
        <v>5600</v>
      </c>
      <c r="AS391" s="34">
        <v>5600</v>
      </c>
      <c r="AT391" s="34">
        <v>0</v>
      </c>
      <c r="AU391" s="34">
        <v>0</v>
      </c>
      <c r="AV391" s="34">
        <v>0</v>
      </c>
    </row>
    <row r="392" spans="1:48" ht="114.75" x14ac:dyDescent="0.5">
      <c r="A392" s="53">
        <v>349</v>
      </c>
      <c r="B392" s="50" t="s">
        <v>787</v>
      </c>
      <c r="C392" s="51" t="s">
        <v>788</v>
      </c>
      <c r="D392" s="52">
        <v>2016</v>
      </c>
      <c r="E392" s="52">
        <v>2026</v>
      </c>
      <c r="F392" s="33">
        <v>19922.75</v>
      </c>
      <c r="G392" s="34">
        <f t="shared" si="288"/>
        <v>0</v>
      </c>
      <c r="H392" s="34">
        <f t="shared" si="289"/>
        <v>0</v>
      </c>
      <c r="I392" s="34">
        <f t="shared" si="290"/>
        <v>10</v>
      </c>
      <c r="J392" s="34">
        <f t="shared" si="291"/>
        <v>10</v>
      </c>
      <c r="K392" s="34">
        <f t="shared" si="292"/>
        <v>0</v>
      </c>
      <c r="L392" s="34">
        <f t="shared" si="293"/>
        <v>0</v>
      </c>
      <c r="M392" s="34">
        <f t="shared" si="294"/>
        <v>0</v>
      </c>
      <c r="N392" s="34">
        <v>0</v>
      </c>
      <c r="O392" s="34">
        <v>0</v>
      </c>
      <c r="P392" s="34">
        <f t="shared" si="295"/>
        <v>0</v>
      </c>
      <c r="Q392" s="34">
        <v>0</v>
      </c>
      <c r="R392" s="34">
        <v>0</v>
      </c>
      <c r="S392" s="34">
        <v>0</v>
      </c>
      <c r="T392" s="34">
        <v>0</v>
      </c>
      <c r="U392" s="34">
        <v>0</v>
      </c>
      <c r="V392" s="34">
        <v>0</v>
      </c>
      <c r="W392" s="34">
        <f t="shared" si="296"/>
        <v>0</v>
      </c>
      <c r="X392" s="34">
        <v>0</v>
      </c>
      <c r="Y392" s="34">
        <v>0</v>
      </c>
      <c r="Z392" s="34">
        <v>0</v>
      </c>
      <c r="AA392" s="34">
        <v>0</v>
      </c>
      <c r="AB392" s="34">
        <v>0</v>
      </c>
      <c r="AC392" s="34">
        <v>0</v>
      </c>
      <c r="AD392" s="34">
        <f t="shared" si="297"/>
        <v>0</v>
      </c>
      <c r="AE392" s="34">
        <v>0</v>
      </c>
      <c r="AF392" s="34">
        <v>0</v>
      </c>
      <c r="AG392" s="34">
        <v>0</v>
      </c>
      <c r="AH392" s="34">
        <v>0</v>
      </c>
      <c r="AI392" s="34">
        <v>0</v>
      </c>
      <c r="AJ392" s="34">
        <v>0</v>
      </c>
      <c r="AK392" s="34">
        <f t="shared" si="298"/>
        <v>0</v>
      </c>
      <c r="AL392" s="34">
        <v>0</v>
      </c>
      <c r="AM392" s="34">
        <v>0</v>
      </c>
      <c r="AN392" s="34">
        <v>0</v>
      </c>
      <c r="AO392" s="34">
        <v>0</v>
      </c>
      <c r="AP392" s="34">
        <v>0</v>
      </c>
      <c r="AQ392" s="34">
        <v>0</v>
      </c>
      <c r="AR392" s="34">
        <f t="shared" si="299"/>
        <v>10</v>
      </c>
      <c r="AS392" s="34">
        <v>10</v>
      </c>
      <c r="AT392" s="34">
        <v>0</v>
      </c>
      <c r="AU392" s="34">
        <v>0</v>
      </c>
      <c r="AV392" s="34">
        <v>0</v>
      </c>
    </row>
    <row r="393" spans="1:48" ht="76.5" x14ac:dyDescent="0.5">
      <c r="A393" s="53">
        <v>350</v>
      </c>
      <c r="B393" s="50" t="s">
        <v>789</v>
      </c>
      <c r="C393" s="51" t="s">
        <v>790</v>
      </c>
      <c r="D393" s="52">
        <v>2018</v>
      </c>
      <c r="E393" s="52">
        <v>2020</v>
      </c>
      <c r="F393" s="33">
        <v>1462.37726</v>
      </c>
      <c r="G393" s="34">
        <f t="shared" si="288"/>
        <v>0</v>
      </c>
      <c r="H393" s="34">
        <f t="shared" si="289"/>
        <v>1</v>
      </c>
      <c r="I393" s="34">
        <f t="shared" si="290"/>
        <v>1241.6300000000001</v>
      </c>
      <c r="J393" s="34">
        <f t="shared" si="291"/>
        <v>1241.6300000000001</v>
      </c>
      <c r="K393" s="34">
        <f t="shared" si="292"/>
        <v>0</v>
      </c>
      <c r="L393" s="34">
        <f t="shared" si="293"/>
        <v>0</v>
      </c>
      <c r="M393" s="34">
        <f t="shared" si="294"/>
        <v>0</v>
      </c>
      <c r="N393" s="34">
        <v>0</v>
      </c>
      <c r="O393" s="34">
        <v>1</v>
      </c>
      <c r="P393" s="34">
        <f t="shared" si="295"/>
        <v>1241.6300000000001</v>
      </c>
      <c r="Q393" s="34">
        <v>1241.6300000000001</v>
      </c>
      <c r="R393" s="34">
        <v>0</v>
      </c>
      <c r="S393" s="34">
        <v>0</v>
      </c>
      <c r="T393" s="34">
        <v>0</v>
      </c>
      <c r="U393" s="34">
        <v>0</v>
      </c>
      <c r="V393" s="34">
        <v>0</v>
      </c>
      <c r="W393" s="34">
        <f t="shared" si="296"/>
        <v>0</v>
      </c>
      <c r="X393" s="34">
        <v>0</v>
      </c>
      <c r="Y393" s="34">
        <v>0</v>
      </c>
      <c r="Z393" s="34">
        <v>0</v>
      </c>
      <c r="AA393" s="34">
        <v>0</v>
      </c>
      <c r="AB393" s="34">
        <v>0</v>
      </c>
      <c r="AC393" s="34">
        <v>0</v>
      </c>
      <c r="AD393" s="34">
        <f t="shared" si="297"/>
        <v>0</v>
      </c>
      <c r="AE393" s="34">
        <v>0</v>
      </c>
      <c r="AF393" s="34">
        <v>0</v>
      </c>
      <c r="AG393" s="34">
        <v>0</v>
      </c>
      <c r="AH393" s="34">
        <v>0</v>
      </c>
      <c r="AI393" s="34">
        <v>0</v>
      </c>
      <c r="AJ393" s="34">
        <v>0</v>
      </c>
      <c r="AK393" s="34">
        <f t="shared" si="298"/>
        <v>0</v>
      </c>
      <c r="AL393" s="34">
        <v>0</v>
      </c>
      <c r="AM393" s="34">
        <v>0</v>
      </c>
      <c r="AN393" s="34">
        <v>0</v>
      </c>
      <c r="AO393" s="34">
        <v>0</v>
      </c>
      <c r="AP393" s="34">
        <v>0</v>
      </c>
      <c r="AQ393" s="34">
        <v>0</v>
      </c>
      <c r="AR393" s="34">
        <f t="shared" si="299"/>
        <v>0</v>
      </c>
      <c r="AS393" s="34">
        <v>0</v>
      </c>
      <c r="AT393" s="34">
        <v>0</v>
      </c>
      <c r="AU393" s="34">
        <v>0</v>
      </c>
      <c r="AV393" s="34">
        <v>0</v>
      </c>
    </row>
    <row r="394" spans="1:48" ht="153" x14ac:dyDescent="0.5">
      <c r="A394" s="53">
        <v>351</v>
      </c>
      <c r="B394" s="50" t="s">
        <v>791</v>
      </c>
      <c r="C394" s="51" t="s">
        <v>792</v>
      </c>
      <c r="D394" s="52">
        <v>2016</v>
      </c>
      <c r="E394" s="52">
        <v>2025</v>
      </c>
      <c r="F394" s="33">
        <v>26095.95</v>
      </c>
      <c r="G394" s="34">
        <f t="shared" si="288"/>
        <v>0</v>
      </c>
      <c r="H394" s="34">
        <f t="shared" si="289"/>
        <v>0</v>
      </c>
      <c r="I394" s="34">
        <f t="shared" si="290"/>
        <v>5375.95</v>
      </c>
      <c r="J394" s="34">
        <f t="shared" si="291"/>
        <v>5375.95</v>
      </c>
      <c r="K394" s="34">
        <f t="shared" si="292"/>
        <v>0</v>
      </c>
      <c r="L394" s="34">
        <f t="shared" si="293"/>
        <v>0</v>
      </c>
      <c r="M394" s="34">
        <f t="shared" si="294"/>
        <v>0</v>
      </c>
      <c r="N394" s="34">
        <v>0</v>
      </c>
      <c r="O394" s="34">
        <v>0</v>
      </c>
      <c r="P394" s="34">
        <f t="shared" si="295"/>
        <v>0</v>
      </c>
      <c r="Q394" s="34">
        <v>0</v>
      </c>
      <c r="R394" s="34">
        <v>0</v>
      </c>
      <c r="S394" s="34">
        <v>0</v>
      </c>
      <c r="T394" s="34">
        <v>0</v>
      </c>
      <c r="U394" s="34">
        <v>0</v>
      </c>
      <c r="V394" s="34">
        <v>0</v>
      </c>
      <c r="W394" s="34">
        <f t="shared" si="296"/>
        <v>0</v>
      </c>
      <c r="X394" s="34">
        <v>0</v>
      </c>
      <c r="Y394" s="34">
        <v>0</v>
      </c>
      <c r="Z394" s="34">
        <v>0</v>
      </c>
      <c r="AA394" s="34">
        <v>0</v>
      </c>
      <c r="AB394" s="34">
        <v>0</v>
      </c>
      <c r="AC394" s="34">
        <v>0</v>
      </c>
      <c r="AD394" s="34">
        <f t="shared" si="297"/>
        <v>0</v>
      </c>
      <c r="AE394" s="34">
        <v>0</v>
      </c>
      <c r="AF394" s="34">
        <v>0</v>
      </c>
      <c r="AG394" s="34">
        <v>0</v>
      </c>
      <c r="AH394" s="34">
        <v>0</v>
      </c>
      <c r="AI394" s="34">
        <v>0</v>
      </c>
      <c r="AJ394" s="34">
        <v>0</v>
      </c>
      <c r="AK394" s="34">
        <f t="shared" si="298"/>
        <v>195.95</v>
      </c>
      <c r="AL394" s="34">
        <v>195.95</v>
      </c>
      <c r="AM394" s="34">
        <v>0</v>
      </c>
      <c r="AN394" s="34">
        <v>0</v>
      </c>
      <c r="AO394" s="34">
        <v>0</v>
      </c>
      <c r="AP394" s="34">
        <v>0</v>
      </c>
      <c r="AQ394" s="34">
        <v>0</v>
      </c>
      <c r="AR394" s="34">
        <f t="shared" si="299"/>
        <v>5180</v>
      </c>
      <c r="AS394" s="34">
        <v>5180</v>
      </c>
      <c r="AT394" s="34">
        <v>0</v>
      </c>
      <c r="AU394" s="34">
        <v>0</v>
      </c>
      <c r="AV394" s="34">
        <v>0</v>
      </c>
    </row>
    <row r="395" spans="1:48" ht="76.5" x14ac:dyDescent="0.5">
      <c r="A395" s="53">
        <v>352</v>
      </c>
      <c r="B395" s="50" t="s">
        <v>793</v>
      </c>
      <c r="C395" s="51" t="s">
        <v>794</v>
      </c>
      <c r="D395" s="52">
        <v>2020</v>
      </c>
      <c r="E395" s="52">
        <v>2020</v>
      </c>
      <c r="F395" s="33">
        <v>859.31</v>
      </c>
      <c r="G395" s="34">
        <f t="shared" si="288"/>
        <v>0</v>
      </c>
      <c r="H395" s="34">
        <f t="shared" si="289"/>
        <v>0.4</v>
      </c>
      <c r="I395" s="34">
        <f t="shared" si="290"/>
        <v>448.89</v>
      </c>
      <c r="J395" s="34">
        <f t="shared" si="291"/>
        <v>448.89</v>
      </c>
      <c r="K395" s="34">
        <f t="shared" si="292"/>
        <v>0</v>
      </c>
      <c r="L395" s="34">
        <f t="shared" si="293"/>
        <v>0</v>
      </c>
      <c r="M395" s="34">
        <f t="shared" si="294"/>
        <v>0</v>
      </c>
      <c r="N395" s="34">
        <v>0</v>
      </c>
      <c r="O395" s="34">
        <v>0.4</v>
      </c>
      <c r="P395" s="34">
        <f t="shared" si="295"/>
        <v>448.89</v>
      </c>
      <c r="Q395" s="34">
        <v>448.89</v>
      </c>
      <c r="R395" s="34">
        <v>0</v>
      </c>
      <c r="S395" s="34">
        <v>0</v>
      </c>
      <c r="T395" s="34">
        <v>0</v>
      </c>
      <c r="U395" s="34">
        <v>0</v>
      </c>
      <c r="V395" s="34">
        <v>0</v>
      </c>
      <c r="W395" s="34">
        <f t="shared" si="296"/>
        <v>0</v>
      </c>
      <c r="X395" s="34">
        <v>0</v>
      </c>
      <c r="Y395" s="34">
        <v>0</v>
      </c>
      <c r="Z395" s="34">
        <v>0</v>
      </c>
      <c r="AA395" s="34">
        <v>0</v>
      </c>
      <c r="AB395" s="34">
        <v>0</v>
      </c>
      <c r="AC395" s="34">
        <v>0</v>
      </c>
      <c r="AD395" s="34">
        <f t="shared" si="297"/>
        <v>0</v>
      </c>
      <c r="AE395" s="34">
        <v>0</v>
      </c>
      <c r="AF395" s="34">
        <v>0</v>
      </c>
      <c r="AG395" s="34">
        <v>0</v>
      </c>
      <c r="AH395" s="34">
        <v>0</v>
      </c>
      <c r="AI395" s="34">
        <v>0</v>
      </c>
      <c r="AJ395" s="34">
        <v>0</v>
      </c>
      <c r="AK395" s="34">
        <f t="shared" si="298"/>
        <v>0</v>
      </c>
      <c r="AL395" s="34">
        <v>0</v>
      </c>
      <c r="AM395" s="34">
        <v>0</v>
      </c>
      <c r="AN395" s="34">
        <v>0</v>
      </c>
      <c r="AO395" s="34">
        <v>0</v>
      </c>
      <c r="AP395" s="34">
        <v>0</v>
      </c>
      <c r="AQ395" s="34">
        <v>0</v>
      </c>
      <c r="AR395" s="34">
        <f t="shared" si="299"/>
        <v>0</v>
      </c>
      <c r="AS395" s="34">
        <v>0</v>
      </c>
      <c r="AT395" s="34">
        <v>0</v>
      </c>
      <c r="AU395" s="34">
        <v>0</v>
      </c>
      <c r="AV395" s="34">
        <v>0</v>
      </c>
    </row>
    <row r="396" spans="1:48" ht="114.75" x14ac:dyDescent="0.5">
      <c r="A396" s="53">
        <v>353</v>
      </c>
      <c r="B396" s="50" t="s">
        <v>795</v>
      </c>
      <c r="C396" s="51" t="s">
        <v>796</v>
      </c>
      <c r="D396" s="52">
        <v>2020</v>
      </c>
      <c r="E396" s="52">
        <v>2020</v>
      </c>
      <c r="F396" s="33">
        <v>2312.98</v>
      </c>
      <c r="G396" s="34">
        <f t="shared" si="288"/>
        <v>0</v>
      </c>
      <c r="H396" s="34">
        <f t="shared" si="289"/>
        <v>2</v>
      </c>
      <c r="I396" s="34">
        <f t="shared" si="290"/>
        <v>1820.38</v>
      </c>
      <c r="J396" s="34">
        <f t="shared" si="291"/>
        <v>1820.38</v>
      </c>
      <c r="K396" s="34">
        <f t="shared" si="292"/>
        <v>0</v>
      </c>
      <c r="L396" s="34">
        <f t="shared" si="293"/>
        <v>0</v>
      </c>
      <c r="M396" s="34">
        <f t="shared" si="294"/>
        <v>0</v>
      </c>
      <c r="N396" s="34">
        <v>0</v>
      </c>
      <c r="O396" s="34">
        <v>2</v>
      </c>
      <c r="P396" s="34">
        <f t="shared" si="295"/>
        <v>1820.38</v>
      </c>
      <c r="Q396" s="34">
        <v>1820.38</v>
      </c>
      <c r="R396" s="34">
        <v>0</v>
      </c>
      <c r="S396" s="34">
        <v>0</v>
      </c>
      <c r="T396" s="34">
        <v>0</v>
      </c>
      <c r="U396" s="34">
        <v>0</v>
      </c>
      <c r="V396" s="34">
        <v>0</v>
      </c>
      <c r="W396" s="34">
        <f t="shared" si="296"/>
        <v>0</v>
      </c>
      <c r="X396" s="34">
        <v>0</v>
      </c>
      <c r="Y396" s="34">
        <v>0</v>
      </c>
      <c r="Z396" s="34">
        <v>0</v>
      </c>
      <c r="AA396" s="34">
        <v>0</v>
      </c>
      <c r="AB396" s="34">
        <v>0</v>
      </c>
      <c r="AC396" s="34">
        <v>0</v>
      </c>
      <c r="AD396" s="34">
        <f t="shared" si="297"/>
        <v>0</v>
      </c>
      <c r="AE396" s="34">
        <v>0</v>
      </c>
      <c r="AF396" s="34">
        <v>0</v>
      </c>
      <c r="AG396" s="34">
        <v>0</v>
      </c>
      <c r="AH396" s="34">
        <v>0</v>
      </c>
      <c r="AI396" s="34">
        <v>0</v>
      </c>
      <c r="AJ396" s="34">
        <v>0</v>
      </c>
      <c r="AK396" s="34">
        <f t="shared" si="298"/>
        <v>0</v>
      </c>
      <c r="AL396" s="34">
        <v>0</v>
      </c>
      <c r="AM396" s="34">
        <v>0</v>
      </c>
      <c r="AN396" s="34">
        <v>0</v>
      </c>
      <c r="AO396" s="34">
        <v>0</v>
      </c>
      <c r="AP396" s="34">
        <v>0</v>
      </c>
      <c r="AQ396" s="34">
        <v>0</v>
      </c>
      <c r="AR396" s="34">
        <f t="shared" si="299"/>
        <v>0</v>
      </c>
      <c r="AS396" s="34">
        <v>0</v>
      </c>
      <c r="AT396" s="34">
        <v>0</v>
      </c>
      <c r="AU396" s="34">
        <v>0</v>
      </c>
      <c r="AV396" s="34">
        <v>0</v>
      </c>
    </row>
    <row r="397" spans="1:48" ht="153" x14ac:dyDescent="0.5">
      <c r="A397" s="53">
        <v>354</v>
      </c>
      <c r="B397" s="50" t="s">
        <v>797</v>
      </c>
      <c r="C397" s="51" t="s">
        <v>798</v>
      </c>
      <c r="D397" s="52">
        <v>2020</v>
      </c>
      <c r="E397" s="52">
        <v>2020</v>
      </c>
      <c r="F397" s="33">
        <v>295.88641999999999</v>
      </c>
      <c r="G397" s="34">
        <f t="shared" si="288"/>
        <v>0</v>
      </c>
      <c r="H397" s="34">
        <f t="shared" si="289"/>
        <v>0.25</v>
      </c>
      <c r="I397" s="34">
        <f t="shared" si="290"/>
        <v>232.42</v>
      </c>
      <c r="J397" s="34">
        <f t="shared" si="291"/>
        <v>232.42</v>
      </c>
      <c r="K397" s="34">
        <f t="shared" si="292"/>
        <v>0</v>
      </c>
      <c r="L397" s="34">
        <f t="shared" si="293"/>
        <v>0</v>
      </c>
      <c r="M397" s="34">
        <f t="shared" si="294"/>
        <v>0</v>
      </c>
      <c r="N397" s="34">
        <v>0</v>
      </c>
      <c r="O397" s="34">
        <v>0.25</v>
      </c>
      <c r="P397" s="34">
        <f t="shared" si="295"/>
        <v>232.42</v>
      </c>
      <c r="Q397" s="34">
        <v>232.42</v>
      </c>
      <c r="R397" s="34">
        <v>0</v>
      </c>
      <c r="S397" s="34">
        <v>0</v>
      </c>
      <c r="T397" s="34">
        <v>0</v>
      </c>
      <c r="U397" s="34">
        <v>0</v>
      </c>
      <c r="V397" s="34">
        <v>0</v>
      </c>
      <c r="W397" s="34">
        <f t="shared" si="296"/>
        <v>0</v>
      </c>
      <c r="X397" s="34">
        <v>0</v>
      </c>
      <c r="Y397" s="34">
        <v>0</v>
      </c>
      <c r="Z397" s="34">
        <v>0</v>
      </c>
      <c r="AA397" s="34">
        <v>0</v>
      </c>
      <c r="AB397" s="34">
        <v>0</v>
      </c>
      <c r="AC397" s="34">
        <v>0</v>
      </c>
      <c r="AD397" s="34">
        <f t="shared" si="297"/>
        <v>0</v>
      </c>
      <c r="AE397" s="34">
        <v>0</v>
      </c>
      <c r="AF397" s="34">
        <v>0</v>
      </c>
      <c r="AG397" s="34">
        <v>0</v>
      </c>
      <c r="AH397" s="34">
        <v>0</v>
      </c>
      <c r="AI397" s="34">
        <v>0</v>
      </c>
      <c r="AJ397" s="34">
        <v>0</v>
      </c>
      <c r="AK397" s="34">
        <f t="shared" si="298"/>
        <v>0</v>
      </c>
      <c r="AL397" s="34">
        <v>0</v>
      </c>
      <c r="AM397" s="34">
        <v>0</v>
      </c>
      <c r="AN397" s="34">
        <v>0</v>
      </c>
      <c r="AO397" s="34">
        <v>0</v>
      </c>
      <c r="AP397" s="34">
        <v>0</v>
      </c>
      <c r="AQ397" s="34">
        <v>0</v>
      </c>
      <c r="AR397" s="34">
        <f t="shared" si="299"/>
        <v>0</v>
      </c>
      <c r="AS397" s="34">
        <v>0</v>
      </c>
      <c r="AT397" s="34">
        <v>0</v>
      </c>
      <c r="AU397" s="34">
        <v>0</v>
      </c>
      <c r="AV397" s="34">
        <v>0</v>
      </c>
    </row>
    <row r="398" spans="1:48" ht="153" x14ac:dyDescent="0.5">
      <c r="A398" s="53">
        <v>355</v>
      </c>
      <c r="B398" s="50" t="s">
        <v>799</v>
      </c>
      <c r="C398" s="51" t="s">
        <v>800</v>
      </c>
      <c r="D398" s="52">
        <v>2020</v>
      </c>
      <c r="E398" s="52">
        <v>2021</v>
      </c>
      <c r="F398" s="33">
        <v>9140.32</v>
      </c>
      <c r="G398" s="34">
        <f t="shared" si="288"/>
        <v>0</v>
      </c>
      <c r="H398" s="34">
        <f t="shared" si="289"/>
        <v>2</v>
      </c>
      <c r="I398" s="34">
        <f t="shared" si="290"/>
        <v>3213.48</v>
      </c>
      <c r="J398" s="34">
        <f t="shared" si="291"/>
        <v>3213.48</v>
      </c>
      <c r="K398" s="34">
        <f t="shared" si="292"/>
        <v>0</v>
      </c>
      <c r="L398" s="34">
        <f t="shared" si="293"/>
        <v>0</v>
      </c>
      <c r="M398" s="34">
        <f t="shared" si="294"/>
        <v>0</v>
      </c>
      <c r="N398" s="34">
        <v>0</v>
      </c>
      <c r="O398" s="34">
        <v>0</v>
      </c>
      <c r="P398" s="34">
        <f t="shared" si="295"/>
        <v>1385.42</v>
      </c>
      <c r="Q398" s="34">
        <v>1385.42</v>
      </c>
      <c r="R398" s="34">
        <v>0</v>
      </c>
      <c r="S398" s="34">
        <v>0</v>
      </c>
      <c r="T398" s="34">
        <v>0</v>
      </c>
      <c r="U398" s="34">
        <v>0</v>
      </c>
      <c r="V398" s="34">
        <v>2</v>
      </c>
      <c r="W398" s="34">
        <f t="shared" si="296"/>
        <v>1828.06</v>
      </c>
      <c r="X398" s="34">
        <v>1828.06</v>
      </c>
      <c r="Y398" s="34">
        <v>0</v>
      </c>
      <c r="Z398" s="34">
        <v>0</v>
      </c>
      <c r="AA398" s="34">
        <v>0</v>
      </c>
      <c r="AB398" s="34">
        <v>0</v>
      </c>
      <c r="AC398" s="34">
        <v>0</v>
      </c>
      <c r="AD398" s="34">
        <f t="shared" si="297"/>
        <v>0</v>
      </c>
      <c r="AE398" s="34">
        <v>0</v>
      </c>
      <c r="AF398" s="34">
        <v>0</v>
      </c>
      <c r="AG398" s="34">
        <v>0</v>
      </c>
      <c r="AH398" s="34">
        <v>0</v>
      </c>
      <c r="AI398" s="34">
        <v>0</v>
      </c>
      <c r="AJ398" s="34">
        <v>0</v>
      </c>
      <c r="AK398" s="34">
        <f t="shared" si="298"/>
        <v>0</v>
      </c>
      <c r="AL398" s="34">
        <v>0</v>
      </c>
      <c r="AM398" s="34">
        <v>0</v>
      </c>
      <c r="AN398" s="34">
        <v>0</v>
      </c>
      <c r="AO398" s="34">
        <v>0</v>
      </c>
      <c r="AP398" s="34">
        <v>0</v>
      </c>
      <c r="AQ398" s="34">
        <v>0</v>
      </c>
      <c r="AR398" s="34">
        <f t="shared" si="299"/>
        <v>0</v>
      </c>
      <c r="AS398" s="34">
        <v>0</v>
      </c>
      <c r="AT398" s="34">
        <v>0</v>
      </c>
      <c r="AU398" s="34">
        <v>0</v>
      </c>
      <c r="AV398" s="34">
        <v>0</v>
      </c>
    </row>
    <row r="399" spans="1:48" ht="114.75" x14ac:dyDescent="0.5">
      <c r="A399" s="53">
        <v>356</v>
      </c>
      <c r="B399" s="50" t="s">
        <v>801</v>
      </c>
      <c r="C399" s="51" t="s">
        <v>802</v>
      </c>
      <c r="D399" s="52">
        <v>2020</v>
      </c>
      <c r="E399" s="52">
        <v>2021</v>
      </c>
      <c r="F399" s="33">
        <v>13129.5</v>
      </c>
      <c r="G399" s="34">
        <f t="shared" si="288"/>
        <v>2.2999999999999998</v>
      </c>
      <c r="H399" s="34">
        <f t="shared" si="289"/>
        <v>0</v>
      </c>
      <c r="I399" s="34">
        <f t="shared" si="290"/>
        <v>12955.4</v>
      </c>
      <c r="J399" s="34">
        <f t="shared" si="291"/>
        <v>12955.4</v>
      </c>
      <c r="K399" s="34">
        <f t="shared" si="292"/>
        <v>0</v>
      </c>
      <c r="L399" s="34">
        <f t="shared" si="293"/>
        <v>0</v>
      </c>
      <c r="M399" s="34">
        <f t="shared" si="294"/>
        <v>0</v>
      </c>
      <c r="N399" s="34">
        <v>0</v>
      </c>
      <c r="O399" s="34">
        <v>0</v>
      </c>
      <c r="P399" s="34">
        <f t="shared" si="295"/>
        <v>10329.5</v>
      </c>
      <c r="Q399" s="33">
        <v>10329.5</v>
      </c>
      <c r="R399" s="34">
        <v>0</v>
      </c>
      <c r="S399" s="34">
        <v>0</v>
      </c>
      <c r="T399" s="34">
        <v>0</v>
      </c>
      <c r="U399" s="34">
        <v>2.2999999999999998</v>
      </c>
      <c r="V399" s="34">
        <v>0</v>
      </c>
      <c r="W399" s="34">
        <f t="shared" si="296"/>
        <v>2625.9</v>
      </c>
      <c r="X399" s="34">
        <v>2625.9</v>
      </c>
      <c r="Y399" s="34">
        <v>0</v>
      </c>
      <c r="Z399" s="34">
        <v>0</v>
      </c>
      <c r="AA399" s="34">
        <v>0</v>
      </c>
      <c r="AB399" s="34">
        <v>0</v>
      </c>
      <c r="AC399" s="34">
        <v>0</v>
      </c>
      <c r="AD399" s="34">
        <f t="shared" si="297"/>
        <v>0</v>
      </c>
      <c r="AE399" s="34">
        <v>0</v>
      </c>
      <c r="AF399" s="34">
        <v>0</v>
      </c>
      <c r="AG399" s="34">
        <v>0</v>
      </c>
      <c r="AH399" s="34">
        <v>0</v>
      </c>
      <c r="AI399" s="34">
        <v>0</v>
      </c>
      <c r="AJ399" s="34">
        <v>0</v>
      </c>
      <c r="AK399" s="34">
        <f t="shared" si="298"/>
        <v>0</v>
      </c>
      <c r="AL399" s="34">
        <v>0</v>
      </c>
      <c r="AM399" s="34">
        <v>0</v>
      </c>
      <c r="AN399" s="34">
        <v>0</v>
      </c>
      <c r="AO399" s="34">
        <v>0</v>
      </c>
      <c r="AP399" s="34">
        <v>0</v>
      </c>
      <c r="AQ399" s="34">
        <v>0</v>
      </c>
      <c r="AR399" s="34">
        <f t="shared" si="299"/>
        <v>0</v>
      </c>
      <c r="AS399" s="34">
        <v>0</v>
      </c>
      <c r="AT399" s="34">
        <v>0</v>
      </c>
      <c r="AU399" s="34">
        <v>0</v>
      </c>
      <c r="AV399" s="34">
        <v>0</v>
      </c>
    </row>
    <row r="400" spans="1:48" ht="191.25" x14ac:dyDescent="0.5">
      <c r="A400" s="53">
        <v>357</v>
      </c>
      <c r="B400" s="50" t="s">
        <v>803</v>
      </c>
      <c r="C400" s="51" t="s">
        <v>804</v>
      </c>
      <c r="D400" s="52">
        <v>2021</v>
      </c>
      <c r="E400" s="52">
        <v>2021</v>
      </c>
      <c r="F400" s="33">
        <v>3788.24</v>
      </c>
      <c r="G400" s="34">
        <f t="shared" si="288"/>
        <v>0</v>
      </c>
      <c r="H400" s="34">
        <f t="shared" si="289"/>
        <v>0</v>
      </c>
      <c r="I400" s="34">
        <f t="shared" si="290"/>
        <v>3765.14</v>
      </c>
      <c r="J400" s="34">
        <f t="shared" si="291"/>
        <v>3765.14</v>
      </c>
      <c r="K400" s="34">
        <f t="shared" si="292"/>
        <v>0</v>
      </c>
      <c r="L400" s="34">
        <f t="shared" si="293"/>
        <v>0</v>
      </c>
      <c r="M400" s="34">
        <f t="shared" si="294"/>
        <v>0</v>
      </c>
      <c r="N400" s="34">
        <v>0</v>
      </c>
      <c r="O400" s="34">
        <v>0</v>
      </c>
      <c r="P400" s="34">
        <f t="shared" si="295"/>
        <v>76.900000000000006</v>
      </c>
      <c r="Q400" s="33">
        <v>76.900000000000006</v>
      </c>
      <c r="R400" s="34">
        <v>0</v>
      </c>
      <c r="S400" s="34">
        <v>0</v>
      </c>
      <c r="T400" s="34">
        <v>0</v>
      </c>
      <c r="U400" s="34">
        <v>0</v>
      </c>
      <c r="V400" s="34">
        <v>0</v>
      </c>
      <c r="W400" s="34">
        <f t="shared" si="296"/>
        <v>688.24</v>
      </c>
      <c r="X400" s="34">
        <v>688.24</v>
      </c>
      <c r="Y400" s="34">
        <v>0</v>
      </c>
      <c r="Z400" s="34">
        <v>0</v>
      </c>
      <c r="AA400" s="34">
        <v>0</v>
      </c>
      <c r="AB400" s="34">
        <v>0</v>
      </c>
      <c r="AC400" s="34">
        <v>0</v>
      </c>
      <c r="AD400" s="34">
        <f t="shared" si="297"/>
        <v>3000</v>
      </c>
      <c r="AE400" s="34">
        <v>3000</v>
      </c>
      <c r="AF400" s="34">
        <v>0</v>
      </c>
      <c r="AG400" s="34">
        <v>0</v>
      </c>
      <c r="AH400" s="34">
        <v>0</v>
      </c>
      <c r="AI400" s="34">
        <v>0</v>
      </c>
      <c r="AJ400" s="34">
        <v>0</v>
      </c>
      <c r="AK400" s="34">
        <f t="shared" si="298"/>
        <v>0</v>
      </c>
      <c r="AL400" s="34">
        <v>0</v>
      </c>
      <c r="AM400" s="34">
        <v>0</v>
      </c>
      <c r="AN400" s="34">
        <v>0</v>
      </c>
      <c r="AO400" s="34">
        <v>0</v>
      </c>
      <c r="AP400" s="34">
        <v>0</v>
      </c>
      <c r="AQ400" s="34">
        <v>0</v>
      </c>
      <c r="AR400" s="34">
        <f t="shared" si="299"/>
        <v>0</v>
      </c>
      <c r="AS400" s="34">
        <v>0</v>
      </c>
      <c r="AT400" s="34">
        <v>0</v>
      </c>
      <c r="AU400" s="34">
        <v>0</v>
      </c>
      <c r="AV400" s="34">
        <v>0</v>
      </c>
    </row>
    <row r="401" spans="1:48" ht="114.75" x14ac:dyDescent="0.5">
      <c r="A401" s="53">
        <v>358</v>
      </c>
      <c r="B401" s="50" t="s">
        <v>805</v>
      </c>
      <c r="C401" s="51" t="s">
        <v>806</v>
      </c>
      <c r="D401" s="52">
        <v>2020</v>
      </c>
      <c r="E401" s="52">
        <v>2021</v>
      </c>
      <c r="F401" s="33">
        <v>520.22</v>
      </c>
      <c r="G401" s="34">
        <f t="shared" si="288"/>
        <v>0</v>
      </c>
      <c r="H401" s="34">
        <f t="shared" si="289"/>
        <v>0.4</v>
      </c>
      <c r="I401" s="34">
        <f t="shared" si="290"/>
        <v>498.37</v>
      </c>
      <c r="J401" s="34">
        <f t="shared" si="291"/>
        <v>498.37</v>
      </c>
      <c r="K401" s="34">
        <f t="shared" si="292"/>
        <v>0</v>
      </c>
      <c r="L401" s="34">
        <f t="shared" si="293"/>
        <v>0</v>
      </c>
      <c r="M401" s="34">
        <f t="shared" si="294"/>
        <v>0</v>
      </c>
      <c r="N401" s="34">
        <v>0</v>
      </c>
      <c r="O401" s="34">
        <v>0</v>
      </c>
      <c r="P401" s="34">
        <f t="shared" si="295"/>
        <v>378.15</v>
      </c>
      <c r="Q401" s="33">
        <v>378.15</v>
      </c>
      <c r="R401" s="34">
        <v>0</v>
      </c>
      <c r="S401" s="34">
        <v>0</v>
      </c>
      <c r="T401" s="34">
        <v>0</v>
      </c>
      <c r="U401" s="34">
        <v>0</v>
      </c>
      <c r="V401" s="34">
        <v>0.4</v>
      </c>
      <c r="W401" s="34">
        <f t="shared" si="296"/>
        <v>120.22</v>
      </c>
      <c r="X401" s="34">
        <v>120.22</v>
      </c>
      <c r="Y401" s="34">
        <v>0</v>
      </c>
      <c r="Z401" s="34">
        <v>0</v>
      </c>
      <c r="AA401" s="34">
        <v>0</v>
      </c>
      <c r="AB401" s="34">
        <v>0</v>
      </c>
      <c r="AC401" s="34">
        <v>0</v>
      </c>
      <c r="AD401" s="34">
        <f t="shared" si="297"/>
        <v>0</v>
      </c>
      <c r="AE401" s="34">
        <v>0</v>
      </c>
      <c r="AF401" s="34">
        <v>0</v>
      </c>
      <c r="AG401" s="34">
        <v>0</v>
      </c>
      <c r="AH401" s="34">
        <v>0</v>
      </c>
      <c r="AI401" s="34">
        <v>0</v>
      </c>
      <c r="AJ401" s="34">
        <v>0</v>
      </c>
      <c r="AK401" s="34">
        <f t="shared" si="298"/>
        <v>0</v>
      </c>
      <c r="AL401" s="34">
        <v>0</v>
      </c>
      <c r="AM401" s="34">
        <v>0</v>
      </c>
      <c r="AN401" s="34">
        <v>0</v>
      </c>
      <c r="AO401" s="34">
        <v>0</v>
      </c>
      <c r="AP401" s="34">
        <v>0</v>
      </c>
      <c r="AQ401" s="34">
        <v>0</v>
      </c>
      <c r="AR401" s="34">
        <f t="shared" si="299"/>
        <v>0</v>
      </c>
      <c r="AS401" s="34">
        <v>0</v>
      </c>
      <c r="AT401" s="34">
        <v>0</v>
      </c>
      <c r="AU401" s="34">
        <v>0</v>
      </c>
      <c r="AV401" s="34">
        <v>0</v>
      </c>
    </row>
    <row r="402" spans="1:48" ht="76.5" x14ac:dyDescent="0.5">
      <c r="A402" s="53">
        <v>359</v>
      </c>
      <c r="B402" s="50" t="s">
        <v>807</v>
      </c>
      <c r="C402" s="51" t="s">
        <v>808</v>
      </c>
      <c r="D402" s="52">
        <v>2020</v>
      </c>
      <c r="E402" s="52">
        <v>2021</v>
      </c>
      <c r="F402" s="33">
        <v>1516.1</v>
      </c>
      <c r="G402" s="34">
        <f t="shared" si="288"/>
        <v>0</v>
      </c>
      <c r="H402" s="34">
        <f t="shared" si="289"/>
        <v>1.26</v>
      </c>
      <c r="I402" s="34">
        <f t="shared" si="290"/>
        <v>827.20000000000016</v>
      </c>
      <c r="J402" s="34">
        <f t="shared" si="291"/>
        <v>827.20000000000016</v>
      </c>
      <c r="K402" s="34">
        <f t="shared" si="292"/>
        <v>0</v>
      </c>
      <c r="L402" s="34">
        <f t="shared" si="293"/>
        <v>0</v>
      </c>
      <c r="M402" s="34">
        <f t="shared" si="294"/>
        <v>0</v>
      </c>
      <c r="N402" s="34">
        <v>0</v>
      </c>
      <c r="O402" s="34">
        <v>0</v>
      </c>
      <c r="P402" s="34">
        <f t="shared" si="295"/>
        <v>661.7600000000001</v>
      </c>
      <c r="Q402" s="33">
        <v>661.7600000000001</v>
      </c>
      <c r="R402" s="34">
        <v>0</v>
      </c>
      <c r="S402" s="34">
        <v>0</v>
      </c>
      <c r="T402" s="34">
        <v>0</v>
      </c>
      <c r="U402" s="34">
        <v>0</v>
      </c>
      <c r="V402" s="34">
        <v>1.26</v>
      </c>
      <c r="W402" s="34">
        <f t="shared" si="296"/>
        <v>165.44000000000003</v>
      </c>
      <c r="X402" s="34">
        <v>165.44000000000003</v>
      </c>
      <c r="Y402" s="34">
        <v>0</v>
      </c>
      <c r="Z402" s="34">
        <v>0</v>
      </c>
      <c r="AA402" s="34">
        <v>0</v>
      </c>
      <c r="AB402" s="34">
        <v>0</v>
      </c>
      <c r="AC402" s="34">
        <v>0</v>
      </c>
      <c r="AD402" s="34">
        <f t="shared" si="297"/>
        <v>0</v>
      </c>
      <c r="AE402" s="34">
        <v>0</v>
      </c>
      <c r="AF402" s="34">
        <v>0</v>
      </c>
      <c r="AG402" s="34">
        <v>0</v>
      </c>
      <c r="AH402" s="34">
        <v>0</v>
      </c>
      <c r="AI402" s="34">
        <v>0</v>
      </c>
      <c r="AJ402" s="34">
        <v>0</v>
      </c>
      <c r="AK402" s="34">
        <f t="shared" si="298"/>
        <v>0</v>
      </c>
      <c r="AL402" s="34">
        <v>0</v>
      </c>
      <c r="AM402" s="34">
        <v>0</v>
      </c>
      <c r="AN402" s="34">
        <v>0</v>
      </c>
      <c r="AO402" s="34">
        <v>0</v>
      </c>
      <c r="AP402" s="34">
        <v>0</v>
      </c>
      <c r="AQ402" s="34">
        <v>0</v>
      </c>
      <c r="AR402" s="34">
        <f t="shared" si="299"/>
        <v>0</v>
      </c>
      <c r="AS402" s="34">
        <v>0</v>
      </c>
      <c r="AT402" s="34">
        <v>0</v>
      </c>
      <c r="AU402" s="34">
        <v>0</v>
      </c>
      <c r="AV402" s="34">
        <v>0</v>
      </c>
    </row>
    <row r="403" spans="1:48" ht="76.5" x14ac:dyDescent="0.5">
      <c r="A403" s="53">
        <v>360</v>
      </c>
      <c r="B403" s="50" t="s">
        <v>809</v>
      </c>
      <c r="C403" s="51" t="s">
        <v>810</v>
      </c>
      <c r="D403" s="52">
        <v>2020</v>
      </c>
      <c r="E403" s="52">
        <v>2021</v>
      </c>
      <c r="F403" s="33">
        <v>416.82</v>
      </c>
      <c r="G403" s="34">
        <f t="shared" si="288"/>
        <v>0</v>
      </c>
      <c r="H403" s="34">
        <f t="shared" si="289"/>
        <v>0.25</v>
      </c>
      <c r="I403" s="34">
        <f t="shared" si="290"/>
        <v>325.15000000000003</v>
      </c>
      <c r="J403" s="34">
        <f t="shared" si="291"/>
        <v>325.15000000000003</v>
      </c>
      <c r="K403" s="34">
        <f t="shared" si="292"/>
        <v>0</v>
      </c>
      <c r="L403" s="34">
        <f t="shared" si="293"/>
        <v>0</v>
      </c>
      <c r="M403" s="34">
        <f t="shared" si="294"/>
        <v>0</v>
      </c>
      <c r="N403" s="34">
        <v>0</v>
      </c>
      <c r="O403" s="34">
        <v>0</v>
      </c>
      <c r="P403" s="34">
        <f t="shared" si="295"/>
        <v>299.05</v>
      </c>
      <c r="Q403" s="33">
        <f>219.05+80</f>
        <v>299.05</v>
      </c>
      <c r="R403" s="34">
        <v>0</v>
      </c>
      <c r="S403" s="34">
        <v>0</v>
      </c>
      <c r="T403" s="34">
        <v>0</v>
      </c>
      <c r="U403" s="34">
        <v>0</v>
      </c>
      <c r="V403" s="34">
        <v>0.25</v>
      </c>
      <c r="W403" s="34">
        <f t="shared" si="296"/>
        <v>26.1</v>
      </c>
      <c r="X403" s="34">
        <v>26.1</v>
      </c>
      <c r="Y403" s="34">
        <v>0</v>
      </c>
      <c r="Z403" s="34">
        <v>0</v>
      </c>
      <c r="AA403" s="34">
        <v>0</v>
      </c>
      <c r="AB403" s="34">
        <v>0</v>
      </c>
      <c r="AC403" s="34">
        <v>0</v>
      </c>
      <c r="AD403" s="34">
        <f t="shared" si="297"/>
        <v>0</v>
      </c>
      <c r="AE403" s="34">
        <v>0</v>
      </c>
      <c r="AF403" s="34">
        <v>0</v>
      </c>
      <c r="AG403" s="34">
        <v>0</v>
      </c>
      <c r="AH403" s="34">
        <v>0</v>
      </c>
      <c r="AI403" s="34">
        <v>0</v>
      </c>
      <c r="AJ403" s="34">
        <v>0</v>
      </c>
      <c r="AK403" s="34">
        <f t="shared" si="298"/>
        <v>0</v>
      </c>
      <c r="AL403" s="34">
        <v>0</v>
      </c>
      <c r="AM403" s="34">
        <v>0</v>
      </c>
      <c r="AN403" s="34">
        <v>0</v>
      </c>
      <c r="AO403" s="34">
        <v>0</v>
      </c>
      <c r="AP403" s="34">
        <v>0</v>
      </c>
      <c r="AQ403" s="34">
        <v>0</v>
      </c>
      <c r="AR403" s="34">
        <f t="shared" si="299"/>
        <v>0</v>
      </c>
      <c r="AS403" s="34">
        <v>0</v>
      </c>
      <c r="AT403" s="34">
        <v>0</v>
      </c>
      <c r="AU403" s="34">
        <v>0</v>
      </c>
      <c r="AV403" s="34">
        <v>0</v>
      </c>
    </row>
    <row r="404" spans="1:48" ht="76.5" x14ac:dyDescent="0.5">
      <c r="A404" s="53">
        <v>361</v>
      </c>
      <c r="B404" s="50" t="s">
        <v>811</v>
      </c>
      <c r="C404" s="51" t="s">
        <v>812</v>
      </c>
      <c r="D404" s="52">
        <v>2020</v>
      </c>
      <c r="E404" s="52">
        <v>2021</v>
      </c>
      <c r="F404" s="33">
        <v>1516.1</v>
      </c>
      <c r="G404" s="34">
        <f t="shared" si="288"/>
        <v>0</v>
      </c>
      <c r="H404" s="34">
        <f t="shared" si="289"/>
        <v>1.26</v>
      </c>
      <c r="I404" s="34">
        <f t="shared" si="290"/>
        <v>1440.95</v>
      </c>
      <c r="J404" s="34">
        <f t="shared" si="291"/>
        <v>1440.95</v>
      </c>
      <c r="K404" s="34">
        <f t="shared" si="292"/>
        <v>0</v>
      </c>
      <c r="L404" s="34">
        <f t="shared" si="293"/>
        <v>0</v>
      </c>
      <c r="M404" s="34">
        <f t="shared" si="294"/>
        <v>0</v>
      </c>
      <c r="N404" s="34">
        <v>0</v>
      </c>
      <c r="O404" s="34">
        <v>0</v>
      </c>
      <c r="P404" s="34">
        <f t="shared" si="295"/>
        <v>1290.95</v>
      </c>
      <c r="Q404" s="34">
        <v>1290.95</v>
      </c>
      <c r="R404" s="34">
        <v>0</v>
      </c>
      <c r="S404" s="34">
        <v>0</v>
      </c>
      <c r="T404" s="34">
        <v>0</v>
      </c>
      <c r="U404" s="34">
        <v>0</v>
      </c>
      <c r="V404" s="34">
        <v>1.26</v>
      </c>
      <c r="W404" s="34">
        <f t="shared" si="296"/>
        <v>150</v>
      </c>
      <c r="X404" s="34">
        <v>150</v>
      </c>
      <c r="Y404" s="34">
        <v>0</v>
      </c>
      <c r="Z404" s="34">
        <v>0</v>
      </c>
      <c r="AA404" s="34">
        <v>0</v>
      </c>
      <c r="AB404" s="34">
        <v>0</v>
      </c>
      <c r="AC404" s="34">
        <v>0</v>
      </c>
      <c r="AD404" s="34">
        <f t="shared" si="297"/>
        <v>0</v>
      </c>
      <c r="AE404" s="34">
        <v>0</v>
      </c>
      <c r="AF404" s="34">
        <v>0</v>
      </c>
      <c r="AG404" s="34">
        <v>0</v>
      </c>
      <c r="AH404" s="34">
        <v>0</v>
      </c>
      <c r="AI404" s="34">
        <v>0</v>
      </c>
      <c r="AJ404" s="34">
        <v>0</v>
      </c>
      <c r="AK404" s="34">
        <f t="shared" si="298"/>
        <v>0</v>
      </c>
      <c r="AL404" s="34">
        <v>0</v>
      </c>
      <c r="AM404" s="34">
        <v>0</v>
      </c>
      <c r="AN404" s="34">
        <v>0</v>
      </c>
      <c r="AO404" s="34">
        <v>0</v>
      </c>
      <c r="AP404" s="34">
        <v>0</v>
      </c>
      <c r="AQ404" s="34">
        <v>0</v>
      </c>
      <c r="AR404" s="34">
        <f t="shared" si="299"/>
        <v>0</v>
      </c>
      <c r="AS404" s="34">
        <v>0</v>
      </c>
      <c r="AT404" s="34">
        <v>0</v>
      </c>
      <c r="AU404" s="34">
        <v>0</v>
      </c>
      <c r="AV404" s="34">
        <v>0</v>
      </c>
    </row>
    <row r="405" spans="1:48" ht="38.25" x14ac:dyDescent="0.5">
      <c r="A405" s="53"/>
      <c r="B405" s="43" t="s">
        <v>813</v>
      </c>
      <c r="C405" s="48"/>
      <c r="D405" s="52"/>
      <c r="E405" s="45"/>
      <c r="F405" s="35">
        <f>SUM(F406:F420)</f>
        <v>58804.260599999987</v>
      </c>
      <c r="G405" s="35">
        <f>SUM(G406:G420)</f>
        <v>6.2919999999999998</v>
      </c>
      <c r="H405" s="35">
        <f>SUM(H406:H420)</f>
        <v>8.120000000000001</v>
      </c>
      <c r="I405" s="35">
        <f t="shared" ref="I405:O405" si="300">SUM(I406:I420)</f>
        <v>48654.350390000007</v>
      </c>
      <c r="J405" s="35">
        <f t="shared" si="300"/>
        <v>48654.350390000007</v>
      </c>
      <c r="K405" s="35">
        <f t="shared" si="300"/>
        <v>0</v>
      </c>
      <c r="L405" s="35">
        <f t="shared" si="300"/>
        <v>0</v>
      </c>
      <c r="M405" s="35">
        <f t="shared" si="300"/>
        <v>0</v>
      </c>
      <c r="N405" s="35">
        <f t="shared" si="300"/>
        <v>1.452</v>
      </c>
      <c r="O405" s="35">
        <f t="shared" si="300"/>
        <v>6.120000000000001</v>
      </c>
      <c r="P405" s="35">
        <f t="shared" ref="P405:V405" si="301">SUM(P406:P420)</f>
        <v>16996.12039</v>
      </c>
      <c r="Q405" s="35">
        <f t="shared" si="301"/>
        <v>16996.12039</v>
      </c>
      <c r="R405" s="35">
        <f t="shared" si="301"/>
        <v>0</v>
      </c>
      <c r="S405" s="35">
        <f t="shared" si="301"/>
        <v>0</v>
      </c>
      <c r="T405" s="35">
        <f t="shared" si="301"/>
        <v>0</v>
      </c>
      <c r="U405" s="35">
        <f t="shared" si="301"/>
        <v>0</v>
      </c>
      <c r="V405" s="35">
        <f t="shared" si="301"/>
        <v>2</v>
      </c>
      <c r="W405" s="35">
        <f t="shared" ref="W405:AC405" si="302">SUM(W406:W420)</f>
        <v>5426.67</v>
      </c>
      <c r="X405" s="35">
        <f t="shared" si="302"/>
        <v>5426.67</v>
      </c>
      <c r="Y405" s="35">
        <f t="shared" si="302"/>
        <v>0</v>
      </c>
      <c r="Z405" s="35">
        <f t="shared" si="302"/>
        <v>0</v>
      </c>
      <c r="AA405" s="35">
        <f t="shared" si="302"/>
        <v>0</v>
      </c>
      <c r="AB405" s="35">
        <f t="shared" si="302"/>
        <v>2.82</v>
      </c>
      <c r="AC405" s="35">
        <f t="shared" si="302"/>
        <v>0</v>
      </c>
      <c r="AD405" s="35">
        <f t="shared" ref="AD405:AJ405" si="303">SUM(AD406:AD420)</f>
        <v>10500</v>
      </c>
      <c r="AE405" s="35">
        <f t="shared" si="303"/>
        <v>10500</v>
      </c>
      <c r="AF405" s="35">
        <f t="shared" si="303"/>
        <v>0</v>
      </c>
      <c r="AG405" s="35">
        <f t="shared" si="303"/>
        <v>0</v>
      </c>
      <c r="AH405" s="35">
        <f t="shared" si="303"/>
        <v>0</v>
      </c>
      <c r="AI405" s="35">
        <f t="shared" si="303"/>
        <v>0</v>
      </c>
      <c r="AJ405" s="35">
        <f t="shared" si="303"/>
        <v>0</v>
      </c>
      <c r="AK405" s="35">
        <f t="shared" ref="AK405:AQ405" si="304">SUM(AK406:AK420)</f>
        <v>10697.470000000001</v>
      </c>
      <c r="AL405" s="35">
        <f t="shared" si="304"/>
        <v>10697.470000000001</v>
      </c>
      <c r="AM405" s="35">
        <f t="shared" si="304"/>
        <v>0</v>
      </c>
      <c r="AN405" s="35">
        <f t="shared" si="304"/>
        <v>0</v>
      </c>
      <c r="AO405" s="35">
        <f t="shared" si="304"/>
        <v>0</v>
      </c>
      <c r="AP405" s="35">
        <f t="shared" si="304"/>
        <v>2.02</v>
      </c>
      <c r="AQ405" s="35">
        <f t="shared" si="304"/>
        <v>0</v>
      </c>
      <c r="AR405" s="35">
        <f t="shared" ref="AR405:AV405" si="305">SUM(AR406:AR420)</f>
        <v>5034.09</v>
      </c>
      <c r="AS405" s="35">
        <f t="shared" si="305"/>
        <v>5034.09</v>
      </c>
      <c r="AT405" s="35">
        <f t="shared" si="305"/>
        <v>0</v>
      </c>
      <c r="AU405" s="35">
        <f t="shared" si="305"/>
        <v>0</v>
      </c>
      <c r="AV405" s="35">
        <f t="shared" si="305"/>
        <v>0</v>
      </c>
    </row>
    <row r="406" spans="1:48" ht="114.75" x14ac:dyDescent="0.5">
      <c r="A406" s="53">
        <v>362</v>
      </c>
      <c r="B406" s="50" t="s">
        <v>814</v>
      </c>
      <c r="C406" s="51" t="s">
        <v>815</v>
      </c>
      <c r="D406" s="52">
        <v>2018</v>
      </c>
      <c r="E406" s="52">
        <v>2020</v>
      </c>
      <c r="F406" s="33">
        <v>3806.95669</v>
      </c>
      <c r="G406" s="34">
        <f t="shared" ref="G406:G420" si="306">N406+U406+AB406+AI406+AP406</f>
        <v>0</v>
      </c>
      <c r="H406" s="34">
        <f t="shared" ref="H406:H420" si="307">O406+V406+AC406+AJ406+AQ406</f>
        <v>0.8</v>
      </c>
      <c r="I406" s="34">
        <f t="shared" ref="I406:I420" si="308">J406+K406+L406</f>
        <v>686.7604</v>
      </c>
      <c r="J406" s="34">
        <f t="shared" ref="J406:J420" si="309">Q406+X406+AE406+AL406+AS406</f>
        <v>686.7604</v>
      </c>
      <c r="K406" s="34">
        <f t="shared" ref="K406:K420" si="310">R406+Y406+AF406+AM406+AT406</f>
        <v>0</v>
      </c>
      <c r="L406" s="34">
        <f t="shared" ref="L406:L420" si="311">S406+Z406+AG406+AN406+AU406</f>
        <v>0</v>
      </c>
      <c r="M406" s="34">
        <f t="shared" ref="M406:M420" si="312">T406+AA406+AH406+AO406+AV406</f>
        <v>0</v>
      </c>
      <c r="N406" s="34">
        <v>0</v>
      </c>
      <c r="O406" s="34">
        <v>0.8</v>
      </c>
      <c r="P406" s="34">
        <f t="shared" ref="P406:P420" si="313">Q406+R406+S406</f>
        <v>686.7604</v>
      </c>
      <c r="Q406" s="34">
        <v>686.7604</v>
      </c>
      <c r="R406" s="34">
        <v>0</v>
      </c>
      <c r="S406" s="34">
        <v>0</v>
      </c>
      <c r="T406" s="34">
        <v>0</v>
      </c>
      <c r="U406" s="34">
        <v>0</v>
      </c>
      <c r="V406" s="34">
        <v>0</v>
      </c>
      <c r="W406" s="34">
        <f t="shared" ref="W406:W420" si="314">X406+Y406+Z406</f>
        <v>0</v>
      </c>
      <c r="X406" s="34">
        <v>0</v>
      </c>
      <c r="Y406" s="34">
        <v>0</v>
      </c>
      <c r="Z406" s="34">
        <v>0</v>
      </c>
      <c r="AA406" s="34">
        <v>0</v>
      </c>
      <c r="AB406" s="34">
        <v>0</v>
      </c>
      <c r="AC406" s="34">
        <v>0</v>
      </c>
      <c r="AD406" s="34">
        <f t="shared" ref="AD406:AD420" si="315">AE406+AF406+AG406</f>
        <v>0</v>
      </c>
      <c r="AE406" s="34">
        <v>0</v>
      </c>
      <c r="AF406" s="34">
        <v>0</v>
      </c>
      <c r="AG406" s="34">
        <v>0</v>
      </c>
      <c r="AH406" s="34">
        <v>0</v>
      </c>
      <c r="AI406" s="34">
        <v>0</v>
      </c>
      <c r="AJ406" s="34">
        <v>0</v>
      </c>
      <c r="AK406" s="34">
        <f t="shared" ref="AK406:AK420" si="316">AL406+AM406+AN406</f>
        <v>0</v>
      </c>
      <c r="AL406" s="34">
        <v>0</v>
      </c>
      <c r="AM406" s="34">
        <v>0</v>
      </c>
      <c r="AN406" s="34">
        <v>0</v>
      </c>
      <c r="AO406" s="34">
        <v>0</v>
      </c>
      <c r="AP406" s="34">
        <v>0</v>
      </c>
      <c r="AQ406" s="34">
        <v>0</v>
      </c>
      <c r="AR406" s="34">
        <f t="shared" ref="AR406:AR420" si="317">AS406+AT406+AU406</f>
        <v>0</v>
      </c>
      <c r="AS406" s="34">
        <v>0</v>
      </c>
      <c r="AT406" s="34">
        <v>0</v>
      </c>
      <c r="AU406" s="34">
        <v>0</v>
      </c>
      <c r="AV406" s="34">
        <v>0</v>
      </c>
    </row>
    <row r="407" spans="1:48" ht="76.5" x14ac:dyDescent="0.5">
      <c r="A407" s="53">
        <v>363</v>
      </c>
      <c r="B407" s="50" t="s">
        <v>816</v>
      </c>
      <c r="C407" s="51" t="s">
        <v>817</v>
      </c>
      <c r="D407" s="52">
        <v>2019</v>
      </c>
      <c r="E407" s="52">
        <v>2020</v>
      </c>
      <c r="F407" s="33">
        <v>5334.76</v>
      </c>
      <c r="G407" s="34">
        <f t="shared" si="306"/>
        <v>3.6999999999999998E-2</v>
      </c>
      <c r="H407" s="34">
        <f t="shared" si="307"/>
        <v>0</v>
      </c>
      <c r="I407" s="34">
        <f t="shared" si="308"/>
        <v>5324.76</v>
      </c>
      <c r="J407" s="34">
        <f t="shared" si="309"/>
        <v>5324.76</v>
      </c>
      <c r="K407" s="34">
        <f t="shared" si="310"/>
        <v>0</v>
      </c>
      <c r="L407" s="34">
        <f t="shared" si="311"/>
        <v>0</v>
      </c>
      <c r="M407" s="34">
        <f t="shared" si="312"/>
        <v>0</v>
      </c>
      <c r="N407" s="34">
        <v>3.6999999999999998E-2</v>
      </c>
      <c r="O407" s="34">
        <v>0</v>
      </c>
      <c r="P407" s="34">
        <f t="shared" si="313"/>
        <v>1324.76</v>
      </c>
      <c r="Q407" s="34">
        <v>1324.76</v>
      </c>
      <c r="R407" s="34">
        <v>0</v>
      </c>
      <c r="S407" s="34">
        <v>0</v>
      </c>
      <c r="T407" s="34">
        <v>0</v>
      </c>
      <c r="U407" s="34">
        <v>0</v>
      </c>
      <c r="V407" s="34">
        <v>0</v>
      </c>
      <c r="W407" s="34">
        <f t="shared" si="314"/>
        <v>4000</v>
      </c>
      <c r="X407" s="34">
        <v>4000</v>
      </c>
      <c r="Y407" s="34">
        <v>0</v>
      </c>
      <c r="Z407" s="34">
        <v>0</v>
      </c>
      <c r="AA407" s="34">
        <v>0</v>
      </c>
      <c r="AB407" s="34">
        <v>0</v>
      </c>
      <c r="AC407" s="34">
        <v>0</v>
      </c>
      <c r="AD407" s="34">
        <f t="shared" si="315"/>
        <v>0</v>
      </c>
      <c r="AE407" s="34">
        <v>0</v>
      </c>
      <c r="AF407" s="34">
        <v>0</v>
      </c>
      <c r="AG407" s="34">
        <v>0</v>
      </c>
      <c r="AH407" s="34">
        <v>0</v>
      </c>
      <c r="AI407" s="34">
        <v>0</v>
      </c>
      <c r="AJ407" s="34">
        <v>0</v>
      </c>
      <c r="AK407" s="34">
        <f t="shared" si="316"/>
        <v>0</v>
      </c>
      <c r="AL407" s="34">
        <v>0</v>
      </c>
      <c r="AM407" s="34">
        <v>0</v>
      </c>
      <c r="AN407" s="34">
        <v>0</v>
      </c>
      <c r="AO407" s="34">
        <v>0</v>
      </c>
      <c r="AP407" s="34">
        <v>0</v>
      </c>
      <c r="AQ407" s="34">
        <v>0</v>
      </c>
      <c r="AR407" s="34">
        <f t="shared" si="317"/>
        <v>0</v>
      </c>
      <c r="AS407" s="34">
        <v>0</v>
      </c>
      <c r="AT407" s="34">
        <v>0</v>
      </c>
      <c r="AU407" s="34">
        <v>0</v>
      </c>
      <c r="AV407" s="34">
        <v>0</v>
      </c>
    </row>
    <row r="408" spans="1:48" ht="114.75" x14ac:dyDescent="0.5">
      <c r="A408" s="53">
        <v>364</v>
      </c>
      <c r="B408" s="50" t="s">
        <v>818</v>
      </c>
      <c r="C408" s="51" t="s">
        <v>819</v>
      </c>
      <c r="D408" s="52">
        <v>2019</v>
      </c>
      <c r="E408" s="52">
        <v>2020</v>
      </c>
      <c r="F408" s="33">
        <v>4059.66</v>
      </c>
      <c r="G408" s="34">
        <f t="shared" si="306"/>
        <v>0</v>
      </c>
      <c r="H408" s="34">
        <f t="shared" si="307"/>
        <v>0.8</v>
      </c>
      <c r="I408" s="34">
        <f t="shared" si="308"/>
        <v>3670.24</v>
      </c>
      <c r="J408" s="34">
        <f t="shared" si="309"/>
        <v>3670.24</v>
      </c>
      <c r="K408" s="34">
        <f t="shared" si="310"/>
        <v>0</v>
      </c>
      <c r="L408" s="34">
        <f t="shared" si="311"/>
        <v>0</v>
      </c>
      <c r="M408" s="34">
        <f t="shared" si="312"/>
        <v>0</v>
      </c>
      <c r="N408" s="34">
        <v>0</v>
      </c>
      <c r="O408" s="34">
        <v>0.8</v>
      </c>
      <c r="P408" s="34">
        <f t="shared" si="313"/>
        <v>3670.24</v>
      </c>
      <c r="Q408" s="34">
        <v>3670.24</v>
      </c>
      <c r="R408" s="34">
        <v>0</v>
      </c>
      <c r="S408" s="34">
        <v>0</v>
      </c>
      <c r="T408" s="34">
        <v>0</v>
      </c>
      <c r="U408" s="34">
        <v>0</v>
      </c>
      <c r="V408" s="34">
        <v>0</v>
      </c>
      <c r="W408" s="34">
        <f t="shared" si="314"/>
        <v>0</v>
      </c>
      <c r="X408" s="34">
        <v>0</v>
      </c>
      <c r="Y408" s="34">
        <v>0</v>
      </c>
      <c r="Z408" s="34">
        <v>0</v>
      </c>
      <c r="AA408" s="34">
        <v>0</v>
      </c>
      <c r="AB408" s="34">
        <v>0</v>
      </c>
      <c r="AC408" s="34">
        <v>0</v>
      </c>
      <c r="AD408" s="34">
        <f t="shared" si="315"/>
        <v>0</v>
      </c>
      <c r="AE408" s="34">
        <v>0</v>
      </c>
      <c r="AF408" s="34">
        <v>0</v>
      </c>
      <c r="AG408" s="34">
        <v>0</v>
      </c>
      <c r="AH408" s="34">
        <v>0</v>
      </c>
      <c r="AI408" s="34">
        <v>0</v>
      </c>
      <c r="AJ408" s="34">
        <v>0</v>
      </c>
      <c r="AK408" s="34">
        <f t="shared" si="316"/>
        <v>0</v>
      </c>
      <c r="AL408" s="34">
        <v>0</v>
      </c>
      <c r="AM408" s="34">
        <v>0</v>
      </c>
      <c r="AN408" s="34">
        <v>0</v>
      </c>
      <c r="AO408" s="34">
        <v>0</v>
      </c>
      <c r="AP408" s="34">
        <v>0</v>
      </c>
      <c r="AQ408" s="34">
        <v>0</v>
      </c>
      <c r="AR408" s="34">
        <f t="shared" si="317"/>
        <v>0</v>
      </c>
      <c r="AS408" s="34">
        <v>0</v>
      </c>
      <c r="AT408" s="34">
        <v>0</v>
      </c>
      <c r="AU408" s="34">
        <v>0</v>
      </c>
      <c r="AV408" s="34">
        <v>0</v>
      </c>
    </row>
    <row r="409" spans="1:48" ht="114.75" x14ac:dyDescent="0.5">
      <c r="A409" s="53">
        <v>365</v>
      </c>
      <c r="B409" s="50" t="s">
        <v>820</v>
      </c>
      <c r="C409" s="51" t="s">
        <v>821</v>
      </c>
      <c r="D409" s="52">
        <v>2019</v>
      </c>
      <c r="E409" s="52">
        <v>2022</v>
      </c>
      <c r="F409" s="33">
        <v>16969.96</v>
      </c>
      <c r="G409" s="34">
        <f t="shared" si="306"/>
        <v>2.82</v>
      </c>
      <c r="H409" s="34">
        <f t="shared" si="307"/>
        <v>0</v>
      </c>
      <c r="I409" s="34">
        <f t="shared" si="308"/>
        <v>13043.57</v>
      </c>
      <c r="J409" s="34">
        <f t="shared" si="309"/>
        <v>13043.57</v>
      </c>
      <c r="K409" s="34">
        <f t="shared" si="310"/>
        <v>0</v>
      </c>
      <c r="L409" s="34">
        <f t="shared" si="311"/>
        <v>0</v>
      </c>
      <c r="M409" s="34">
        <f t="shared" si="312"/>
        <v>0</v>
      </c>
      <c r="N409" s="34">
        <v>0</v>
      </c>
      <c r="O409" s="34">
        <v>0</v>
      </c>
      <c r="P409" s="34">
        <f t="shared" si="313"/>
        <v>2154.98</v>
      </c>
      <c r="Q409" s="34">
        <v>2154.98</v>
      </c>
      <c r="R409" s="34">
        <v>0</v>
      </c>
      <c r="S409" s="34">
        <v>0</v>
      </c>
      <c r="T409" s="34">
        <v>0</v>
      </c>
      <c r="U409" s="34">
        <v>0</v>
      </c>
      <c r="V409" s="34">
        <v>0</v>
      </c>
      <c r="W409" s="34">
        <f t="shared" si="314"/>
        <v>388.59</v>
      </c>
      <c r="X409" s="34">
        <v>388.59</v>
      </c>
      <c r="Y409" s="34">
        <v>0</v>
      </c>
      <c r="Z409" s="34">
        <v>0</v>
      </c>
      <c r="AA409" s="34">
        <v>0</v>
      </c>
      <c r="AB409" s="34">
        <v>2.82</v>
      </c>
      <c r="AC409" s="34">
        <v>0</v>
      </c>
      <c r="AD409" s="34">
        <f t="shared" si="315"/>
        <v>500</v>
      </c>
      <c r="AE409" s="34">
        <v>500</v>
      </c>
      <c r="AF409" s="34">
        <v>0</v>
      </c>
      <c r="AG409" s="34">
        <v>0</v>
      </c>
      <c r="AH409" s="34">
        <v>0</v>
      </c>
      <c r="AI409" s="34">
        <v>0</v>
      </c>
      <c r="AJ409" s="34">
        <v>0</v>
      </c>
      <c r="AK409" s="34">
        <f t="shared" si="316"/>
        <v>10000</v>
      </c>
      <c r="AL409" s="34">
        <v>10000</v>
      </c>
      <c r="AM409" s="34">
        <v>0</v>
      </c>
      <c r="AN409" s="34">
        <v>0</v>
      </c>
      <c r="AO409" s="34">
        <v>0</v>
      </c>
      <c r="AP409" s="34">
        <v>0</v>
      </c>
      <c r="AQ409" s="34">
        <v>0</v>
      </c>
      <c r="AR409" s="34">
        <f t="shared" si="317"/>
        <v>0</v>
      </c>
      <c r="AS409" s="34">
        <v>0</v>
      </c>
      <c r="AT409" s="34">
        <v>0</v>
      </c>
      <c r="AU409" s="34">
        <v>0</v>
      </c>
      <c r="AV409" s="34">
        <v>0</v>
      </c>
    </row>
    <row r="410" spans="1:48" ht="114.75" x14ac:dyDescent="0.5">
      <c r="A410" s="53">
        <v>366</v>
      </c>
      <c r="B410" s="50" t="s">
        <v>822</v>
      </c>
      <c r="C410" s="51" t="s">
        <v>823</v>
      </c>
      <c r="D410" s="52">
        <v>2022</v>
      </c>
      <c r="E410" s="52">
        <v>2024</v>
      </c>
      <c r="F410" s="33">
        <v>2833.13</v>
      </c>
      <c r="G410" s="34">
        <f t="shared" si="306"/>
        <v>1.02</v>
      </c>
      <c r="H410" s="34">
        <f t="shared" si="307"/>
        <v>0</v>
      </c>
      <c r="I410" s="34">
        <f t="shared" si="308"/>
        <v>2833.13</v>
      </c>
      <c r="J410" s="34">
        <f t="shared" si="309"/>
        <v>2833.13</v>
      </c>
      <c r="K410" s="34">
        <f t="shared" si="310"/>
        <v>0</v>
      </c>
      <c r="L410" s="34">
        <f t="shared" si="311"/>
        <v>0</v>
      </c>
      <c r="M410" s="34">
        <f t="shared" si="312"/>
        <v>0</v>
      </c>
      <c r="N410" s="34">
        <v>0</v>
      </c>
      <c r="O410" s="34">
        <v>0</v>
      </c>
      <c r="P410" s="34">
        <f t="shared" si="313"/>
        <v>0</v>
      </c>
      <c r="Q410" s="34">
        <v>0</v>
      </c>
      <c r="R410" s="34">
        <v>0</v>
      </c>
      <c r="S410" s="34">
        <v>0</v>
      </c>
      <c r="T410" s="34">
        <v>0</v>
      </c>
      <c r="U410" s="34">
        <v>0</v>
      </c>
      <c r="V410" s="34">
        <v>0</v>
      </c>
      <c r="W410" s="34">
        <f t="shared" si="314"/>
        <v>0</v>
      </c>
      <c r="X410" s="34">
        <v>0</v>
      </c>
      <c r="Y410" s="34">
        <v>0</v>
      </c>
      <c r="Z410" s="34">
        <v>0</v>
      </c>
      <c r="AA410" s="34">
        <v>0</v>
      </c>
      <c r="AB410" s="34">
        <v>0</v>
      </c>
      <c r="AC410" s="34">
        <v>0</v>
      </c>
      <c r="AD410" s="34">
        <f t="shared" si="315"/>
        <v>0</v>
      </c>
      <c r="AE410" s="34">
        <v>0</v>
      </c>
      <c r="AF410" s="34">
        <v>0</v>
      </c>
      <c r="AG410" s="34">
        <v>0</v>
      </c>
      <c r="AH410" s="34">
        <v>0</v>
      </c>
      <c r="AI410" s="34">
        <v>0</v>
      </c>
      <c r="AJ410" s="34">
        <v>0</v>
      </c>
      <c r="AK410" s="34">
        <f t="shared" si="316"/>
        <v>499.03999999999996</v>
      </c>
      <c r="AL410" s="34">
        <v>499.03999999999996</v>
      </c>
      <c r="AM410" s="34">
        <v>0</v>
      </c>
      <c r="AN410" s="34">
        <v>0</v>
      </c>
      <c r="AO410" s="34">
        <v>0</v>
      </c>
      <c r="AP410" s="34">
        <v>1.02</v>
      </c>
      <c r="AQ410" s="34">
        <v>0</v>
      </c>
      <c r="AR410" s="34">
        <f t="shared" si="317"/>
        <v>2334.09</v>
      </c>
      <c r="AS410" s="34">
        <v>2334.09</v>
      </c>
      <c r="AT410" s="34">
        <v>0</v>
      </c>
      <c r="AU410" s="34">
        <v>0</v>
      </c>
      <c r="AV410" s="34">
        <v>0</v>
      </c>
    </row>
    <row r="411" spans="1:48" ht="76.5" x14ac:dyDescent="0.5">
      <c r="A411" s="53">
        <v>367</v>
      </c>
      <c r="B411" s="50" t="s">
        <v>824</v>
      </c>
      <c r="C411" s="51" t="s">
        <v>825</v>
      </c>
      <c r="D411" s="52">
        <v>2018</v>
      </c>
      <c r="E411" s="52">
        <v>2020</v>
      </c>
      <c r="F411" s="33">
        <v>3187.09</v>
      </c>
      <c r="G411" s="34">
        <f t="shared" si="306"/>
        <v>0</v>
      </c>
      <c r="H411" s="34">
        <f t="shared" si="307"/>
        <v>1.26</v>
      </c>
      <c r="I411" s="34">
        <f t="shared" si="308"/>
        <v>2846.99</v>
      </c>
      <c r="J411" s="34">
        <f t="shared" si="309"/>
        <v>2846.99</v>
      </c>
      <c r="K411" s="34">
        <f t="shared" si="310"/>
        <v>0</v>
      </c>
      <c r="L411" s="34">
        <f t="shared" si="311"/>
        <v>0</v>
      </c>
      <c r="M411" s="34">
        <f t="shared" si="312"/>
        <v>0</v>
      </c>
      <c r="N411" s="34">
        <v>0</v>
      </c>
      <c r="O411" s="34">
        <v>1.26</v>
      </c>
      <c r="P411" s="34">
        <f t="shared" si="313"/>
        <v>2846.99</v>
      </c>
      <c r="Q411" s="34">
        <v>2846.99</v>
      </c>
      <c r="R411" s="34">
        <v>0</v>
      </c>
      <c r="S411" s="34">
        <v>0</v>
      </c>
      <c r="T411" s="34">
        <v>0</v>
      </c>
      <c r="U411" s="34">
        <v>0</v>
      </c>
      <c r="V411" s="34">
        <v>0</v>
      </c>
      <c r="W411" s="34">
        <f t="shared" si="314"/>
        <v>0</v>
      </c>
      <c r="X411" s="34">
        <v>0</v>
      </c>
      <c r="Y411" s="34">
        <v>0</v>
      </c>
      <c r="Z411" s="34">
        <v>0</v>
      </c>
      <c r="AA411" s="34">
        <v>0</v>
      </c>
      <c r="AB411" s="34">
        <v>0</v>
      </c>
      <c r="AC411" s="34">
        <v>0</v>
      </c>
      <c r="AD411" s="34">
        <f t="shared" si="315"/>
        <v>0</v>
      </c>
      <c r="AE411" s="34">
        <v>0</v>
      </c>
      <c r="AF411" s="34">
        <v>0</v>
      </c>
      <c r="AG411" s="34">
        <v>0</v>
      </c>
      <c r="AH411" s="34">
        <v>0</v>
      </c>
      <c r="AI411" s="34">
        <v>0</v>
      </c>
      <c r="AJ411" s="34">
        <v>0</v>
      </c>
      <c r="AK411" s="34">
        <f t="shared" si="316"/>
        <v>0</v>
      </c>
      <c r="AL411" s="34">
        <v>0</v>
      </c>
      <c r="AM411" s="34">
        <v>0</v>
      </c>
      <c r="AN411" s="34">
        <v>0</v>
      </c>
      <c r="AO411" s="34">
        <v>0</v>
      </c>
      <c r="AP411" s="34">
        <v>0</v>
      </c>
      <c r="AQ411" s="34">
        <v>0</v>
      </c>
      <c r="AR411" s="34">
        <f t="shared" si="317"/>
        <v>0</v>
      </c>
      <c r="AS411" s="34">
        <v>0</v>
      </c>
      <c r="AT411" s="34">
        <v>0</v>
      </c>
      <c r="AU411" s="34">
        <v>0</v>
      </c>
      <c r="AV411" s="34">
        <v>0</v>
      </c>
    </row>
    <row r="412" spans="1:48" ht="153" x14ac:dyDescent="0.5">
      <c r="A412" s="53">
        <v>368</v>
      </c>
      <c r="B412" s="50" t="s">
        <v>826</v>
      </c>
      <c r="C412" s="51" t="s">
        <v>827</v>
      </c>
      <c r="D412" s="52">
        <v>2018</v>
      </c>
      <c r="E412" s="52">
        <v>2020</v>
      </c>
      <c r="F412" s="33">
        <v>1194.1182900000001</v>
      </c>
      <c r="G412" s="34">
        <f t="shared" si="306"/>
        <v>0</v>
      </c>
      <c r="H412" s="34">
        <f t="shared" si="307"/>
        <v>1.26</v>
      </c>
      <c r="I412" s="34">
        <f t="shared" si="308"/>
        <v>1</v>
      </c>
      <c r="J412" s="34">
        <f t="shared" si="309"/>
        <v>1</v>
      </c>
      <c r="K412" s="34">
        <f t="shared" si="310"/>
        <v>0</v>
      </c>
      <c r="L412" s="34">
        <f t="shared" si="311"/>
        <v>0</v>
      </c>
      <c r="M412" s="34">
        <f t="shared" si="312"/>
        <v>0</v>
      </c>
      <c r="N412" s="34">
        <v>0</v>
      </c>
      <c r="O412" s="34">
        <v>1.26</v>
      </c>
      <c r="P412" s="34">
        <f t="shared" si="313"/>
        <v>1</v>
      </c>
      <c r="Q412" s="34">
        <v>1</v>
      </c>
      <c r="R412" s="34">
        <v>0</v>
      </c>
      <c r="S412" s="34">
        <v>0</v>
      </c>
      <c r="T412" s="34">
        <v>0</v>
      </c>
      <c r="U412" s="34">
        <v>0</v>
      </c>
      <c r="V412" s="34">
        <v>0</v>
      </c>
      <c r="W412" s="34">
        <f t="shared" si="314"/>
        <v>0</v>
      </c>
      <c r="X412" s="34">
        <v>0</v>
      </c>
      <c r="Y412" s="34">
        <v>0</v>
      </c>
      <c r="Z412" s="34">
        <v>0</v>
      </c>
      <c r="AA412" s="34">
        <v>0</v>
      </c>
      <c r="AB412" s="34">
        <v>0</v>
      </c>
      <c r="AC412" s="34">
        <v>0</v>
      </c>
      <c r="AD412" s="34">
        <f t="shared" si="315"/>
        <v>0</v>
      </c>
      <c r="AE412" s="34">
        <v>0</v>
      </c>
      <c r="AF412" s="34">
        <v>0</v>
      </c>
      <c r="AG412" s="34">
        <v>0</v>
      </c>
      <c r="AH412" s="34">
        <v>0</v>
      </c>
      <c r="AI412" s="34">
        <v>0</v>
      </c>
      <c r="AJ412" s="34">
        <v>0</v>
      </c>
      <c r="AK412" s="34">
        <f t="shared" si="316"/>
        <v>0</v>
      </c>
      <c r="AL412" s="34">
        <v>0</v>
      </c>
      <c r="AM412" s="34">
        <v>0</v>
      </c>
      <c r="AN412" s="34">
        <v>0</v>
      </c>
      <c r="AO412" s="34">
        <v>0</v>
      </c>
      <c r="AP412" s="34">
        <v>0</v>
      </c>
      <c r="AQ412" s="34">
        <v>0</v>
      </c>
      <c r="AR412" s="34">
        <f t="shared" si="317"/>
        <v>0</v>
      </c>
      <c r="AS412" s="34">
        <v>0</v>
      </c>
      <c r="AT412" s="34">
        <v>0</v>
      </c>
      <c r="AU412" s="34">
        <v>0</v>
      </c>
      <c r="AV412" s="34">
        <v>0</v>
      </c>
    </row>
    <row r="413" spans="1:48" ht="76.5" x14ac:dyDescent="0.5">
      <c r="A413" s="53">
        <v>369</v>
      </c>
      <c r="B413" s="50" t="s">
        <v>828</v>
      </c>
      <c r="C413" s="51" t="s">
        <v>829</v>
      </c>
      <c r="D413" s="52">
        <v>2019</v>
      </c>
      <c r="E413" s="52">
        <v>2020</v>
      </c>
      <c r="F413" s="33">
        <v>324.45191999999997</v>
      </c>
      <c r="G413" s="34">
        <f t="shared" si="306"/>
        <v>0</v>
      </c>
      <c r="H413" s="34">
        <f t="shared" si="307"/>
        <v>0.4</v>
      </c>
      <c r="I413" s="34">
        <f t="shared" si="308"/>
        <v>47.79</v>
      </c>
      <c r="J413" s="34">
        <f t="shared" si="309"/>
        <v>47.79</v>
      </c>
      <c r="K413" s="34">
        <f t="shared" si="310"/>
        <v>0</v>
      </c>
      <c r="L413" s="34">
        <f t="shared" si="311"/>
        <v>0</v>
      </c>
      <c r="M413" s="34">
        <f t="shared" si="312"/>
        <v>0</v>
      </c>
      <c r="N413" s="34">
        <v>0</v>
      </c>
      <c r="O413" s="34">
        <v>0.4</v>
      </c>
      <c r="P413" s="34">
        <f t="shared" si="313"/>
        <v>47.79</v>
      </c>
      <c r="Q413" s="33">
        <v>47.79</v>
      </c>
      <c r="R413" s="34">
        <v>0</v>
      </c>
      <c r="S413" s="34">
        <v>0</v>
      </c>
      <c r="T413" s="34">
        <v>0</v>
      </c>
      <c r="U413" s="34">
        <v>0</v>
      </c>
      <c r="V413" s="34">
        <v>0</v>
      </c>
      <c r="W413" s="34">
        <f t="shared" si="314"/>
        <v>0</v>
      </c>
      <c r="X413" s="34">
        <v>0</v>
      </c>
      <c r="Y413" s="34">
        <v>0</v>
      </c>
      <c r="Z413" s="34">
        <v>0</v>
      </c>
      <c r="AA413" s="34">
        <v>0</v>
      </c>
      <c r="AB413" s="34">
        <v>0</v>
      </c>
      <c r="AC413" s="34">
        <v>0</v>
      </c>
      <c r="AD413" s="34">
        <f t="shared" si="315"/>
        <v>0</v>
      </c>
      <c r="AE413" s="34">
        <v>0</v>
      </c>
      <c r="AF413" s="34">
        <v>0</v>
      </c>
      <c r="AG413" s="34">
        <v>0</v>
      </c>
      <c r="AH413" s="34">
        <v>0</v>
      </c>
      <c r="AI413" s="34">
        <v>0</v>
      </c>
      <c r="AJ413" s="34">
        <v>0</v>
      </c>
      <c r="AK413" s="34">
        <f t="shared" si="316"/>
        <v>0</v>
      </c>
      <c r="AL413" s="34">
        <v>0</v>
      </c>
      <c r="AM413" s="34">
        <v>0</v>
      </c>
      <c r="AN413" s="34">
        <v>0</v>
      </c>
      <c r="AO413" s="34">
        <v>0</v>
      </c>
      <c r="AP413" s="34">
        <v>0</v>
      </c>
      <c r="AQ413" s="34">
        <v>0</v>
      </c>
      <c r="AR413" s="34">
        <f t="shared" si="317"/>
        <v>0</v>
      </c>
      <c r="AS413" s="34">
        <v>0</v>
      </c>
      <c r="AT413" s="34">
        <v>0</v>
      </c>
      <c r="AU413" s="34">
        <v>0</v>
      </c>
      <c r="AV413" s="34">
        <v>0</v>
      </c>
    </row>
    <row r="414" spans="1:48" ht="114.75" x14ac:dyDescent="0.5">
      <c r="A414" s="53">
        <v>370</v>
      </c>
      <c r="B414" s="50" t="s">
        <v>830</v>
      </c>
      <c r="C414" s="51" t="s">
        <v>831</v>
      </c>
      <c r="D414" s="52">
        <v>2019</v>
      </c>
      <c r="E414" s="52">
        <v>2020</v>
      </c>
      <c r="F414" s="33">
        <v>2260.6168899999998</v>
      </c>
      <c r="G414" s="34">
        <f t="shared" si="306"/>
        <v>0.61499999999999999</v>
      </c>
      <c r="H414" s="34">
        <f t="shared" si="307"/>
        <v>0</v>
      </c>
      <c r="I414" s="34">
        <f t="shared" si="308"/>
        <v>1981.2</v>
      </c>
      <c r="J414" s="34">
        <f t="shared" si="309"/>
        <v>1981.2</v>
      </c>
      <c r="K414" s="34">
        <f t="shared" si="310"/>
        <v>0</v>
      </c>
      <c r="L414" s="34">
        <f t="shared" si="311"/>
        <v>0</v>
      </c>
      <c r="M414" s="34">
        <f t="shared" si="312"/>
        <v>0</v>
      </c>
      <c r="N414" s="34">
        <v>0.61499999999999999</v>
      </c>
      <c r="O414" s="34">
        <v>0</v>
      </c>
      <c r="P414" s="34">
        <f t="shared" si="313"/>
        <v>1981.2</v>
      </c>
      <c r="Q414" s="34">
        <v>1981.2</v>
      </c>
      <c r="R414" s="34">
        <v>0</v>
      </c>
      <c r="S414" s="34">
        <v>0</v>
      </c>
      <c r="T414" s="34">
        <v>0</v>
      </c>
      <c r="U414" s="34">
        <v>0</v>
      </c>
      <c r="V414" s="34">
        <v>0</v>
      </c>
      <c r="W414" s="34">
        <f t="shared" si="314"/>
        <v>0</v>
      </c>
      <c r="X414" s="34">
        <v>0</v>
      </c>
      <c r="Y414" s="34">
        <v>0</v>
      </c>
      <c r="Z414" s="34">
        <v>0</v>
      </c>
      <c r="AA414" s="34">
        <v>0</v>
      </c>
      <c r="AB414" s="34">
        <v>0</v>
      </c>
      <c r="AC414" s="34">
        <v>0</v>
      </c>
      <c r="AD414" s="34">
        <f t="shared" si="315"/>
        <v>0</v>
      </c>
      <c r="AE414" s="34">
        <v>0</v>
      </c>
      <c r="AF414" s="34">
        <v>0</v>
      </c>
      <c r="AG414" s="34">
        <v>0</v>
      </c>
      <c r="AH414" s="34">
        <v>0</v>
      </c>
      <c r="AI414" s="34">
        <v>0</v>
      </c>
      <c r="AJ414" s="34">
        <v>0</v>
      </c>
      <c r="AK414" s="34">
        <f t="shared" si="316"/>
        <v>0</v>
      </c>
      <c r="AL414" s="34">
        <v>0</v>
      </c>
      <c r="AM414" s="34">
        <v>0</v>
      </c>
      <c r="AN414" s="34">
        <v>0</v>
      </c>
      <c r="AO414" s="34">
        <v>0</v>
      </c>
      <c r="AP414" s="34">
        <v>0</v>
      </c>
      <c r="AQ414" s="34">
        <v>0</v>
      </c>
      <c r="AR414" s="34">
        <f t="shared" si="317"/>
        <v>0</v>
      </c>
      <c r="AS414" s="34">
        <v>0</v>
      </c>
      <c r="AT414" s="34">
        <v>0</v>
      </c>
      <c r="AU414" s="34">
        <v>0</v>
      </c>
      <c r="AV414" s="34">
        <v>0</v>
      </c>
    </row>
    <row r="415" spans="1:48" ht="114.75" x14ac:dyDescent="0.5">
      <c r="A415" s="53">
        <v>371</v>
      </c>
      <c r="B415" s="50" t="s">
        <v>832</v>
      </c>
      <c r="C415" s="51" t="s">
        <v>833</v>
      </c>
      <c r="D415" s="52">
        <v>2019</v>
      </c>
      <c r="E415" s="52">
        <v>2020</v>
      </c>
      <c r="F415" s="33">
        <v>2166.7199999999998</v>
      </c>
      <c r="G415" s="34">
        <f t="shared" si="306"/>
        <v>0.8</v>
      </c>
      <c r="H415" s="34">
        <f t="shared" si="307"/>
        <v>0</v>
      </c>
      <c r="I415" s="34">
        <f t="shared" si="308"/>
        <v>1759.63</v>
      </c>
      <c r="J415" s="34">
        <f t="shared" si="309"/>
        <v>1759.63</v>
      </c>
      <c r="K415" s="34">
        <f t="shared" si="310"/>
        <v>0</v>
      </c>
      <c r="L415" s="34">
        <f t="shared" si="311"/>
        <v>0</v>
      </c>
      <c r="M415" s="34">
        <f t="shared" si="312"/>
        <v>0</v>
      </c>
      <c r="N415" s="34">
        <v>0.8</v>
      </c>
      <c r="O415" s="34">
        <v>0</v>
      </c>
      <c r="P415" s="34">
        <f t="shared" si="313"/>
        <v>1759.63</v>
      </c>
      <c r="Q415" s="34">
        <v>1759.63</v>
      </c>
      <c r="R415" s="34">
        <v>0</v>
      </c>
      <c r="S415" s="34">
        <v>0</v>
      </c>
      <c r="T415" s="34">
        <v>0</v>
      </c>
      <c r="U415" s="34">
        <v>0</v>
      </c>
      <c r="V415" s="34">
        <v>0</v>
      </c>
      <c r="W415" s="34">
        <f t="shared" si="314"/>
        <v>0</v>
      </c>
      <c r="X415" s="34">
        <v>0</v>
      </c>
      <c r="Y415" s="34">
        <v>0</v>
      </c>
      <c r="Z415" s="34">
        <v>0</v>
      </c>
      <c r="AA415" s="34">
        <v>0</v>
      </c>
      <c r="AB415" s="34">
        <v>0</v>
      </c>
      <c r="AC415" s="34">
        <v>0</v>
      </c>
      <c r="AD415" s="34">
        <f t="shared" si="315"/>
        <v>0</v>
      </c>
      <c r="AE415" s="34">
        <v>0</v>
      </c>
      <c r="AF415" s="34">
        <v>0</v>
      </c>
      <c r="AG415" s="34">
        <v>0</v>
      </c>
      <c r="AH415" s="34">
        <v>0</v>
      </c>
      <c r="AI415" s="34">
        <v>0</v>
      </c>
      <c r="AJ415" s="34">
        <v>0</v>
      </c>
      <c r="AK415" s="34">
        <f t="shared" si="316"/>
        <v>0</v>
      </c>
      <c r="AL415" s="34">
        <v>0</v>
      </c>
      <c r="AM415" s="34">
        <v>0</v>
      </c>
      <c r="AN415" s="34">
        <v>0</v>
      </c>
      <c r="AO415" s="34">
        <v>0</v>
      </c>
      <c r="AP415" s="34">
        <v>0</v>
      </c>
      <c r="AQ415" s="34">
        <v>0</v>
      </c>
      <c r="AR415" s="34">
        <f t="shared" si="317"/>
        <v>0</v>
      </c>
      <c r="AS415" s="34">
        <v>0</v>
      </c>
      <c r="AT415" s="34">
        <v>0</v>
      </c>
      <c r="AU415" s="34">
        <v>0</v>
      </c>
      <c r="AV415" s="34">
        <v>0</v>
      </c>
    </row>
    <row r="416" spans="1:48" ht="153" x14ac:dyDescent="0.5">
      <c r="A416" s="53">
        <v>372</v>
      </c>
      <c r="B416" s="50" t="s">
        <v>834</v>
      </c>
      <c r="C416" s="51" t="s">
        <v>835</v>
      </c>
      <c r="D416" s="52">
        <v>2023</v>
      </c>
      <c r="E416" s="52">
        <v>2024</v>
      </c>
      <c r="F416" s="33">
        <v>2898.43</v>
      </c>
      <c r="G416" s="34">
        <f t="shared" si="306"/>
        <v>1</v>
      </c>
      <c r="H416" s="34">
        <f t="shared" si="307"/>
        <v>0</v>
      </c>
      <c r="I416" s="34">
        <f t="shared" si="308"/>
        <v>2898.43</v>
      </c>
      <c r="J416" s="34">
        <f t="shared" si="309"/>
        <v>2898.43</v>
      </c>
      <c r="K416" s="34">
        <f t="shared" si="310"/>
        <v>0</v>
      </c>
      <c r="L416" s="34">
        <f t="shared" si="311"/>
        <v>0</v>
      </c>
      <c r="M416" s="34">
        <f t="shared" si="312"/>
        <v>0</v>
      </c>
      <c r="N416" s="34">
        <v>0</v>
      </c>
      <c r="O416" s="34">
        <v>0</v>
      </c>
      <c r="P416" s="34">
        <f t="shared" si="313"/>
        <v>0</v>
      </c>
      <c r="Q416" s="34">
        <v>0</v>
      </c>
      <c r="R416" s="34">
        <v>0</v>
      </c>
      <c r="S416" s="34">
        <v>0</v>
      </c>
      <c r="T416" s="34">
        <v>0</v>
      </c>
      <c r="U416" s="34">
        <v>0</v>
      </c>
      <c r="V416" s="34">
        <v>0</v>
      </c>
      <c r="W416" s="34">
        <f t="shared" si="314"/>
        <v>0</v>
      </c>
      <c r="X416" s="34">
        <v>0</v>
      </c>
      <c r="Y416" s="34">
        <v>0</v>
      </c>
      <c r="Z416" s="34">
        <v>0</v>
      </c>
      <c r="AA416" s="34">
        <v>0</v>
      </c>
      <c r="AB416" s="34">
        <v>0</v>
      </c>
      <c r="AC416" s="34">
        <v>0</v>
      </c>
      <c r="AD416" s="34">
        <f t="shared" si="315"/>
        <v>0</v>
      </c>
      <c r="AE416" s="34">
        <v>0</v>
      </c>
      <c r="AF416" s="34">
        <v>0</v>
      </c>
      <c r="AG416" s="34">
        <v>0</v>
      </c>
      <c r="AH416" s="34">
        <v>0</v>
      </c>
      <c r="AI416" s="34">
        <v>0</v>
      </c>
      <c r="AJ416" s="34">
        <v>0</v>
      </c>
      <c r="AK416" s="34">
        <f t="shared" si="316"/>
        <v>198.43</v>
      </c>
      <c r="AL416" s="34">
        <v>198.43</v>
      </c>
      <c r="AM416" s="34">
        <v>0</v>
      </c>
      <c r="AN416" s="34">
        <v>0</v>
      </c>
      <c r="AO416" s="34">
        <v>0</v>
      </c>
      <c r="AP416" s="34">
        <v>1</v>
      </c>
      <c r="AQ416" s="34">
        <v>0</v>
      </c>
      <c r="AR416" s="34">
        <f t="shared" si="317"/>
        <v>2700</v>
      </c>
      <c r="AS416" s="34">
        <v>2700</v>
      </c>
      <c r="AT416" s="34">
        <v>0</v>
      </c>
      <c r="AU416" s="34">
        <v>0</v>
      </c>
      <c r="AV416" s="34">
        <v>0</v>
      </c>
    </row>
    <row r="417" spans="1:48" ht="153" x14ac:dyDescent="0.5">
      <c r="A417" s="53">
        <v>373</v>
      </c>
      <c r="B417" s="56" t="s">
        <v>836</v>
      </c>
      <c r="C417" s="34" t="s">
        <v>837</v>
      </c>
      <c r="D417" s="57">
        <v>2020</v>
      </c>
      <c r="E417" s="57">
        <v>2020</v>
      </c>
      <c r="F417" s="36">
        <v>487.06</v>
      </c>
      <c r="G417" s="34">
        <f t="shared" si="306"/>
        <v>0</v>
      </c>
      <c r="H417" s="34">
        <f t="shared" si="307"/>
        <v>0.4</v>
      </c>
      <c r="I417" s="34">
        <f t="shared" si="308"/>
        <v>361.59</v>
      </c>
      <c r="J417" s="34">
        <f t="shared" si="309"/>
        <v>361.59</v>
      </c>
      <c r="K417" s="34">
        <f t="shared" si="310"/>
        <v>0</v>
      </c>
      <c r="L417" s="34">
        <f t="shared" si="311"/>
        <v>0</v>
      </c>
      <c r="M417" s="34">
        <f t="shared" si="312"/>
        <v>0</v>
      </c>
      <c r="N417" s="37">
        <v>0</v>
      </c>
      <c r="O417" s="37">
        <v>0.4</v>
      </c>
      <c r="P417" s="34">
        <f t="shared" si="313"/>
        <v>361.59</v>
      </c>
      <c r="Q417" s="37">
        <v>361.59</v>
      </c>
      <c r="R417" s="34">
        <v>0</v>
      </c>
      <c r="S417" s="34">
        <v>0</v>
      </c>
      <c r="T417" s="34">
        <v>0</v>
      </c>
      <c r="U417" s="37">
        <v>0</v>
      </c>
      <c r="V417" s="37">
        <v>0</v>
      </c>
      <c r="W417" s="34">
        <f t="shared" si="314"/>
        <v>0</v>
      </c>
      <c r="X417" s="37">
        <v>0</v>
      </c>
      <c r="Y417" s="34">
        <v>0</v>
      </c>
      <c r="Z417" s="34">
        <v>0</v>
      </c>
      <c r="AA417" s="34">
        <v>0</v>
      </c>
      <c r="AB417" s="37">
        <v>0</v>
      </c>
      <c r="AC417" s="37">
        <v>0</v>
      </c>
      <c r="AD417" s="34">
        <f t="shared" si="315"/>
        <v>0</v>
      </c>
      <c r="AE417" s="37">
        <v>0</v>
      </c>
      <c r="AF417" s="34">
        <v>0</v>
      </c>
      <c r="AG417" s="34">
        <v>0</v>
      </c>
      <c r="AH417" s="34">
        <v>0</v>
      </c>
      <c r="AI417" s="37">
        <v>0</v>
      </c>
      <c r="AJ417" s="37">
        <v>0</v>
      </c>
      <c r="AK417" s="34">
        <f t="shared" si="316"/>
        <v>0</v>
      </c>
      <c r="AL417" s="37">
        <v>0</v>
      </c>
      <c r="AM417" s="34">
        <v>0</v>
      </c>
      <c r="AN417" s="34">
        <v>0</v>
      </c>
      <c r="AO417" s="34">
        <v>0</v>
      </c>
      <c r="AP417" s="37">
        <v>0</v>
      </c>
      <c r="AQ417" s="37">
        <v>0</v>
      </c>
      <c r="AR417" s="34">
        <f t="shared" si="317"/>
        <v>0</v>
      </c>
      <c r="AS417" s="37">
        <v>0</v>
      </c>
      <c r="AT417" s="34">
        <v>0</v>
      </c>
      <c r="AU417" s="34">
        <v>0</v>
      </c>
      <c r="AV417" s="34">
        <v>0</v>
      </c>
    </row>
    <row r="418" spans="1:48" ht="153" x14ac:dyDescent="0.5">
      <c r="A418" s="53">
        <v>374</v>
      </c>
      <c r="B418" s="56" t="s">
        <v>838</v>
      </c>
      <c r="C418" s="34" t="s">
        <v>839</v>
      </c>
      <c r="D418" s="57">
        <v>2020</v>
      </c>
      <c r="E418" s="57">
        <v>2020</v>
      </c>
      <c r="F418" s="36">
        <v>526.59998999999993</v>
      </c>
      <c r="G418" s="34">
        <f t="shared" si="306"/>
        <v>0</v>
      </c>
      <c r="H418" s="34">
        <f t="shared" si="307"/>
        <v>0.8</v>
      </c>
      <c r="I418" s="34">
        <f t="shared" si="308"/>
        <v>526.59998999999993</v>
      </c>
      <c r="J418" s="34">
        <f t="shared" si="309"/>
        <v>526.59998999999993</v>
      </c>
      <c r="K418" s="34">
        <f t="shared" si="310"/>
        <v>0</v>
      </c>
      <c r="L418" s="34">
        <f t="shared" si="311"/>
        <v>0</v>
      </c>
      <c r="M418" s="34">
        <f t="shared" si="312"/>
        <v>0</v>
      </c>
      <c r="N418" s="37">
        <v>0</v>
      </c>
      <c r="O418" s="37">
        <v>0.8</v>
      </c>
      <c r="P418" s="34">
        <f t="shared" si="313"/>
        <v>526.59998999999993</v>
      </c>
      <c r="Q418" s="37">
        <v>526.59998999999993</v>
      </c>
      <c r="R418" s="34">
        <v>0</v>
      </c>
      <c r="S418" s="34">
        <v>0</v>
      </c>
      <c r="T418" s="34">
        <v>0</v>
      </c>
      <c r="U418" s="37">
        <v>0</v>
      </c>
      <c r="V418" s="37">
        <v>0</v>
      </c>
      <c r="W418" s="34">
        <f t="shared" si="314"/>
        <v>0</v>
      </c>
      <c r="X418" s="37">
        <v>0</v>
      </c>
      <c r="Y418" s="34">
        <v>0</v>
      </c>
      <c r="Z418" s="34">
        <v>0</v>
      </c>
      <c r="AA418" s="34">
        <v>0</v>
      </c>
      <c r="AB418" s="37">
        <v>0</v>
      </c>
      <c r="AC418" s="37">
        <v>0</v>
      </c>
      <c r="AD418" s="34">
        <f t="shared" si="315"/>
        <v>0</v>
      </c>
      <c r="AE418" s="37">
        <v>0</v>
      </c>
      <c r="AF418" s="34">
        <v>0</v>
      </c>
      <c r="AG418" s="34">
        <v>0</v>
      </c>
      <c r="AH418" s="34">
        <v>0</v>
      </c>
      <c r="AI418" s="37">
        <v>0</v>
      </c>
      <c r="AJ418" s="37">
        <v>0</v>
      </c>
      <c r="AK418" s="34">
        <f t="shared" si="316"/>
        <v>0</v>
      </c>
      <c r="AL418" s="37">
        <v>0</v>
      </c>
      <c r="AM418" s="34">
        <v>0</v>
      </c>
      <c r="AN418" s="34">
        <v>0</v>
      </c>
      <c r="AO418" s="34">
        <v>0</v>
      </c>
      <c r="AP418" s="37">
        <v>0</v>
      </c>
      <c r="AQ418" s="37">
        <v>0</v>
      </c>
      <c r="AR418" s="34">
        <f t="shared" si="317"/>
        <v>0</v>
      </c>
      <c r="AS418" s="37">
        <v>0</v>
      </c>
      <c r="AT418" s="34">
        <v>0</v>
      </c>
      <c r="AU418" s="34">
        <v>0</v>
      </c>
      <c r="AV418" s="34">
        <v>0</v>
      </c>
    </row>
    <row r="419" spans="1:48" ht="153" x14ac:dyDescent="0.5">
      <c r="A419" s="53">
        <v>375</v>
      </c>
      <c r="B419" s="56" t="s">
        <v>840</v>
      </c>
      <c r="C419" s="34" t="s">
        <v>841</v>
      </c>
      <c r="D419" s="57">
        <v>2020</v>
      </c>
      <c r="E419" s="57">
        <v>2021</v>
      </c>
      <c r="F419" s="36">
        <v>12375.3</v>
      </c>
      <c r="G419" s="34">
        <f t="shared" si="306"/>
        <v>0</v>
      </c>
      <c r="H419" s="34">
        <f t="shared" si="307"/>
        <v>2</v>
      </c>
      <c r="I419" s="34">
        <f t="shared" si="308"/>
        <v>12318.27</v>
      </c>
      <c r="J419" s="34">
        <f t="shared" si="309"/>
        <v>12318.27</v>
      </c>
      <c r="K419" s="34">
        <f t="shared" si="310"/>
        <v>0</v>
      </c>
      <c r="L419" s="34">
        <f t="shared" si="311"/>
        <v>0</v>
      </c>
      <c r="M419" s="34">
        <f t="shared" si="312"/>
        <v>0</v>
      </c>
      <c r="N419" s="37">
        <v>0</v>
      </c>
      <c r="O419" s="37">
        <v>0</v>
      </c>
      <c r="P419" s="34">
        <f t="shared" si="313"/>
        <v>1280.19</v>
      </c>
      <c r="Q419" s="37">
        <v>1280.19</v>
      </c>
      <c r="R419" s="34">
        <v>0</v>
      </c>
      <c r="S419" s="34">
        <v>0</v>
      </c>
      <c r="T419" s="34">
        <v>0</v>
      </c>
      <c r="U419" s="37">
        <v>0</v>
      </c>
      <c r="V419" s="37">
        <v>2</v>
      </c>
      <c r="W419" s="34">
        <f t="shared" si="314"/>
        <v>1038.08</v>
      </c>
      <c r="X419" s="37">
        <v>1038.08</v>
      </c>
      <c r="Y419" s="34">
        <v>0</v>
      </c>
      <c r="Z419" s="34">
        <v>0</v>
      </c>
      <c r="AA419" s="34">
        <v>0</v>
      </c>
      <c r="AB419" s="34">
        <v>0</v>
      </c>
      <c r="AC419" s="34">
        <v>0</v>
      </c>
      <c r="AD419" s="34">
        <f t="shared" si="315"/>
        <v>10000</v>
      </c>
      <c r="AE419" s="37">
        <v>10000</v>
      </c>
      <c r="AF419" s="34">
        <v>0</v>
      </c>
      <c r="AG419" s="34">
        <v>0</v>
      </c>
      <c r="AH419" s="34">
        <v>0</v>
      </c>
      <c r="AI419" s="34">
        <v>0</v>
      </c>
      <c r="AJ419" s="34">
        <v>0</v>
      </c>
      <c r="AK419" s="34">
        <f t="shared" si="316"/>
        <v>0</v>
      </c>
      <c r="AL419" s="34">
        <v>0</v>
      </c>
      <c r="AM419" s="34">
        <v>0</v>
      </c>
      <c r="AN419" s="34">
        <v>0</v>
      </c>
      <c r="AO419" s="34">
        <v>0</v>
      </c>
      <c r="AP419" s="34">
        <v>0</v>
      </c>
      <c r="AQ419" s="34">
        <v>0</v>
      </c>
      <c r="AR419" s="34">
        <f t="shared" si="317"/>
        <v>0</v>
      </c>
      <c r="AS419" s="34">
        <v>0</v>
      </c>
      <c r="AT419" s="34">
        <v>0</v>
      </c>
      <c r="AU419" s="34">
        <v>0</v>
      </c>
      <c r="AV419" s="34">
        <v>0</v>
      </c>
    </row>
    <row r="420" spans="1:48" ht="153" x14ac:dyDescent="0.5">
      <c r="A420" s="53">
        <v>376</v>
      </c>
      <c r="B420" s="56" t="s">
        <v>842</v>
      </c>
      <c r="C420" s="34" t="s">
        <v>843</v>
      </c>
      <c r="D420" s="57">
        <v>2020</v>
      </c>
      <c r="E420" s="57">
        <v>2020</v>
      </c>
      <c r="F420" s="36">
        <v>379.40681999999998</v>
      </c>
      <c r="G420" s="34">
        <f t="shared" si="306"/>
        <v>0</v>
      </c>
      <c r="H420" s="34">
        <f t="shared" si="307"/>
        <v>0.4</v>
      </c>
      <c r="I420" s="34">
        <f t="shared" si="308"/>
        <v>354.39</v>
      </c>
      <c r="J420" s="34">
        <f t="shared" si="309"/>
        <v>354.39</v>
      </c>
      <c r="K420" s="34">
        <f t="shared" si="310"/>
        <v>0</v>
      </c>
      <c r="L420" s="34">
        <f t="shared" si="311"/>
        <v>0</v>
      </c>
      <c r="M420" s="34">
        <f t="shared" si="312"/>
        <v>0</v>
      </c>
      <c r="N420" s="37">
        <v>0</v>
      </c>
      <c r="O420" s="37">
        <v>0.4</v>
      </c>
      <c r="P420" s="34">
        <f t="shared" si="313"/>
        <v>354.39</v>
      </c>
      <c r="Q420" s="37">
        <v>354.39</v>
      </c>
      <c r="R420" s="34">
        <v>0</v>
      </c>
      <c r="S420" s="34">
        <v>0</v>
      </c>
      <c r="T420" s="34">
        <v>0</v>
      </c>
      <c r="U420" s="37">
        <v>0</v>
      </c>
      <c r="V420" s="37">
        <v>0</v>
      </c>
      <c r="W420" s="34">
        <f t="shared" si="314"/>
        <v>0</v>
      </c>
      <c r="X420" s="37">
        <v>0</v>
      </c>
      <c r="Y420" s="34">
        <v>0</v>
      </c>
      <c r="Z420" s="34">
        <v>0</v>
      </c>
      <c r="AA420" s="34">
        <v>0</v>
      </c>
      <c r="AB420" s="37">
        <v>0</v>
      </c>
      <c r="AC420" s="37">
        <v>0</v>
      </c>
      <c r="AD420" s="34">
        <f t="shared" si="315"/>
        <v>0</v>
      </c>
      <c r="AE420" s="37">
        <v>0</v>
      </c>
      <c r="AF420" s="34">
        <v>0</v>
      </c>
      <c r="AG420" s="34">
        <v>0</v>
      </c>
      <c r="AH420" s="34">
        <v>0</v>
      </c>
      <c r="AI420" s="37">
        <v>0</v>
      </c>
      <c r="AJ420" s="37">
        <v>0</v>
      </c>
      <c r="AK420" s="34">
        <f t="shared" si="316"/>
        <v>0</v>
      </c>
      <c r="AL420" s="37">
        <v>0</v>
      </c>
      <c r="AM420" s="34">
        <v>0</v>
      </c>
      <c r="AN420" s="34">
        <v>0</v>
      </c>
      <c r="AO420" s="34">
        <v>0</v>
      </c>
      <c r="AP420" s="37">
        <v>0</v>
      </c>
      <c r="AQ420" s="37">
        <v>0</v>
      </c>
      <c r="AR420" s="34">
        <f t="shared" si="317"/>
        <v>0</v>
      </c>
      <c r="AS420" s="37">
        <v>0</v>
      </c>
      <c r="AT420" s="34">
        <v>0</v>
      </c>
      <c r="AU420" s="34">
        <v>0</v>
      </c>
      <c r="AV420" s="34">
        <v>0</v>
      </c>
    </row>
    <row r="421" spans="1:48" ht="38.25" x14ac:dyDescent="0.5">
      <c r="A421" s="53"/>
      <c r="B421" s="43" t="s">
        <v>844</v>
      </c>
      <c r="C421" s="48"/>
      <c r="D421" s="52"/>
      <c r="E421" s="45"/>
      <c r="F421" s="35">
        <f>SUM(F422:F427)</f>
        <v>70515.165359999999</v>
      </c>
      <c r="G421" s="35">
        <f t="shared" ref="G421:AV421" si="318">SUM(G422:G427)</f>
        <v>10.353999999999999</v>
      </c>
      <c r="H421" s="35">
        <f t="shared" si="318"/>
        <v>0.4</v>
      </c>
      <c r="I421" s="35">
        <f t="shared" si="318"/>
        <v>60179.399999999987</v>
      </c>
      <c r="J421" s="35">
        <f t="shared" si="318"/>
        <v>30179.4</v>
      </c>
      <c r="K421" s="35">
        <f t="shared" si="318"/>
        <v>29999.999999999989</v>
      </c>
      <c r="L421" s="35">
        <f t="shared" si="318"/>
        <v>0</v>
      </c>
      <c r="M421" s="35">
        <f t="shared" si="318"/>
        <v>0</v>
      </c>
      <c r="N421" s="35">
        <f t="shared" si="318"/>
        <v>0.65399999999999991</v>
      </c>
      <c r="O421" s="35">
        <f t="shared" si="318"/>
        <v>0.4</v>
      </c>
      <c r="P421" s="35">
        <f t="shared" si="318"/>
        <v>2675.31</v>
      </c>
      <c r="Q421" s="35">
        <f t="shared" si="318"/>
        <v>2675.31</v>
      </c>
      <c r="R421" s="35">
        <f t="shared" si="318"/>
        <v>0</v>
      </c>
      <c r="S421" s="35">
        <f t="shared" si="318"/>
        <v>0</v>
      </c>
      <c r="T421" s="35">
        <f t="shared" si="318"/>
        <v>0</v>
      </c>
      <c r="U421" s="35">
        <f t="shared" si="318"/>
        <v>0</v>
      </c>
      <c r="V421" s="35">
        <f t="shared" si="318"/>
        <v>0</v>
      </c>
      <c r="W421" s="35">
        <f t="shared" si="318"/>
        <v>0</v>
      </c>
      <c r="X421" s="35">
        <f t="shared" si="318"/>
        <v>0</v>
      </c>
      <c r="Y421" s="35">
        <f t="shared" si="318"/>
        <v>0</v>
      </c>
      <c r="Z421" s="35">
        <f t="shared" si="318"/>
        <v>0</v>
      </c>
      <c r="AA421" s="35">
        <f t="shared" si="318"/>
        <v>0</v>
      </c>
      <c r="AB421" s="35">
        <f t="shared" si="318"/>
        <v>0</v>
      </c>
      <c r="AC421" s="35">
        <f t="shared" si="318"/>
        <v>0</v>
      </c>
      <c r="AD421" s="35">
        <f t="shared" si="318"/>
        <v>406.33</v>
      </c>
      <c r="AE421" s="35">
        <f t="shared" si="318"/>
        <v>406.33</v>
      </c>
      <c r="AF421" s="35">
        <f t="shared" si="318"/>
        <v>0</v>
      </c>
      <c r="AG421" s="35">
        <f t="shared" si="318"/>
        <v>0</v>
      </c>
      <c r="AH421" s="35">
        <f t="shared" si="318"/>
        <v>0</v>
      </c>
      <c r="AI421" s="35">
        <f t="shared" si="318"/>
        <v>4.5999999999999996</v>
      </c>
      <c r="AJ421" s="35">
        <f t="shared" si="318"/>
        <v>0</v>
      </c>
      <c r="AK421" s="35">
        <f t="shared" si="318"/>
        <v>21749.760000000002</v>
      </c>
      <c r="AL421" s="35">
        <f t="shared" si="318"/>
        <v>21749.760000000002</v>
      </c>
      <c r="AM421" s="35">
        <f t="shared" si="318"/>
        <v>0</v>
      </c>
      <c r="AN421" s="35">
        <f t="shared" si="318"/>
        <v>0</v>
      </c>
      <c r="AO421" s="35">
        <f t="shared" si="318"/>
        <v>0</v>
      </c>
      <c r="AP421" s="35">
        <f t="shared" si="318"/>
        <v>5.0999999999999996</v>
      </c>
      <c r="AQ421" s="35">
        <f t="shared" si="318"/>
        <v>0</v>
      </c>
      <c r="AR421" s="35">
        <f t="shared" si="318"/>
        <v>35347.999999999985</v>
      </c>
      <c r="AS421" s="35">
        <f t="shared" si="318"/>
        <v>5348</v>
      </c>
      <c r="AT421" s="35">
        <f t="shared" si="318"/>
        <v>29999.999999999989</v>
      </c>
      <c r="AU421" s="35">
        <f t="shared" si="318"/>
        <v>0</v>
      </c>
      <c r="AV421" s="35">
        <f t="shared" si="318"/>
        <v>0</v>
      </c>
    </row>
    <row r="422" spans="1:48" ht="153" x14ac:dyDescent="0.5">
      <c r="A422" s="53">
        <v>377</v>
      </c>
      <c r="B422" s="50" t="s">
        <v>845</v>
      </c>
      <c r="C422" s="51" t="s">
        <v>846</v>
      </c>
      <c r="D422" s="52">
        <v>2018</v>
      </c>
      <c r="E422" s="52">
        <v>2020</v>
      </c>
      <c r="F422" s="33">
        <v>1885.66</v>
      </c>
      <c r="G422" s="34">
        <f t="shared" ref="G422:H427" si="319">N422+U422+AB422+AI422+AP422</f>
        <v>0.184</v>
      </c>
      <c r="H422" s="34">
        <f t="shared" si="319"/>
        <v>0</v>
      </c>
      <c r="I422" s="34">
        <f t="shared" ref="I422:I427" si="320">J422+K422+L422</f>
        <v>498.5</v>
      </c>
      <c r="J422" s="34">
        <f t="shared" ref="J422:M427" si="321">Q422+X422+AE422+AL422+AS422</f>
        <v>498.5</v>
      </c>
      <c r="K422" s="34">
        <f t="shared" si="321"/>
        <v>0</v>
      </c>
      <c r="L422" s="34">
        <f t="shared" si="321"/>
        <v>0</v>
      </c>
      <c r="M422" s="34">
        <f t="shared" si="321"/>
        <v>0</v>
      </c>
      <c r="N422" s="34">
        <v>0.184</v>
      </c>
      <c r="O422" s="34">
        <v>0</v>
      </c>
      <c r="P422" s="34">
        <f t="shared" ref="P422:P427" si="322">Q422+R422+S422</f>
        <v>498.5</v>
      </c>
      <c r="Q422" s="34">
        <v>498.5</v>
      </c>
      <c r="R422" s="34">
        <v>0</v>
      </c>
      <c r="S422" s="34">
        <v>0</v>
      </c>
      <c r="T422" s="34">
        <v>0</v>
      </c>
      <c r="U422" s="34">
        <v>0</v>
      </c>
      <c r="V422" s="34">
        <v>0</v>
      </c>
      <c r="W422" s="34">
        <f t="shared" ref="W422:W427" si="323">X422+Y422+Z422</f>
        <v>0</v>
      </c>
      <c r="X422" s="34">
        <v>0</v>
      </c>
      <c r="Y422" s="34">
        <v>0</v>
      </c>
      <c r="Z422" s="34">
        <v>0</v>
      </c>
      <c r="AA422" s="34">
        <v>0</v>
      </c>
      <c r="AB422" s="34">
        <v>0</v>
      </c>
      <c r="AC422" s="34">
        <v>0</v>
      </c>
      <c r="AD422" s="34">
        <f t="shared" ref="AD422:AD427" si="324">AE422+AF422+AG422</f>
        <v>0</v>
      </c>
      <c r="AE422" s="34">
        <v>0</v>
      </c>
      <c r="AF422" s="34">
        <v>0</v>
      </c>
      <c r="AG422" s="34">
        <v>0</v>
      </c>
      <c r="AH422" s="34">
        <v>0</v>
      </c>
      <c r="AI422" s="34">
        <v>0</v>
      </c>
      <c r="AJ422" s="34">
        <v>0</v>
      </c>
      <c r="AK422" s="34">
        <f t="shared" ref="AK422:AK427" si="325">AL422+AM422+AN422</f>
        <v>0</v>
      </c>
      <c r="AL422" s="34">
        <v>0</v>
      </c>
      <c r="AM422" s="34">
        <v>0</v>
      </c>
      <c r="AN422" s="34">
        <v>0</v>
      </c>
      <c r="AO422" s="34">
        <v>0</v>
      </c>
      <c r="AP422" s="34">
        <v>0</v>
      </c>
      <c r="AQ422" s="34">
        <v>0</v>
      </c>
      <c r="AR422" s="34">
        <f t="shared" ref="AR422:AR427" si="326">AS422+AT422+AU422</f>
        <v>0</v>
      </c>
      <c r="AS422" s="34">
        <v>0</v>
      </c>
      <c r="AT422" s="34">
        <v>0</v>
      </c>
      <c r="AU422" s="34">
        <v>0</v>
      </c>
      <c r="AV422" s="34">
        <v>0</v>
      </c>
    </row>
    <row r="423" spans="1:48" ht="153" x14ac:dyDescent="0.5">
      <c r="A423" s="53">
        <v>378</v>
      </c>
      <c r="B423" s="50" t="s">
        <v>847</v>
      </c>
      <c r="C423" s="51" t="s">
        <v>848</v>
      </c>
      <c r="D423" s="52">
        <v>2019</v>
      </c>
      <c r="E423" s="52">
        <v>2023</v>
      </c>
      <c r="F423" s="33">
        <v>31123.52</v>
      </c>
      <c r="G423" s="34">
        <f t="shared" si="319"/>
        <v>4.5999999999999996</v>
      </c>
      <c r="H423" s="34">
        <f t="shared" si="319"/>
        <v>0</v>
      </c>
      <c r="I423" s="34">
        <f t="shared" si="320"/>
        <v>30357.759999999987</v>
      </c>
      <c r="J423" s="34">
        <f t="shared" si="321"/>
        <v>357.76</v>
      </c>
      <c r="K423" s="34">
        <f t="shared" si="321"/>
        <v>29999.999999999989</v>
      </c>
      <c r="L423" s="34">
        <f t="shared" si="321"/>
        <v>0</v>
      </c>
      <c r="M423" s="34">
        <f t="shared" si="321"/>
        <v>0</v>
      </c>
      <c r="N423" s="34">
        <v>0</v>
      </c>
      <c r="O423" s="34">
        <v>0</v>
      </c>
      <c r="P423" s="34">
        <f t="shared" si="322"/>
        <v>0</v>
      </c>
      <c r="Q423" s="34">
        <v>0</v>
      </c>
      <c r="R423" s="34">
        <v>0</v>
      </c>
      <c r="S423" s="34">
        <v>0</v>
      </c>
      <c r="T423" s="34">
        <v>0</v>
      </c>
      <c r="U423" s="34">
        <v>0</v>
      </c>
      <c r="V423" s="34">
        <v>0</v>
      </c>
      <c r="W423" s="34">
        <f t="shared" si="323"/>
        <v>0</v>
      </c>
      <c r="X423" s="34">
        <v>0</v>
      </c>
      <c r="Y423" s="34">
        <v>0</v>
      </c>
      <c r="Z423" s="34">
        <v>0</v>
      </c>
      <c r="AA423" s="34">
        <v>0</v>
      </c>
      <c r="AB423" s="34">
        <v>0</v>
      </c>
      <c r="AC423" s="34">
        <v>0</v>
      </c>
      <c r="AD423" s="34">
        <f t="shared" si="324"/>
        <v>0</v>
      </c>
      <c r="AE423" s="34">
        <v>0</v>
      </c>
      <c r="AF423" s="34">
        <v>0</v>
      </c>
      <c r="AG423" s="34">
        <v>0</v>
      </c>
      <c r="AH423" s="34">
        <v>0</v>
      </c>
      <c r="AI423" s="34">
        <v>4.5999999999999996</v>
      </c>
      <c r="AJ423" s="34">
        <v>0</v>
      </c>
      <c r="AK423" s="34">
        <f t="shared" si="325"/>
        <v>357.76</v>
      </c>
      <c r="AL423" s="34">
        <v>357.76</v>
      </c>
      <c r="AM423" s="34">
        <v>0</v>
      </c>
      <c r="AN423" s="34">
        <v>0</v>
      </c>
      <c r="AO423" s="34">
        <v>0</v>
      </c>
      <c r="AP423" s="34">
        <v>0</v>
      </c>
      <c r="AQ423" s="34">
        <v>0</v>
      </c>
      <c r="AR423" s="34">
        <f t="shared" si="326"/>
        <v>29999.999999999989</v>
      </c>
      <c r="AS423" s="34">
        <v>0</v>
      </c>
      <c r="AT423" s="34">
        <v>29999.999999999989</v>
      </c>
      <c r="AU423" s="34">
        <v>0</v>
      </c>
      <c r="AV423" s="34">
        <v>0</v>
      </c>
    </row>
    <row r="424" spans="1:48" ht="114.75" x14ac:dyDescent="0.5">
      <c r="A424" s="53">
        <v>379</v>
      </c>
      <c r="B424" s="50" t="s">
        <v>849</v>
      </c>
      <c r="C424" s="51" t="s">
        <v>850</v>
      </c>
      <c r="D424" s="52">
        <v>2018</v>
      </c>
      <c r="E424" s="52">
        <v>2020</v>
      </c>
      <c r="F424" s="33">
        <v>2275.81</v>
      </c>
      <c r="G424" s="34">
        <f t="shared" si="319"/>
        <v>0.47</v>
      </c>
      <c r="H424" s="34">
        <f t="shared" si="319"/>
        <v>0</v>
      </c>
      <c r="I424" s="34">
        <f t="shared" si="320"/>
        <v>2175.81</v>
      </c>
      <c r="J424" s="34">
        <f t="shared" si="321"/>
        <v>2175.81</v>
      </c>
      <c r="K424" s="34">
        <f t="shared" si="321"/>
        <v>0</v>
      </c>
      <c r="L424" s="34">
        <f t="shared" si="321"/>
        <v>0</v>
      </c>
      <c r="M424" s="34">
        <f t="shared" si="321"/>
        <v>0</v>
      </c>
      <c r="N424" s="34">
        <v>0.47</v>
      </c>
      <c r="O424" s="34">
        <v>0</v>
      </c>
      <c r="P424" s="34">
        <f t="shared" si="322"/>
        <v>2175.81</v>
      </c>
      <c r="Q424" s="34">
        <v>2175.81</v>
      </c>
      <c r="R424" s="34">
        <v>0</v>
      </c>
      <c r="S424" s="34">
        <v>0</v>
      </c>
      <c r="T424" s="34">
        <v>0</v>
      </c>
      <c r="U424" s="34">
        <v>0</v>
      </c>
      <c r="V424" s="34">
        <v>0</v>
      </c>
      <c r="W424" s="34">
        <f t="shared" si="323"/>
        <v>0</v>
      </c>
      <c r="X424" s="34">
        <v>0</v>
      </c>
      <c r="Y424" s="34">
        <v>0</v>
      </c>
      <c r="Z424" s="34">
        <v>0</v>
      </c>
      <c r="AA424" s="34">
        <v>0</v>
      </c>
      <c r="AB424" s="34">
        <v>0</v>
      </c>
      <c r="AC424" s="34">
        <v>0</v>
      </c>
      <c r="AD424" s="34">
        <f t="shared" si="324"/>
        <v>0</v>
      </c>
      <c r="AE424" s="34">
        <v>0</v>
      </c>
      <c r="AF424" s="34">
        <v>0</v>
      </c>
      <c r="AG424" s="34">
        <v>0</v>
      </c>
      <c r="AH424" s="34">
        <v>0</v>
      </c>
      <c r="AI424" s="34">
        <v>0</v>
      </c>
      <c r="AJ424" s="34">
        <v>0</v>
      </c>
      <c r="AK424" s="34">
        <f t="shared" si="325"/>
        <v>0</v>
      </c>
      <c r="AL424" s="34">
        <v>0</v>
      </c>
      <c r="AM424" s="34">
        <v>0</v>
      </c>
      <c r="AN424" s="34">
        <v>0</v>
      </c>
      <c r="AO424" s="34">
        <v>0</v>
      </c>
      <c r="AP424" s="34">
        <v>0</v>
      </c>
      <c r="AQ424" s="34">
        <v>0</v>
      </c>
      <c r="AR424" s="34">
        <f t="shared" si="326"/>
        <v>0</v>
      </c>
      <c r="AS424" s="34">
        <v>0</v>
      </c>
      <c r="AT424" s="34">
        <v>0</v>
      </c>
      <c r="AU424" s="34">
        <v>0</v>
      </c>
      <c r="AV424" s="34">
        <v>0</v>
      </c>
    </row>
    <row r="425" spans="1:48" ht="153" x14ac:dyDescent="0.5">
      <c r="A425" s="53">
        <v>380</v>
      </c>
      <c r="B425" s="50" t="s">
        <v>851</v>
      </c>
      <c r="C425" s="51" t="s">
        <v>852</v>
      </c>
      <c r="D425" s="52">
        <v>2016</v>
      </c>
      <c r="E425" s="52">
        <v>2024</v>
      </c>
      <c r="F425" s="33">
        <v>12850.66</v>
      </c>
      <c r="G425" s="34">
        <f t="shared" si="319"/>
        <v>2.1</v>
      </c>
      <c r="H425" s="34">
        <f t="shared" si="319"/>
        <v>0</v>
      </c>
      <c r="I425" s="34">
        <f t="shared" si="320"/>
        <v>12849</v>
      </c>
      <c r="J425" s="34">
        <f t="shared" si="321"/>
        <v>12849</v>
      </c>
      <c r="K425" s="34">
        <f t="shared" si="321"/>
        <v>0</v>
      </c>
      <c r="L425" s="34">
        <f t="shared" si="321"/>
        <v>0</v>
      </c>
      <c r="M425" s="34">
        <f t="shared" si="321"/>
        <v>0</v>
      </c>
      <c r="N425" s="34">
        <v>0</v>
      </c>
      <c r="O425" s="34">
        <v>0</v>
      </c>
      <c r="P425" s="34">
        <f t="shared" si="322"/>
        <v>0</v>
      </c>
      <c r="Q425" s="34">
        <v>0</v>
      </c>
      <c r="R425" s="34">
        <v>0</v>
      </c>
      <c r="S425" s="34">
        <v>0</v>
      </c>
      <c r="T425" s="34">
        <v>0</v>
      </c>
      <c r="U425" s="34">
        <v>0</v>
      </c>
      <c r="V425" s="34">
        <v>0</v>
      </c>
      <c r="W425" s="34">
        <f t="shared" si="323"/>
        <v>0</v>
      </c>
      <c r="X425" s="34">
        <v>0</v>
      </c>
      <c r="Y425" s="34">
        <v>0</v>
      </c>
      <c r="Z425" s="34">
        <v>0</v>
      </c>
      <c r="AA425" s="34">
        <v>0</v>
      </c>
      <c r="AB425" s="34">
        <v>0</v>
      </c>
      <c r="AC425" s="34">
        <v>0</v>
      </c>
      <c r="AD425" s="34">
        <f t="shared" si="324"/>
        <v>109</v>
      </c>
      <c r="AE425" s="34">
        <v>109</v>
      </c>
      <c r="AF425" s="34">
        <v>0</v>
      </c>
      <c r="AG425" s="34">
        <v>0</v>
      </c>
      <c r="AH425" s="34">
        <v>0</v>
      </c>
      <c r="AI425" s="34">
        <v>0</v>
      </c>
      <c r="AJ425" s="34">
        <v>0</v>
      </c>
      <c r="AK425" s="34">
        <f t="shared" si="325"/>
        <v>10192</v>
      </c>
      <c r="AL425" s="34">
        <f>12740*0.8</f>
        <v>10192</v>
      </c>
      <c r="AM425" s="34">
        <v>0</v>
      </c>
      <c r="AN425" s="34">
        <v>0</v>
      </c>
      <c r="AO425" s="34">
        <v>0</v>
      </c>
      <c r="AP425" s="34">
        <v>2.1</v>
      </c>
      <c r="AQ425" s="34">
        <v>0</v>
      </c>
      <c r="AR425" s="34">
        <f t="shared" si="326"/>
        <v>2548</v>
      </c>
      <c r="AS425" s="34">
        <v>2548</v>
      </c>
      <c r="AT425" s="34">
        <v>0</v>
      </c>
      <c r="AU425" s="34">
        <v>0</v>
      </c>
      <c r="AV425" s="34">
        <v>0</v>
      </c>
    </row>
    <row r="426" spans="1:48" ht="153" x14ac:dyDescent="0.5">
      <c r="A426" s="53">
        <v>381</v>
      </c>
      <c r="B426" s="50" t="s">
        <v>853</v>
      </c>
      <c r="C426" s="51" t="s">
        <v>854</v>
      </c>
      <c r="D426" s="52">
        <v>2016</v>
      </c>
      <c r="E426" s="52">
        <v>2024</v>
      </c>
      <c r="F426" s="33">
        <v>21952.41</v>
      </c>
      <c r="G426" s="34">
        <f t="shared" si="319"/>
        <v>3</v>
      </c>
      <c r="H426" s="34">
        <f t="shared" si="319"/>
        <v>0</v>
      </c>
      <c r="I426" s="34">
        <f t="shared" si="320"/>
        <v>14297.33</v>
      </c>
      <c r="J426" s="34">
        <f t="shared" si="321"/>
        <v>14297.33</v>
      </c>
      <c r="K426" s="34">
        <f t="shared" si="321"/>
        <v>0</v>
      </c>
      <c r="L426" s="34">
        <f t="shared" si="321"/>
        <v>0</v>
      </c>
      <c r="M426" s="34">
        <f t="shared" si="321"/>
        <v>0</v>
      </c>
      <c r="N426" s="34">
        <v>0</v>
      </c>
      <c r="O426" s="34">
        <v>0</v>
      </c>
      <c r="P426" s="34">
        <f t="shared" si="322"/>
        <v>0</v>
      </c>
      <c r="Q426" s="34">
        <v>0</v>
      </c>
      <c r="R426" s="34">
        <v>0</v>
      </c>
      <c r="S426" s="34">
        <v>0</v>
      </c>
      <c r="T426" s="34">
        <v>0</v>
      </c>
      <c r="U426" s="34">
        <v>0</v>
      </c>
      <c r="V426" s="34">
        <v>0</v>
      </c>
      <c r="W426" s="34">
        <f t="shared" si="323"/>
        <v>0</v>
      </c>
      <c r="X426" s="34">
        <v>0</v>
      </c>
      <c r="Y426" s="34">
        <v>0</v>
      </c>
      <c r="Z426" s="34">
        <v>0</v>
      </c>
      <c r="AA426" s="34">
        <v>0</v>
      </c>
      <c r="AB426" s="34">
        <v>0</v>
      </c>
      <c r="AC426" s="34">
        <v>0</v>
      </c>
      <c r="AD426" s="34">
        <f t="shared" si="324"/>
        <v>297.33</v>
      </c>
      <c r="AE426" s="34">
        <v>297.33</v>
      </c>
      <c r="AF426" s="34">
        <v>0</v>
      </c>
      <c r="AG426" s="34">
        <v>0</v>
      </c>
      <c r="AH426" s="34">
        <v>0</v>
      </c>
      <c r="AI426" s="34">
        <v>0</v>
      </c>
      <c r="AJ426" s="34">
        <v>0</v>
      </c>
      <c r="AK426" s="34">
        <f t="shared" si="325"/>
        <v>11200</v>
      </c>
      <c r="AL426" s="34">
        <f>14000*0.8</f>
        <v>11200</v>
      </c>
      <c r="AM426" s="34">
        <v>0</v>
      </c>
      <c r="AN426" s="34">
        <v>0</v>
      </c>
      <c r="AO426" s="34">
        <v>0</v>
      </c>
      <c r="AP426" s="34">
        <v>3</v>
      </c>
      <c r="AQ426" s="34">
        <v>0</v>
      </c>
      <c r="AR426" s="34">
        <f t="shared" si="326"/>
        <v>2800</v>
      </c>
      <c r="AS426" s="34">
        <v>2800</v>
      </c>
      <c r="AT426" s="34">
        <v>0</v>
      </c>
      <c r="AU426" s="34">
        <v>0</v>
      </c>
      <c r="AV426" s="34">
        <v>0</v>
      </c>
    </row>
    <row r="427" spans="1:48" ht="114.75" x14ac:dyDescent="0.5">
      <c r="A427" s="53">
        <v>382</v>
      </c>
      <c r="B427" s="50" t="s">
        <v>855</v>
      </c>
      <c r="C427" s="51" t="s">
        <v>856</v>
      </c>
      <c r="D427" s="52">
        <v>2019</v>
      </c>
      <c r="E427" s="52">
        <v>2020</v>
      </c>
      <c r="F427" s="33">
        <v>427.10535999999996</v>
      </c>
      <c r="G427" s="34">
        <f t="shared" si="319"/>
        <v>0</v>
      </c>
      <c r="H427" s="34">
        <f t="shared" si="319"/>
        <v>0.4</v>
      </c>
      <c r="I427" s="34">
        <f t="shared" si="320"/>
        <v>1</v>
      </c>
      <c r="J427" s="34">
        <f t="shared" si="321"/>
        <v>1</v>
      </c>
      <c r="K427" s="34">
        <f t="shared" si="321"/>
        <v>0</v>
      </c>
      <c r="L427" s="34">
        <f t="shared" si="321"/>
        <v>0</v>
      </c>
      <c r="M427" s="34">
        <f t="shared" si="321"/>
        <v>0</v>
      </c>
      <c r="N427" s="34">
        <v>0</v>
      </c>
      <c r="O427" s="34">
        <v>0.4</v>
      </c>
      <c r="P427" s="34">
        <f t="shared" si="322"/>
        <v>1</v>
      </c>
      <c r="Q427" s="34">
        <v>1</v>
      </c>
      <c r="R427" s="34">
        <v>0</v>
      </c>
      <c r="S427" s="34">
        <v>0</v>
      </c>
      <c r="T427" s="34">
        <v>0</v>
      </c>
      <c r="U427" s="34">
        <v>0</v>
      </c>
      <c r="V427" s="34">
        <v>0</v>
      </c>
      <c r="W427" s="34">
        <f t="shared" si="323"/>
        <v>0</v>
      </c>
      <c r="X427" s="34">
        <v>0</v>
      </c>
      <c r="Y427" s="34">
        <v>0</v>
      </c>
      <c r="Z427" s="34">
        <v>0</v>
      </c>
      <c r="AA427" s="34">
        <v>0</v>
      </c>
      <c r="AB427" s="34">
        <v>0</v>
      </c>
      <c r="AC427" s="34">
        <v>0</v>
      </c>
      <c r="AD427" s="34">
        <f t="shared" si="324"/>
        <v>0</v>
      </c>
      <c r="AE427" s="34">
        <v>0</v>
      </c>
      <c r="AF427" s="34">
        <v>0</v>
      </c>
      <c r="AG427" s="34">
        <v>0</v>
      </c>
      <c r="AH427" s="34">
        <v>0</v>
      </c>
      <c r="AI427" s="34">
        <v>0</v>
      </c>
      <c r="AJ427" s="34">
        <v>0</v>
      </c>
      <c r="AK427" s="34">
        <f t="shared" si="325"/>
        <v>0</v>
      </c>
      <c r="AL427" s="34">
        <v>0</v>
      </c>
      <c r="AM427" s="34">
        <v>0</v>
      </c>
      <c r="AN427" s="34">
        <v>0</v>
      </c>
      <c r="AO427" s="34">
        <v>0</v>
      </c>
      <c r="AP427" s="34">
        <v>0</v>
      </c>
      <c r="AQ427" s="34">
        <v>0</v>
      </c>
      <c r="AR427" s="34">
        <f t="shared" si="326"/>
        <v>0</v>
      </c>
      <c r="AS427" s="34">
        <v>0</v>
      </c>
      <c r="AT427" s="34">
        <v>0</v>
      </c>
      <c r="AU427" s="34">
        <v>0</v>
      </c>
      <c r="AV427" s="34">
        <v>0</v>
      </c>
    </row>
    <row r="428" spans="1:48" ht="38.25" x14ac:dyDescent="0.5">
      <c r="A428" s="53"/>
      <c r="B428" s="43" t="s">
        <v>857</v>
      </c>
      <c r="C428" s="48"/>
      <c r="D428" s="52"/>
      <c r="E428" s="45"/>
      <c r="F428" s="35">
        <f>SUM(F429:F430)</f>
        <v>32293.646809999998</v>
      </c>
      <c r="G428" s="35">
        <f t="shared" ref="G428:AV428" si="327">SUM(G429:G430)</f>
        <v>0.24</v>
      </c>
      <c r="H428" s="35">
        <f t="shared" si="327"/>
        <v>0</v>
      </c>
      <c r="I428" s="35">
        <f t="shared" si="327"/>
        <v>10228.830000000002</v>
      </c>
      <c r="J428" s="35">
        <f t="shared" si="327"/>
        <v>10228.830000000002</v>
      </c>
      <c r="K428" s="35">
        <f t="shared" si="327"/>
        <v>0</v>
      </c>
      <c r="L428" s="35">
        <f t="shared" si="327"/>
        <v>0</v>
      </c>
      <c r="M428" s="35">
        <f t="shared" si="327"/>
        <v>0</v>
      </c>
      <c r="N428" s="35">
        <f t="shared" si="327"/>
        <v>0</v>
      </c>
      <c r="O428" s="35">
        <f t="shared" si="327"/>
        <v>0</v>
      </c>
      <c r="P428" s="35">
        <f t="shared" si="327"/>
        <v>2521.67</v>
      </c>
      <c r="Q428" s="35">
        <f t="shared" si="327"/>
        <v>2521.67</v>
      </c>
      <c r="R428" s="35">
        <f t="shared" si="327"/>
        <v>0</v>
      </c>
      <c r="S428" s="35">
        <f t="shared" si="327"/>
        <v>0</v>
      </c>
      <c r="T428" s="35">
        <f t="shared" si="327"/>
        <v>0</v>
      </c>
      <c r="U428" s="35">
        <f t="shared" si="327"/>
        <v>0.24</v>
      </c>
      <c r="V428" s="35">
        <f t="shared" si="327"/>
        <v>0</v>
      </c>
      <c r="W428" s="35">
        <f t="shared" si="327"/>
        <v>1707.16</v>
      </c>
      <c r="X428" s="35">
        <f t="shared" si="327"/>
        <v>1707.16</v>
      </c>
      <c r="Y428" s="35">
        <f t="shared" si="327"/>
        <v>0</v>
      </c>
      <c r="Z428" s="35">
        <f t="shared" si="327"/>
        <v>0</v>
      </c>
      <c r="AA428" s="35">
        <f t="shared" si="327"/>
        <v>0</v>
      </c>
      <c r="AB428" s="35">
        <f t="shared" si="327"/>
        <v>0</v>
      </c>
      <c r="AC428" s="35">
        <f t="shared" si="327"/>
        <v>0</v>
      </c>
      <c r="AD428" s="35">
        <f t="shared" si="327"/>
        <v>2000</v>
      </c>
      <c r="AE428" s="35">
        <f t="shared" si="327"/>
        <v>2000</v>
      </c>
      <c r="AF428" s="35">
        <f t="shared" si="327"/>
        <v>0</v>
      </c>
      <c r="AG428" s="35">
        <f t="shared" si="327"/>
        <v>0</v>
      </c>
      <c r="AH428" s="35">
        <f t="shared" si="327"/>
        <v>0</v>
      </c>
      <c r="AI428" s="35">
        <f t="shared" si="327"/>
        <v>0</v>
      </c>
      <c r="AJ428" s="35">
        <f t="shared" si="327"/>
        <v>0</v>
      </c>
      <c r="AK428" s="35">
        <f t="shared" si="327"/>
        <v>2000</v>
      </c>
      <c r="AL428" s="35">
        <f t="shared" si="327"/>
        <v>2000</v>
      </c>
      <c r="AM428" s="35">
        <f t="shared" si="327"/>
        <v>0</v>
      </c>
      <c r="AN428" s="35">
        <f t="shared" si="327"/>
        <v>0</v>
      </c>
      <c r="AO428" s="35">
        <f t="shared" si="327"/>
        <v>0</v>
      </c>
      <c r="AP428" s="35">
        <f t="shared" si="327"/>
        <v>0</v>
      </c>
      <c r="AQ428" s="35">
        <f t="shared" si="327"/>
        <v>0</v>
      </c>
      <c r="AR428" s="35">
        <f t="shared" si="327"/>
        <v>2000</v>
      </c>
      <c r="AS428" s="35">
        <f t="shared" si="327"/>
        <v>2000</v>
      </c>
      <c r="AT428" s="35">
        <f t="shared" si="327"/>
        <v>0</v>
      </c>
      <c r="AU428" s="35">
        <f t="shared" si="327"/>
        <v>0</v>
      </c>
      <c r="AV428" s="35">
        <f t="shared" si="327"/>
        <v>0</v>
      </c>
    </row>
    <row r="429" spans="1:48" ht="153" x14ac:dyDescent="0.5">
      <c r="A429" s="53">
        <v>383</v>
      </c>
      <c r="B429" s="50" t="s">
        <v>858</v>
      </c>
      <c r="C429" s="51" t="s">
        <v>859</v>
      </c>
      <c r="D429" s="52">
        <v>2018</v>
      </c>
      <c r="E429" s="52">
        <v>2020</v>
      </c>
      <c r="F429" s="33">
        <v>3186.4868099999999</v>
      </c>
      <c r="G429" s="34">
        <f>N429+U429+AB429+AI429+AP429</f>
        <v>0</v>
      </c>
      <c r="H429" s="34">
        <f>O429+V429+AC429+AJ429+AQ429</f>
        <v>0</v>
      </c>
      <c r="I429" s="34">
        <f t="shared" ref="I429:I430" si="328">J429+K429+L429</f>
        <v>2218.3000000000002</v>
      </c>
      <c r="J429" s="34">
        <f t="shared" ref="J429:M430" si="329">Q429+X429+AE429+AL429+AS429</f>
        <v>2218.3000000000002</v>
      </c>
      <c r="K429" s="34">
        <f t="shared" si="329"/>
        <v>0</v>
      </c>
      <c r="L429" s="34">
        <f t="shared" si="329"/>
        <v>0</v>
      </c>
      <c r="M429" s="34">
        <f t="shared" si="329"/>
        <v>0</v>
      </c>
      <c r="N429" s="34">
        <v>0</v>
      </c>
      <c r="O429" s="34">
        <v>0</v>
      </c>
      <c r="P429" s="34">
        <f t="shared" ref="P429:P430" si="330">Q429+R429+S429</f>
        <v>2218.3000000000002</v>
      </c>
      <c r="Q429" s="34">
        <v>2218.3000000000002</v>
      </c>
      <c r="R429" s="34">
        <v>0</v>
      </c>
      <c r="S429" s="34">
        <v>0</v>
      </c>
      <c r="T429" s="34">
        <v>0</v>
      </c>
      <c r="U429" s="34">
        <v>0</v>
      </c>
      <c r="V429" s="34">
        <v>0</v>
      </c>
      <c r="W429" s="34">
        <f t="shared" ref="W429:W430" si="331">X429+Y429+Z429</f>
        <v>0</v>
      </c>
      <c r="X429" s="34">
        <v>0</v>
      </c>
      <c r="Y429" s="34">
        <v>0</v>
      </c>
      <c r="Z429" s="34">
        <v>0</v>
      </c>
      <c r="AA429" s="34">
        <v>0</v>
      </c>
      <c r="AB429" s="34">
        <v>0</v>
      </c>
      <c r="AC429" s="34">
        <v>0</v>
      </c>
      <c r="AD429" s="34">
        <f t="shared" ref="AD429:AD430" si="332">AE429+AF429+AG429</f>
        <v>0</v>
      </c>
      <c r="AE429" s="34">
        <v>0</v>
      </c>
      <c r="AF429" s="34">
        <v>0</v>
      </c>
      <c r="AG429" s="34">
        <v>0</v>
      </c>
      <c r="AH429" s="34">
        <v>0</v>
      </c>
      <c r="AI429" s="34">
        <v>0</v>
      </c>
      <c r="AJ429" s="34">
        <v>0</v>
      </c>
      <c r="AK429" s="34">
        <f t="shared" ref="AK429:AK430" si="333">AL429+AM429+AN429</f>
        <v>0</v>
      </c>
      <c r="AL429" s="34">
        <v>0</v>
      </c>
      <c r="AM429" s="34">
        <v>0</v>
      </c>
      <c r="AN429" s="34">
        <v>0</v>
      </c>
      <c r="AO429" s="34">
        <v>0</v>
      </c>
      <c r="AP429" s="34">
        <v>0</v>
      </c>
      <c r="AQ429" s="34">
        <v>0</v>
      </c>
      <c r="AR429" s="34">
        <f t="shared" ref="AR429:AR430" si="334">AS429+AT429+AU429</f>
        <v>0</v>
      </c>
      <c r="AS429" s="34">
        <v>0</v>
      </c>
      <c r="AT429" s="34">
        <v>0</v>
      </c>
      <c r="AU429" s="34">
        <v>0</v>
      </c>
      <c r="AV429" s="34">
        <v>0</v>
      </c>
    </row>
    <row r="430" spans="1:48" ht="76.5" x14ac:dyDescent="0.5">
      <c r="A430" s="53">
        <v>384</v>
      </c>
      <c r="B430" s="50" t="s">
        <v>860</v>
      </c>
      <c r="C430" s="51" t="s">
        <v>861</v>
      </c>
      <c r="D430" s="52">
        <v>2021</v>
      </c>
      <c r="E430" s="52">
        <v>2021</v>
      </c>
      <c r="F430" s="33">
        <v>29107.16</v>
      </c>
      <c r="G430" s="34">
        <f>N430+U430+AB430+AI430+AP430</f>
        <v>0.24</v>
      </c>
      <c r="H430" s="34">
        <f>O430+V430+AC430+AJ430+AQ430</f>
        <v>0</v>
      </c>
      <c r="I430" s="34">
        <f t="shared" si="328"/>
        <v>8010.5300000000007</v>
      </c>
      <c r="J430" s="34">
        <f t="shared" si="329"/>
        <v>8010.5300000000007</v>
      </c>
      <c r="K430" s="34">
        <f t="shared" si="329"/>
        <v>0</v>
      </c>
      <c r="L430" s="34">
        <f t="shared" si="329"/>
        <v>0</v>
      </c>
      <c r="M430" s="34">
        <f t="shared" si="329"/>
        <v>0</v>
      </c>
      <c r="N430" s="34">
        <v>0</v>
      </c>
      <c r="O430" s="34">
        <v>0</v>
      </c>
      <c r="P430" s="34">
        <f t="shared" si="330"/>
        <v>303.37</v>
      </c>
      <c r="Q430" s="34">
        <v>303.37</v>
      </c>
      <c r="R430" s="34">
        <v>0</v>
      </c>
      <c r="S430" s="34">
        <v>0</v>
      </c>
      <c r="T430" s="34">
        <v>0</v>
      </c>
      <c r="U430" s="34">
        <v>0.24</v>
      </c>
      <c r="V430" s="34">
        <v>0</v>
      </c>
      <c r="W430" s="34">
        <f t="shared" si="331"/>
        <v>1707.16</v>
      </c>
      <c r="X430" s="34">
        <v>1707.16</v>
      </c>
      <c r="Y430" s="34">
        <v>0</v>
      </c>
      <c r="Z430" s="34">
        <v>0</v>
      </c>
      <c r="AA430" s="34">
        <v>0</v>
      </c>
      <c r="AB430" s="34">
        <v>0</v>
      </c>
      <c r="AC430" s="34">
        <v>0</v>
      </c>
      <c r="AD430" s="34">
        <f t="shared" si="332"/>
        <v>2000</v>
      </c>
      <c r="AE430" s="34">
        <v>2000</v>
      </c>
      <c r="AF430" s="34">
        <v>0</v>
      </c>
      <c r="AG430" s="34">
        <v>0</v>
      </c>
      <c r="AH430" s="34">
        <v>0</v>
      </c>
      <c r="AI430" s="34">
        <v>0</v>
      </c>
      <c r="AJ430" s="34">
        <v>0</v>
      </c>
      <c r="AK430" s="34">
        <f t="shared" si="333"/>
        <v>2000</v>
      </c>
      <c r="AL430" s="34">
        <v>2000</v>
      </c>
      <c r="AM430" s="34">
        <v>0</v>
      </c>
      <c r="AN430" s="34">
        <v>0</v>
      </c>
      <c r="AO430" s="34">
        <v>0</v>
      </c>
      <c r="AP430" s="34">
        <v>0</v>
      </c>
      <c r="AQ430" s="34">
        <v>0</v>
      </c>
      <c r="AR430" s="34">
        <f t="shared" si="334"/>
        <v>2000</v>
      </c>
      <c r="AS430" s="34">
        <v>2000</v>
      </c>
      <c r="AT430" s="34">
        <v>0</v>
      </c>
      <c r="AU430" s="34">
        <v>0</v>
      </c>
      <c r="AV430" s="34">
        <v>0</v>
      </c>
    </row>
    <row r="431" spans="1:48" ht="38.25" x14ac:dyDescent="0.5">
      <c r="A431" s="53"/>
      <c r="B431" s="43" t="s">
        <v>862</v>
      </c>
      <c r="C431" s="48"/>
      <c r="D431" s="52"/>
      <c r="E431" s="45"/>
      <c r="F431" s="35">
        <f>SUM(F432:F440)</f>
        <v>233012.10928000003</v>
      </c>
      <c r="G431" s="35">
        <f t="shared" ref="G431:AV431" si="335">SUM(G432:G440)</f>
        <v>9.5749999999999993</v>
      </c>
      <c r="H431" s="35">
        <f t="shared" si="335"/>
        <v>5.32</v>
      </c>
      <c r="I431" s="35">
        <f t="shared" si="335"/>
        <v>92896.152000000002</v>
      </c>
      <c r="J431" s="35">
        <f t="shared" si="335"/>
        <v>92896.152000000002</v>
      </c>
      <c r="K431" s="35">
        <f t="shared" si="335"/>
        <v>0</v>
      </c>
      <c r="L431" s="35">
        <f t="shared" si="335"/>
        <v>0</v>
      </c>
      <c r="M431" s="35">
        <f t="shared" si="335"/>
        <v>0</v>
      </c>
      <c r="N431" s="35">
        <f t="shared" si="335"/>
        <v>0</v>
      </c>
      <c r="O431" s="35">
        <f t="shared" si="335"/>
        <v>0.8</v>
      </c>
      <c r="P431" s="35">
        <f t="shared" si="335"/>
        <v>6430.21</v>
      </c>
      <c r="Q431" s="35">
        <f t="shared" si="335"/>
        <v>6430.21</v>
      </c>
      <c r="R431" s="35">
        <f t="shared" si="335"/>
        <v>0</v>
      </c>
      <c r="S431" s="35">
        <f t="shared" si="335"/>
        <v>0</v>
      </c>
      <c r="T431" s="35">
        <f t="shared" si="335"/>
        <v>0</v>
      </c>
      <c r="U431" s="35">
        <f t="shared" si="335"/>
        <v>0.12</v>
      </c>
      <c r="V431" s="35">
        <f t="shared" si="335"/>
        <v>3.26</v>
      </c>
      <c r="W431" s="35">
        <f t="shared" si="335"/>
        <v>3643.1800000000003</v>
      </c>
      <c r="X431" s="35">
        <f t="shared" si="335"/>
        <v>3643.1800000000003</v>
      </c>
      <c r="Y431" s="35">
        <f t="shared" si="335"/>
        <v>0</v>
      </c>
      <c r="Z431" s="35">
        <f t="shared" si="335"/>
        <v>0</v>
      </c>
      <c r="AA431" s="35">
        <f t="shared" si="335"/>
        <v>0</v>
      </c>
      <c r="AB431" s="35">
        <f t="shared" si="335"/>
        <v>0</v>
      </c>
      <c r="AC431" s="35">
        <f t="shared" si="335"/>
        <v>0</v>
      </c>
      <c r="AD431" s="35">
        <f t="shared" si="335"/>
        <v>18869.12</v>
      </c>
      <c r="AE431" s="35">
        <f t="shared" si="335"/>
        <v>18869.12</v>
      </c>
      <c r="AF431" s="35">
        <f t="shared" si="335"/>
        <v>0</v>
      </c>
      <c r="AG431" s="35">
        <f t="shared" si="335"/>
        <v>0</v>
      </c>
      <c r="AH431" s="35">
        <f t="shared" si="335"/>
        <v>0</v>
      </c>
      <c r="AI431" s="35">
        <f t="shared" si="335"/>
        <v>6.7850000000000001</v>
      </c>
      <c r="AJ431" s="35">
        <f t="shared" si="335"/>
        <v>1.26</v>
      </c>
      <c r="AK431" s="35">
        <f t="shared" si="335"/>
        <v>38433.402000000016</v>
      </c>
      <c r="AL431" s="35">
        <f t="shared" si="335"/>
        <v>38433.402000000016</v>
      </c>
      <c r="AM431" s="35">
        <f t="shared" si="335"/>
        <v>0</v>
      </c>
      <c r="AN431" s="35">
        <f t="shared" si="335"/>
        <v>0</v>
      </c>
      <c r="AO431" s="35">
        <f t="shared" si="335"/>
        <v>0</v>
      </c>
      <c r="AP431" s="35">
        <f t="shared" si="335"/>
        <v>2.67</v>
      </c>
      <c r="AQ431" s="35">
        <f t="shared" si="335"/>
        <v>0</v>
      </c>
      <c r="AR431" s="35">
        <f t="shared" si="335"/>
        <v>25520.239999999998</v>
      </c>
      <c r="AS431" s="35">
        <f t="shared" si="335"/>
        <v>25520.239999999998</v>
      </c>
      <c r="AT431" s="35">
        <f t="shared" si="335"/>
        <v>0</v>
      </c>
      <c r="AU431" s="35">
        <f t="shared" si="335"/>
        <v>0</v>
      </c>
      <c r="AV431" s="35">
        <f t="shared" si="335"/>
        <v>0</v>
      </c>
    </row>
    <row r="432" spans="1:48" ht="153" x14ac:dyDescent="0.5">
      <c r="A432" s="53">
        <v>385</v>
      </c>
      <c r="B432" s="50" t="s">
        <v>863</v>
      </c>
      <c r="C432" s="51" t="s">
        <v>864</v>
      </c>
      <c r="D432" s="52">
        <v>2017</v>
      </c>
      <c r="E432" s="52">
        <v>2024</v>
      </c>
      <c r="F432" s="33">
        <v>42187.05</v>
      </c>
      <c r="G432" s="34">
        <f t="shared" ref="G432:G440" si="336">N432+U432+AB432+AI432+AP432</f>
        <v>2.67</v>
      </c>
      <c r="H432" s="34">
        <f t="shared" ref="H432:H440" si="337">O432+V432+AC432+AJ432+AQ432</f>
        <v>0</v>
      </c>
      <c r="I432" s="34">
        <f t="shared" ref="I432:I440" si="338">J432+K432+L432</f>
        <v>34149.072000000007</v>
      </c>
      <c r="J432" s="34">
        <f t="shared" ref="J432:J440" si="339">Q432+X432+AE432+AL432+AS432</f>
        <v>34149.072000000007</v>
      </c>
      <c r="K432" s="34">
        <f t="shared" ref="K432:K440" si="340">R432+Y432+AF432+AM432+AT432</f>
        <v>0</v>
      </c>
      <c r="L432" s="34">
        <f t="shared" ref="L432:L440" si="341">S432+Z432+AG432+AN432+AU432</f>
        <v>0</v>
      </c>
      <c r="M432" s="34">
        <f t="shared" ref="M432:M440" si="342">T432+AA432+AH432+AO432+AV432</f>
        <v>0</v>
      </c>
      <c r="N432" s="34">
        <v>0</v>
      </c>
      <c r="O432" s="34">
        <v>0</v>
      </c>
      <c r="P432" s="34">
        <f t="shared" ref="P432:P440" si="343">Q432+R432+S432</f>
        <v>0</v>
      </c>
      <c r="Q432" s="34">
        <v>0</v>
      </c>
      <c r="R432" s="34">
        <v>0</v>
      </c>
      <c r="S432" s="34">
        <v>0</v>
      </c>
      <c r="T432" s="34">
        <v>0</v>
      </c>
      <c r="U432" s="34">
        <v>0</v>
      </c>
      <c r="V432" s="34">
        <v>0</v>
      </c>
      <c r="W432" s="34">
        <f t="shared" ref="W432:W440" si="344">X432+Y432+Z432</f>
        <v>0</v>
      </c>
      <c r="X432" s="34">
        <v>0</v>
      </c>
      <c r="Y432" s="34">
        <v>0</v>
      </c>
      <c r="Z432" s="34">
        <v>0</v>
      </c>
      <c r="AA432" s="34">
        <v>0</v>
      </c>
      <c r="AB432" s="34">
        <v>0</v>
      </c>
      <c r="AC432" s="34">
        <v>0</v>
      </c>
      <c r="AD432" s="34">
        <f t="shared" ref="AD432:AD440" si="345">AE432+AF432+AG432</f>
        <v>85.86</v>
      </c>
      <c r="AE432" s="34">
        <v>85.86</v>
      </c>
      <c r="AF432" s="34">
        <v>0</v>
      </c>
      <c r="AG432" s="34">
        <v>0</v>
      </c>
      <c r="AH432" s="34">
        <v>0</v>
      </c>
      <c r="AI432" s="34">
        <v>0</v>
      </c>
      <c r="AJ432" s="34">
        <v>0</v>
      </c>
      <c r="AK432" s="34">
        <f t="shared" ref="AK432:AK440" si="346">AL432+AM432+AN432</f>
        <v>32642.972000000005</v>
      </c>
      <c r="AL432" s="34">
        <f>42101.19*0.8-1037.98</f>
        <v>32642.972000000005</v>
      </c>
      <c r="AM432" s="34">
        <v>0</v>
      </c>
      <c r="AN432" s="34">
        <v>0</v>
      </c>
      <c r="AO432" s="34">
        <v>0</v>
      </c>
      <c r="AP432" s="34">
        <v>2.67</v>
      </c>
      <c r="AQ432" s="34">
        <v>0</v>
      </c>
      <c r="AR432" s="34">
        <f t="shared" ref="AR432:AR440" si="347">AS432+AT432+AU432</f>
        <v>1420.24</v>
      </c>
      <c r="AS432" s="34">
        <v>1420.24</v>
      </c>
      <c r="AT432" s="34">
        <v>0</v>
      </c>
      <c r="AU432" s="34">
        <v>0</v>
      </c>
      <c r="AV432" s="34">
        <v>0</v>
      </c>
    </row>
    <row r="433" spans="1:48" ht="114.75" x14ac:dyDescent="0.5">
      <c r="A433" s="53">
        <v>386</v>
      </c>
      <c r="B433" s="50" t="s">
        <v>865</v>
      </c>
      <c r="C433" s="51" t="s">
        <v>866</v>
      </c>
      <c r="D433" s="52">
        <v>2018</v>
      </c>
      <c r="E433" s="52">
        <v>2023</v>
      </c>
      <c r="F433" s="33">
        <v>30238.59</v>
      </c>
      <c r="G433" s="34">
        <f t="shared" si="336"/>
        <v>2.6349999999999998</v>
      </c>
      <c r="H433" s="34">
        <f t="shared" si="337"/>
        <v>0</v>
      </c>
      <c r="I433" s="34">
        <f t="shared" si="338"/>
        <v>17067.36</v>
      </c>
      <c r="J433" s="34">
        <f t="shared" si="339"/>
        <v>17067.36</v>
      </c>
      <c r="K433" s="34">
        <f t="shared" si="340"/>
        <v>0</v>
      </c>
      <c r="L433" s="34">
        <f t="shared" si="341"/>
        <v>0</v>
      </c>
      <c r="M433" s="34">
        <f t="shared" si="342"/>
        <v>0</v>
      </c>
      <c r="N433" s="34">
        <v>0</v>
      </c>
      <c r="O433" s="34">
        <v>0</v>
      </c>
      <c r="P433" s="34">
        <f t="shared" si="343"/>
        <v>849.23</v>
      </c>
      <c r="Q433" s="34">
        <f>3563.46-2714.23</f>
        <v>849.23</v>
      </c>
      <c r="R433" s="34">
        <v>0</v>
      </c>
      <c r="S433" s="34">
        <v>0</v>
      </c>
      <c r="T433" s="34">
        <v>0</v>
      </c>
      <c r="U433" s="34">
        <v>0</v>
      </c>
      <c r="V433" s="34">
        <v>0</v>
      </c>
      <c r="W433" s="34">
        <f t="shared" si="344"/>
        <v>1000</v>
      </c>
      <c r="X433" s="34">
        <v>1000</v>
      </c>
      <c r="Y433" s="34">
        <v>0</v>
      </c>
      <c r="Z433" s="34">
        <v>0</v>
      </c>
      <c r="AA433" s="34">
        <v>0</v>
      </c>
      <c r="AB433" s="34">
        <v>0</v>
      </c>
      <c r="AC433" s="34">
        <v>0</v>
      </c>
      <c r="AD433" s="34">
        <f t="shared" si="345"/>
        <v>342.78</v>
      </c>
      <c r="AE433" s="34">
        <v>342.78</v>
      </c>
      <c r="AF433" s="34">
        <v>0</v>
      </c>
      <c r="AG433" s="34">
        <v>0</v>
      </c>
      <c r="AH433" s="34">
        <v>0</v>
      </c>
      <c r="AI433" s="34">
        <v>2.6349999999999998</v>
      </c>
      <c r="AJ433" s="34">
        <v>0</v>
      </c>
      <c r="AK433" s="34">
        <f t="shared" si="346"/>
        <v>3575.35</v>
      </c>
      <c r="AL433" s="34">
        <f>861.12+2714.23</f>
        <v>3575.35</v>
      </c>
      <c r="AM433" s="34">
        <v>0</v>
      </c>
      <c r="AN433" s="34">
        <v>0</v>
      </c>
      <c r="AO433" s="34">
        <v>0</v>
      </c>
      <c r="AP433" s="34">
        <v>0</v>
      </c>
      <c r="AQ433" s="34">
        <v>0</v>
      </c>
      <c r="AR433" s="34">
        <f t="shared" si="347"/>
        <v>11300</v>
      </c>
      <c r="AS433" s="34">
        <v>11300</v>
      </c>
      <c r="AT433" s="34">
        <v>0</v>
      </c>
      <c r="AU433" s="34">
        <v>0</v>
      </c>
      <c r="AV433" s="34">
        <v>0</v>
      </c>
    </row>
    <row r="434" spans="1:48" ht="76.5" x14ac:dyDescent="0.5">
      <c r="A434" s="53">
        <v>387</v>
      </c>
      <c r="B434" s="50" t="s">
        <v>867</v>
      </c>
      <c r="C434" s="51" t="s">
        <v>868</v>
      </c>
      <c r="D434" s="52">
        <v>2018</v>
      </c>
      <c r="E434" s="52">
        <v>2020</v>
      </c>
      <c r="F434" s="33">
        <v>3587.72928</v>
      </c>
      <c r="G434" s="34">
        <f t="shared" si="336"/>
        <v>0</v>
      </c>
      <c r="H434" s="34">
        <f t="shared" si="337"/>
        <v>0.8</v>
      </c>
      <c r="I434" s="34">
        <f t="shared" si="338"/>
        <v>3345.6</v>
      </c>
      <c r="J434" s="34">
        <f t="shared" si="339"/>
        <v>3345.6</v>
      </c>
      <c r="K434" s="34">
        <f t="shared" si="340"/>
        <v>0</v>
      </c>
      <c r="L434" s="34">
        <f t="shared" si="341"/>
        <v>0</v>
      </c>
      <c r="M434" s="34">
        <f t="shared" si="342"/>
        <v>0</v>
      </c>
      <c r="N434" s="34">
        <v>0</v>
      </c>
      <c r="O434" s="34">
        <v>0.8</v>
      </c>
      <c r="P434" s="34">
        <f t="shared" si="343"/>
        <v>3345.6</v>
      </c>
      <c r="Q434" s="34">
        <v>3345.6</v>
      </c>
      <c r="R434" s="34">
        <v>0</v>
      </c>
      <c r="S434" s="34">
        <v>0</v>
      </c>
      <c r="T434" s="34">
        <v>0</v>
      </c>
      <c r="U434" s="34">
        <v>0</v>
      </c>
      <c r="V434" s="34">
        <v>0</v>
      </c>
      <c r="W434" s="34">
        <f t="shared" si="344"/>
        <v>0</v>
      </c>
      <c r="X434" s="34">
        <v>0</v>
      </c>
      <c r="Y434" s="34">
        <v>0</v>
      </c>
      <c r="Z434" s="34">
        <v>0</v>
      </c>
      <c r="AA434" s="34">
        <v>0</v>
      </c>
      <c r="AB434" s="34">
        <v>0</v>
      </c>
      <c r="AC434" s="34">
        <v>0</v>
      </c>
      <c r="AD434" s="34">
        <f t="shared" si="345"/>
        <v>0</v>
      </c>
      <c r="AE434" s="34">
        <v>0</v>
      </c>
      <c r="AF434" s="34">
        <v>0</v>
      </c>
      <c r="AG434" s="34">
        <v>0</v>
      </c>
      <c r="AH434" s="34">
        <v>0</v>
      </c>
      <c r="AI434" s="34">
        <v>0</v>
      </c>
      <c r="AJ434" s="34">
        <v>0</v>
      </c>
      <c r="AK434" s="34">
        <f t="shared" si="346"/>
        <v>0</v>
      </c>
      <c r="AL434" s="34">
        <v>0</v>
      </c>
      <c r="AM434" s="34">
        <v>0</v>
      </c>
      <c r="AN434" s="34">
        <v>0</v>
      </c>
      <c r="AO434" s="34">
        <v>0</v>
      </c>
      <c r="AP434" s="34">
        <v>0</v>
      </c>
      <c r="AQ434" s="34">
        <v>0</v>
      </c>
      <c r="AR434" s="34">
        <f t="shared" si="347"/>
        <v>0</v>
      </c>
      <c r="AS434" s="34">
        <v>0</v>
      </c>
      <c r="AT434" s="34">
        <v>0</v>
      </c>
      <c r="AU434" s="34">
        <v>0</v>
      </c>
      <c r="AV434" s="34">
        <v>0</v>
      </c>
    </row>
    <row r="435" spans="1:48" ht="153" x14ac:dyDescent="0.5">
      <c r="A435" s="53">
        <v>388</v>
      </c>
      <c r="B435" s="50" t="s">
        <v>869</v>
      </c>
      <c r="C435" s="51" t="s">
        <v>870</v>
      </c>
      <c r="D435" s="52">
        <v>2018</v>
      </c>
      <c r="E435" s="52">
        <v>2025</v>
      </c>
      <c r="F435" s="33">
        <v>79197.69</v>
      </c>
      <c r="G435" s="34">
        <f t="shared" si="336"/>
        <v>0</v>
      </c>
      <c r="H435" s="34">
        <f t="shared" si="337"/>
        <v>0</v>
      </c>
      <c r="I435" s="34">
        <f t="shared" si="338"/>
        <v>997.69</v>
      </c>
      <c r="J435" s="34">
        <f t="shared" si="339"/>
        <v>997.69</v>
      </c>
      <c r="K435" s="34">
        <f t="shared" si="340"/>
        <v>0</v>
      </c>
      <c r="L435" s="34">
        <f t="shared" si="341"/>
        <v>0</v>
      </c>
      <c r="M435" s="34">
        <f t="shared" si="342"/>
        <v>0</v>
      </c>
      <c r="N435" s="34">
        <v>0</v>
      </c>
      <c r="O435" s="34">
        <v>0</v>
      </c>
      <c r="P435" s="34">
        <f t="shared" si="343"/>
        <v>0</v>
      </c>
      <c r="Q435" s="34">
        <v>0</v>
      </c>
      <c r="R435" s="34">
        <v>0</v>
      </c>
      <c r="S435" s="34">
        <v>0</v>
      </c>
      <c r="T435" s="34">
        <v>0</v>
      </c>
      <c r="U435" s="34">
        <v>0</v>
      </c>
      <c r="V435" s="34">
        <v>0</v>
      </c>
      <c r="W435" s="34">
        <f t="shared" si="344"/>
        <v>0</v>
      </c>
      <c r="X435" s="34">
        <v>0</v>
      </c>
      <c r="Y435" s="34">
        <v>0</v>
      </c>
      <c r="Z435" s="34">
        <v>0</v>
      </c>
      <c r="AA435" s="34">
        <v>0</v>
      </c>
      <c r="AB435" s="34">
        <v>0</v>
      </c>
      <c r="AC435" s="34">
        <v>0</v>
      </c>
      <c r="AD435" s="34">
        <f t="shared" si="345"/>
        <v>0</v>
      </c>
      <c r="AE435" s="34">
        <v>0</v>
      </c>
      <c r="AF435" s="34">
        <v>0</v>
      </c>
      <c r="AG435" s="34">
        <v>0</v>
      </c>
      <c r="AH435" s="34">
        <v>0</v>
      </c>
      <c r="AI435" s="34">
        <v>0</v>
      </c>
      <c r="AJ435" s="34">
        <v>0</v>
      </c>
      <c r="AK435" s="34">
        <f t="shared" si="346"/>
        <v>197.69</v>
      </c>
      <c r="AL435" s="34">
        <v>197.69</v>
      </c>
      <c r="AM435" s="34">
        <v>0</v>
      </c>
      <c r="AN435" s="34">
        <v>0</v>
      </c>
      <c r="AO435" s="34">
        <v>0</v>
      </c>
      <c r="AP435" s="34">
        <v>0</v>
      </c>
      <c r="AQ435" s="34">
        <v>0</v>
      </c>
      <c r="AR435" s="34">
        <f t="shared" si="347"/>
        <v>800</v>
      </c>
      <c r="AS435" s="34">
        <v>800</v>
      </c>
      <c r="AT435" s="34">
        <v>0</v>
      </c>
      <c r="AU435" s="34">
        <v>0</v>
      </c>
      <c r="AV435" s="34">
        <v>0</v>
      </c>
    </row>
    <row r="436" spans="1:48" ht="76.5" x14ac:dyDescent="0.5">
      <c r="A436" s="53">
        <v>389</v>
      </c>
      <c r="B436" s="50" t="s">
        <v>871</v>
      </c>
      <c r="C436" s="51" t="s">
        <v>872</v>
      </c>
      <c r="D436" s="52">
        <v>2016</v>
      </c>
      <c r="E436" s="52">
        <v>2023</v>
      </c>
      <c r="F436" s="33">
        <v>10251.66</v>
      </c>
      <c r="G436" s="34">
        <f t="shared" si="336"/>
        <v>0</v>
      </c>
      <c r="H436" s="34">
        <f t="shared" si="337"/>
        <v>1.26</v>
      </c>
      <c r="I436" s="34">
        <f t="shared" si="338"/>
        <v>10251.66</v>
      </c>
      <c r="J436" s="34">
        <f t="shared" si="339"/>
        <v>10251.66</v>
      </c>
      <c r="K436" s="34">
        <f t="shared" si="340"/>
        <v>0</v>
      </c>
      <c r="L436" s="34">
        <f t="shared" si="341"/>
        <v>0</v>
      </c>
      <c r="M436" s="34">
        <f t="shared" si="342"/>
        <v>0</v>
      </c>
      <c r="N436" s="34">
        <v>0</v>
      </c>
      <c r="O436" s="34">
        <v>0</v>
      </c>
      <c r="P436" s="34">
        <f t="shared" si="343"/>
        <v>0</v>
      </c>
      <c r="Q436" s="34">
        <v>0</v>
      </c>
      <c r="R436" s="34">
        <v>0</v>
      </c>
      <c r="S436" s="34">
        <v>0</v>
      </c>
      <c r="T436" s="34">
        <v>0</v>
      </c>
      <c r="U436" s="34">
        <v>0</v>
      </c>
      <c r="V436" s="34">
        <v>0</v>
      </c>
      <c r="W436" s="34">
        <f t="shared" si="344"/>
        <v>0</v>
      </c>
      <c r="X436" s="34">
        <v>0</v>
      </c>
      <c r="Y436" s="34">
        <v>0</v>
      </c>
      <c r="Z436" s="34">
        <v>0</v>
      </c>
      <c r="AA436" s="34">
        <v>0</v>
      </c>
      <c r="AB436" s="34">
        <v>0</v>
      </c>
      <c r="AC436" s="34">
        <v>0</v>
      </c>
      <c r="AD436" s="34">
        <f t="shared" si="345"/>
        <v>0</v>
      </c>
      <c r="AE436" s="34">
        <v>0</v>
      </c>
      <c r="AF436" s="34">
        <v>0</v>
      </c>
      <c r="AG436" s="34">
        <v>0</v>
      </c>
      <c r="AH436" s="34">
        <v>0</v>
      </c>
      <c r="AI436" s="34">
        <v>0</v>
      </c>
      <c r="AJ436" s="34">
        <v>1.26</v>
      </c>
      <c r="AK436" s="34">
        <f t="shared" si="346"/>
        <v>251.66</v>
      </c>
      <c r="AL436" s="34">
        <v>251.66</v>
      </c>
      <c r="AM436" s="34">
        <v>0</v>
      </c>
      <c r="AN436" s="34">
        <v>0</v>
      </c>
      <c r="AO436" s="34">
        <v>0</v>
      </c>
      <c r="AP436" s="34">
        <v>0</v>
      </c>
      <c r="AQ436" s="34">
        <v>0</v>
      </c>
      <c r="AR436" s="34">
        <f t="shared" si="347"/>
        <v>10000</v>
      </c>
      <c r="AS436" s="34">
        <v>10000</v>
      </c>
      <c r="AT436" s="34">
        <v>0</v>
      </c>
      <c r="AU436" s="34">
        <v>0</v>
      </c>
      <c r="AV436" s="34">
        <v>0</v>
      </c>
    </row>
    <row r="437" spans="1:48" ht="153" x14ac:dyDescent="0.5">
      <c r="A437" s="53">
        <v>390</v>
      </c>
      <c r="B437" s="50" t="s">
        <v>873</v>
      </c>
      <c r="C437" s="51" t="s">
        <v>874</v>
      </c>
      <c r="D437" s="52">
        <v>2020</v>
      </c>
      <c r="E437" s="52">
        <v>2021</v>
      </c>
      <c r="F437" s="33">
        <v>5933.48</v>
      </c>
      <c r="G437" s="34">
        <f t="shared" si="336"/>
        <v>0</v>
      </c>
      <c r="H437" s="34">
        <f t="shared" si="337"/>
        <v>2</v>
      </c>
      <c r="I437" s="34">
        <f t="shared" si="338"/>
        <v>5861.16</v>
      </c>
      <c r="J437" s="34">
        <f t="shared" si="339"/>
        <v>5861.16</v>
      </c>
      <c r="K437" s="34">
        <f t="shared" si="340"/>
        <v>0</v>
      </c>
      <c r="L437" s="34">
        <f t="shared" si="341"/>
        <v>0</v>
      </c>
      <c r="M437" s="34">
        <f t="shared" si="342"/>
        <v>0</v>
      </c>
      <c r="N437" s="34">
        <v>0</v>
      </c>
      <c r="O437" s="34">
        <v>0</v>
      </c>
      <c r="P437" s="34">
        <f t="shared" si="343"/>
        <v>627.67999999999995</v>
      </c>
      <c r="Q437" s="34">
        <v>627.67999999999995</v>
      </c>
      <c r="R437" s="34">
        <v>0</v>
      </c>
      <c r="S437" s="34">
        <v>0</v>
      </c>
      <c r="T437" s="34">
        <v>0</v>
      </c>
      <c r="U437" s="34">
        <v>0</v>
      </c>
      <c r="V437" s="34">
        <v>2</v>
      </c>
      <c r="W437" s="34">
        <f t="shared" si="344"/>
        <v>1233.48</v>
      </c>
      <c r="X437" s="34">
        <v>1233.48</v>
      </c>
      <c r="Y437" s="34">
        <v>0</v>
      </c>
      <c r="Z437" s="34">
        <v>0</v>
      </c>
      <c r="AA437" s="34">
        <v>0</v>
      </c>
      <c r="AB437" s="34">
        <v>0</v>
      </c>
      <c r="AC437" s="34">
        <v>0</v>
      </c>
      <c r="AD437" s="34">
        <f t="shared" si="345"/>
        <v>4000</v>
      </c>
      <c r="AE437" s="34">
        <v>4000</v>
      </c>
      <c r="AF437" s="34">
        <v>0</v>
      </c>
      <c r="AG437" s="34">
        <v>0</v>
      </c>
      <c r="AH437" s="34">
        <v>0</v>
      </c>
      <c r="AI437" s="34">
        <v>0</v>
      </c>
      <c r="AJ437" s="34">
        <v>0</v>
      </c>
      <c r="AK437" s="34">
        <f t="shared" si="346"/>
        <v>0</v>
      </c>
      <c r="AL437" s="34">
        <v>0</v>
      </c>
      <c r="AM437" s="34">
        <v>0</v>
      </c>
      <c r="AN437" s="34">
        <v>0</v>
      </c>
      <c r="AO437" s="34">
        <v>0</v>
      </c>
      <c r="AP437" s="34">
        <v>0</v>
      </c>
      <c r="AQ437" s="34">
        <v>0</v>
      </c>
      <c r="AR437" s="34">
        <f t="shared" si="347"/>
        <v>0</v>
      </c>
      <c r="AS437" s="34">
        <v>0</v>
      </c>
      <c r="AT437" s="34">
        <v>0</v>
      </c>
      <c r="AU437" s="34">
        <v>0</v>
      </c>
      <c r="AV437" s="34">
        <v>0</v>
      </c>
    </row>
    <row r="438" spans="1:48" ht="76.5" x14ac:dyDescent="0.5">
      <c r="A438" s="53">
        <v>391</v>
      </c>
      <c r="B438" s="50" t="s">
        <v>875</v>
      </c>
      <c r="C438" s="51" t="s">
        <v>876</v>
      </c>
      <c r="D438" s="52">
        <v>2020</v>
      </c>
      <c r="E438" s="52">
        <v>2021</v>
      </c>
      <c r="F438" s="33">
        <v>17409.7</v>
      </c>
      <c r="G438" s="34">
        <f t="shared" si="336"/>
        <v>0.12</v>
      </c>
      <c r="H438" s="34">
        <f t="shared" si="337"/>
        <v>1.26</v>
      </c>
      <c r="I438" s="34">
        <f t="shared" si="338"/>
        <v>17017.400000000001</v>
      </c>
      <c r="J438" s="34">
        <f t="shared" si="339"/>
        <v>17017.400000000001</v>
      </c>
      <c r="K438" s="34">
        <f t="shared" si="340"/>
        <v>0</v>
      </c>
      <c r="L438" s="34">
        <f t="shared" si="341"/>
        <v>0</v>
      </c>
      <c r="M438" s="34">
        <f t="shared" si="342"/>
        <v>0</v>
      </c>
      <c r="N438" s="34">
        <v>0</v>
      </c>
      <c r="O438" s="34">
        <v>0</v>
      </c>
      <c r="P438" s="34">
        <f t="shared" si="343"/>
        <v>1607.7</v>
      </c>
      <c r="Q438" s="34">
        <v>1607.7</v>
      </c>
      <c r="R438" s="34">
        <v>0</v>
      </c>
      <c r="S438" s="34">
        <v>0</v>
      </c>
      <c r="T438" s="34">
        <v>0</v>
      </c>
      <c r="U438" s="34">
        <v>0.12</v>
      </c>
      <c r="V438" s="34">
        <v>1.26</v>
      </c>
      <c r="W438" s="34">
        <f t="shared" si="344"/>
        <v>1409.7</v>
      </c>
      <c r="X438" s="34">
        <v>1409.7</v>
      </c>
      <c r="Y438" s="34">
        <v>0</v>
      </c>
      <c r="Z438" s="34">
        <v>0</v>
      </c>
      <c r="AA438" s="34">
        <v>0</v>
      </c>
      <c r="AB438" s="34">
        <v>0</v>
      </c>
      <c r="AC438" s="34">
        <v>0</v>
      </c>
      <c r="AD438" s="34">
        <f t="shared" si="345"/>
        <v>14000</v>
      </c>
      <c r="AE438" s="34">
        <v>14000</v>
      </c>
      <c r="AF438" s="34">
        <v>0</v>
      </c>
      <c r="AG438" s="34">
        <v>0</v>
      </c>
      <c r="AH438" s="34">
        <v>0</v>
      </c>
      <c r="AI438" s="34">
        <v>0</v>
      </c>
      <c r="AJ438" s="34">
        <v>0</v>
      </c>
      <c r="AK438" s="34">
        <f t="shared" si="346"/>
        <v>0</v>
      </c>
      <c r="AL438" s="34">
        <v>0</v>
      </c>
      <c r="AM438" s="34">
        <v>0</v>
      </c>
      <c r="AN438" s="34">
        <v>0</v>
      </c>
      <c r="AO438" s="34">
        <v>0</v>
      </c>
      <c r="AP438" s="34">
        <v>0</v>
      </c>
      <c r="AQ438" s="34">
        <v>0</v>
      </c>
      <c r="AR438" s="34">
        <f t="shared" si="347"/>
        <v>0</v>
      </c>
      <c r="AS438" s="34">
        <v>0</v>
      </c>
      <c r="AT438" s="34">
        <v>0</v>
      </c>
      <c r="AU438" s="34">
        <v>0</v>
      </c>
      <c r="AV438" s="34">
        <v>0</v>
      </c>
    </row>
    <row r="439" spans="1:48" ht="114.75" x14ac:dyDescent="0.5">
      <c r="A439" s="53">
        <v>392</v>
      </c>
      <c r="B439" s="50" t="s">
        <v>877</v>
      </c>
      <c r="C439" s="51" t="s">
        <v>878</v>
      </c>
      <c r="D439" s="52">
        <v>2023</v>
      </c>
      <c r="E439" s="52">
        <v>2023</v>
      </c>
      <c r="F439" s="33">
        <v>42265.73</v>
      </c>
      <c r="G439" s="34">
        <f t="shared" si="336"/>
        <v>4.1500000000000004</v>
      </c>
      <c r="H439" s="34">
        <f t="shared" si="337"/>
        <v>0</v>
      </c>
      <c r="I439" s="34">
        <f t="shared" si="338"/>
        <v>2265.73</v>
      </c>
      <c r="J439" s="34">
        <f t="shared" si="339"/>
        <v>2265.73</v>
      </c>
      <c r="K439" s="34">
        <f t="shared" si="340"/>
        <v>0</v>
      </c>
      <c r="L439" s="34">
        <f t="shared" si="341"/>
        <v>0</v>
      </c>
      <c r="M439" s="34">
        <f t="shared" si="342"/>
        <v>0</v>
      </c>
      <c r="N439" s="34">
        <v>0</v>
      </c>
      <c r="O439" s="34">
        <v>0</v>
      </c>
      <c r="P439" s="34">
        <f t="shared" si="343"/>
        <v>0</v>
      </c>
      <c r="Q439" s="34">
        <v>0</v>
      </c>
      <c r="R439" s="34">
        <v>0</v>
      </c>
      <c r="S439" s="34">
        <v>0</v>
      </c>
      <c r="T439" s="34">
        <v>0</v>
      </c>
      <c r="U439" s="34">
        <v>0</v>
      </c>
      <c r="V439" s="34">
        <v>0</v>
      </c>
      <c r="W439" s="34">
        <f t="shared" si="344"/>
        <v>0</v>
      </c>
      <c r="X439" s="34">
        <v>0</v>
      </c>
      <c r="Y439" s="34">
        <v>0</v>
      </c>
      <c r="Z439" s="34">
        <v>0</v>
      </c>
      <c r="AA439" s="34">
        <v>0</v>
      </c>
      <c r="AB439" s="34">
        <v>0</v>
      </c>
      <c r="AC439" s="34">
        <v>0</v>
      </c>
      <c r="AD439" s="34">
        <f t="shared" si="345"/>
        <v>0</v>
      </c>
      <c r="AE439" s="34">
        <v>0</v>
      </c>
      <c r="AF439" s="34">
        <v>0</v>
      </c>
      <c r="AG439" s="34">
        <v>0</v>
      </c>
      <c r="AH439" s="34">
        <v>0</v>
      </c>
      <c r="AI439" s="34">
        <v>4.1500000000000004</v>
      </c>
      <c r="AJ439" s="34">
        <v>0</v>
      </c>
      <c r="AK439" s="34">
        <f t="shared" si="346"/>
        <v>265.73</v>
      </c>
      <c r="AL439" s="34">
        <v>265.73</v>
      </c>
      <c r="AM439" s="34">
        <v>0</v>
      </c>
      <c r="AN439" s="34">
        <v>0</v>
      </c>
      <c r="AO439" s="34">
        <v>0</v>
      </c>
      <c r="AP439" s="34">
        <v>0</v>
      </c>
      <c r="AQ439" s="34">
        <v>0</v>
      </c>
      <c r="AR439" s="34">
        <f t="shared" si="347"/>
        <v>2000</v>
      </c>
      <c r="AS439" s="34">
        <v>2000</v>
      </c>
      <c r="AT439" s="34">
        <v>0</v>
      </c>
      <c r="AU439" s="34">
        <v>0</v>
      </c>
      <c r="AV439" s="34">
        <v>0</v>
      </c>
    </row>
    <row r="440" spans="1:48" ht="76.5" x14ac:dyDescent="0.5">
      <c r="A440" s="53">
        <v>393</v>
      </c>
      <c r="B440" s="50" t="s">
        <v>879</v>
      </c>
      <c r="C440" s="51" t="s">
        <v>880</v>
      </c>
      <c r="D440" s="52">
        <v>2022</v>
      </c>
      <c r="E440" s="52">
        <v>2022</v>
      </c>
      <c r="F440" s="33">
        <v>1940.48</v>
      </c>
      <c r="G440" s="34">
        <f t="shared" si="336"/>
        <v>0</v>
      </c>
      <c r="H440" s="34">
        <f t="shared" si="337"/>
        <v>0</v>
      </c>
      <c r="I440" s="34">
        <f t="shared" si="338"/>
        <v>1940.48</v>
      </c>
      <c r="J440" s="34">
        <f t="shared" si="339"/>
        <v>1940.48</v>
      </c>
      <c r="K440" s="34">
        <f t="shared" si="340"/>
        <v>0</v>
      </c>
      <c r="L440" s="34">
        <f t="shared" si="341"/>
        <v>0</v>
      </c>
      <c r="M440" s="34">
        <f t="shared" si="342"/>
        <v>0</v>
      </c>
      <c r="N440" s="34">
        <v>0</v>
      </c>
      <c r="O440" s="34">
        <v>0</v>
      </c>
      <c r="P440" s="34">
        <f t="shared" si="343"/>
        <v>0</v>
      </c>
      <c r="Q440" s="34">
        <v>0</v>
      </c>
      <c r="R440" s="34">
        <v>0</v>
      </c>
      <c r="S440" s="34">
        <v>0</v>
      </c>
      <c r="T440" s="34">
        <v>0</v>
      </c>
      <c r="U440" s="34">
        <v>0</v>
      </c>
      <c r="V440" s="34">
        <v>0</v>
      </c>
      <c r="W440" s="34">
        <f t="shared" si="344"/>
        <v>0</v>
      </c>
      <c r="X440" s="34">
        <v>0</v>
      </c>
      <c r="Y440" s="34">
        <v>0</v>
      </c>
      <c r="Z440" s="34">
        <v>0</v>
      </c>
      <c r="AA440" s="34">
        <v>0</v>
      </c>
      <c r="AB440" s="34">
        <v>0</v>
      </c>
      <c r="AC440" s="34">
        <v>0</v>
      </c>
      <c r="AD440" s="34">
        <f t="shared" si="345"/>
        <v>440.48</v>
      </c>
      <c r="AE440" s="34">
        <v>440.48</v>
      </c>
      <c r="AF440" s="34">
        <v>0</v>
      </c>
      <c r="AG440" s="34">
        <v>0</v>
      </c>
      <c r="AH440" s="34">
        <v>0</v>
      </c>
      <c r="AI440" s="34">
        <v>0</v>
      </c>
      <c r="AJ440" s="34">
        <v>0</v>
      </c>
      <c r="AK440" s="34">
        <f t="shared" si="346"/>
        <v>1500</v>
      </c>
      <c r="AL440" s="34">
        <v>1500</v>
      </c>
      <c r="AM440" s="34">
        <v>0</v>
      </c>
      <c r="AN440" s="34">
        <v>0</v>
      </c>
      <c r="AO440" s="34">
        <v>0</v>
      </c>
      <c r="AP440" s="34">
        <v>0</v>
      </c>
      <c r="AQ440" s="34">
        <v>0</v>
      </c>
      <c r="AR440" s="34">
        <f t="shared" si="347"/>
        <v>0</v>
      </c>
      <c r="AS440" s="34">
        <v>0</v>
      </c>
      <c r="AT440" s="34">
        <v>0</v>
      </c>
      <c r="AU440" s="34">
        <v>0</v>
      </c>
      <c r="AV440" s="34">
        <v>0</v>
      </c>
    </row>
    <row r="441" spans="1:48" ht="38.25" x14ac:dyDescent="0.5">
      <c r="A441" s="53"/>
      <c r="B441" s="43" t="s">
        <v>881</v>
      </c>
      <c r="C441" s="48"/>
      <c r="D441" s="52"/>
      <c r="E441" s="45"/>
      <c r="F441" s="35">
        <f t="shared" ref="F441:O441" si="348">SUM(F442:F447)</f>
        <v>53252.186070000003</v>
      </c>
      <c r="G441" s="35">
        <f t="shared" si="348"/>
        <v>0.34</v>
      </c>
      <c r="H441" s="35">
        <f t="shared" si="348"/>
        <v>3.8200000000000003</v>
      </c>
      <c r="I441" s="35">
        <f t="shared" si="348"/>
        <v>39863.649999999994</v>
      </c>
      <c r="J441" s="35">
        <f t="shared" si="348"/>
        <v>39863.649999999994</v>
      </c>
      <c r="K441" s="35">
        <f t="shared" si="348"/>
        <v>0</v>
      </c>
      <c r="L441" s="35">
        <f t="shared" si="348"/>
        <v>0</v>
      </c>
      <c r="M441" s="35">
        <f t="shared" si="348"/>
        <v>0</v>
      </c>
      <c r="N441" s="35">
        <f t="shared" si="348"/>
        <v>0.14000000000000001</v>
      </c>
      <c r="O441" s="35">
        <f t="shared" si="348"/>
        <v>1.26</v>
      </c>
      <c r="P441" s="35">
        <f t="shared" ref="P441:V441" si="349">SUM(P442:P447)</f>
        <v>4897.07</v>
      </c>
      <c r="Q441" s="35">
        <f t="shared" si="349"/>
        <v>4897.07</v>
      </c>
      <c r="R441" s="35">
        <f t="shared" si="349"/>
        <v>0</v>
      </c>
      <c r="S441" s="35">
        <f t="shared" si="349"/>
        <v>0</v>
      </c>
      <c r="T441" s="35">
        <f t="shared" si="349"/>
        <v>0</v>
      </c>
      <c r="U441" s="35">
        <f t="shared" si="349"/>
        <v>0.2</v>
      </c>
      <c r="V441" s="35">
        <f t="shared" si="349"/>
        <v>2.56</v>
      </c>
      <c r="W441" s="35">
        <f t="shared" ref="W441:AC441" si="350">SUM(W442:W447)</f>
        <v>3736.9500000000003</v>
      </c>
      <c r="X441" s="35">
        <f t="shared" si="350"/>
        <v>3736.9500000000003</v>
      </c>
      <c r="Y441" s="35">
        <f t="shared" si="350"/>
        <v>0</v>
      </c>
      <c r="Z441" s="35">
        <f t="shared" si="350"/>
        <v>0</v>
      </c>
      <c r="AA441" s="35">
        <f t="shared" si="350"/>
        <v>0</v>
      </c>
      <c r="AB441" s="35">
        <f t="shared" si="350"/>
        <v>0</v>
      </c>
      <c r="AC441" s="35">
        <f t="shared" si="350"/>
        <v>0</v>
      </c>
      <c r="AD441" s="35">
        <f t="shared" ref="AD441:AJ441" si="351">SUM(AD442:AD447)</f>
        <v>25229.63</v>
      </c>
      <c r="AE441" s="35">
        <f t="shared" si="351"/>
        <v>25229.63</v>
      </c>
      <c r="AF441" s="35">
        <f t="shared" si="351"/>
        <v>0</v>
      </c>
      <c r="AG441" s="35">
        <f t="shared" si="351"/>
        <v>0</v>
      </c>
      <c r="AH441" s="35">
        <f t="shared" si="351"/>
        <v>0</v>
      </c>
      <c r="AI441" s="35">
        <f t="shared" si="351"/>
        <v>0</v>
      </c>
      <c r="AJ441" s="35">
        <f t="shared" si="351"/>
        <v>0</v>
      </c>
      <c r="AK441" s="35">
        <f t="shared" ref="AK441:AQ441" si="352">SUM(AK442:AK447)</f>
        <v>3000</v>
      </c>
      <c r="AL441" s="35">
        <f t="shared" si="352"/>
        <v>3000</v>
      </c>
      <c r="AM441" s="35">
        <f t="shared" si="352"/>
        <v>0</v>
      </c>
      <c r="AN441" s="35">
        <f t="shared" si="352"/>
        <v>0</v>
      </c>
      <c r="AO441" s="35">
        <f t="shared" si="352"/>
        <v>0</v>
      </c>
      <c r="AP441" s="35">
        <f t="shared" si="352"/>
        <v>0</v>
      </c>
      <c r="AQ441" s="35">
        <f t="shared" si="352"/>
        <v>0</v>
      </c>
      <c r="AR441" s="35">
        <f t="shared" ref="AR441:AV441" si="353">SUM(AR442:AR447)</f>
        <v>3000</v>
      </c>
      <c r="AS441" s="35">
        <f t="shared" si="353"/>
        <v>3000</v>
      </c>
      <c r="AT441" s="35">
        <f t="shared" si="353"/>
        <v>0</v>
      </c>
      <c r="AU441" s="35">
        <f t="shared" si="353"/>
        <v>0</v>
      </c>
      <c r="AV441" s="35">
        <f t="shared" si="353"/>
        <v>0</v>
      </c>
    </row>
    <row r="442" spans="1:48" ht="76.5" x14ac:dyDescent="0.5">
      <c r="A442" s="53">
        <v>394</v>
      </c>
      <c r="B442" s="50" t="s">
        <v>882</v>
      </c>
      <c r="C442" s="51" t="s">
        <v>883</v>
      </c>
      <c r="D442" s="52">
        <v>2018</v>
      </c>
      <c r="E442" s="52">
        <v>2021</v>
      </c>
      <c r="F442" s="33">
        <v>23892.75</v>
      </c>
      <c r="G442" s="34">
        <f t="shared" ref="G442:H447" si="354">N442+U442+AB442+AI442+AP442</f>
        <v>0</v>
      </c>
      <c r="H442" s="34">
        <f t="shared" si="354"/>
        <v>0</v>
      </c>
      <c r="I442" s="34">
        <f t="shared" ref="I442:I447" si="355">J442+K442+L442</f>
        <v>22989.32</v>
      </c>
      <c r="J442" s="34">
        <f t="shared" ref="J442:M447" si="356">Q442+X442+AE442+AL442+AS442</f>
        <v>22989.32</v>
      </c>
      <c r="K442" s="34">
        <f t="shared" si="356"/>
        <v>0</v>
      </c>
      <c r="L442" s="34">
        <f t="shared" si="356"/>
        <v>0</v>
      </c>
      <c r="M442" s="34">
        <f t="shared" si="356"/>
        <v>0</v>
      </c>
      <c r="N442" s="34">
        <v>0</v>
      </c>
      <c r="O442" s="34">
        <v>0</v>
      </c>
      <c r="P442" s="34">
        <f t="shared" ref="P442:P447" si="357">Q442+R442+S442</f>
        <v>2989.32</v>
      </c>
      <c r="Q442" s="34">
        <v>2989.32</v>
      </c>
      <c r="R442" s="34">
        <v>0</v>
      </c>
      <c r="S442" s="34">
        <v>0</v>
      </c>
      <c r="T442" s="34">
        <v>0</v>
      </c>
      <c r="U442" s="34">
        <v>0</v>
      </c>
      <c r="V442" s="34">
        <v>0</v>
      </c>
      <c r="W442" s="34">
        <f t="shared" ref="W442:W447" si="358">X442+Y442+Z442</f>
        <v>2000</v>
      </c>
      <c r="X442" s="34">
        <v>2000</v>
      </c>
      <c r="Y442" s="34">
        <v>0</v>
      </c>
      <c r="Z442" s="34">
        <v>0</v>
      </c>
      <c r="AA442" s="34">
        <v>0</v>
      </c>
      <c r="AB442" s="34">
        <v>0</v>
      </c>
      <c r="AC442" s="34">
        <v>0</v>
      </c>
      <c r="AD442" s="34">
        <f t="shared" ref="AD442:AD447" si="359">AE442+AF442+AG442</f>
        <v>18000</v>
      </c>
      <c r="AE442" s="34">
        <v>18000</v>
      </c>
      <c r="AF442" s="34">
        <v>0</v>
      </c>
      <c r="AG442" s="34">
        <v>0</v>
      </c>
      <c r="AH442" s="34">
        <v>0</v>
      </c>
      <c r="AI442" s="34">
        <v>0</v>
      </c>
      <c r="AJ442" s="34">
        <v>0</v>
      </c>
      <c r="AK442" s="34">
        <f t="shared" ref="AK442:AK447" si="360">AL442+AM442+AN442</f>
        <v>0</v>
      </c>
      <c r="AL442" s="34">
        <v>0</v>
      </c>
      <c r="AM442" s="34">
        <v>0</v>
      </c>
      <c r="AN442" s="34">
        <v>0</v>
      </c>
      <c r="AO442" s="34">
        <v>0</v>
      </c>
      <c r="AP442" s="34">
        <v>0</v>
      </c>
      <c r="AQ442" s="34">
        <v>0</v>
      </c>
      <c r="AR442" s="34">
        <f t="shared" ref="AR442:AR447" si="361">AS442+AT442+AU442</f>
        <v>0</v>
      </c>
      <c r="AS442" s="34">
        <v>0</v>
      </c>
      <c r="AT442" s="34">
        <v>0</v>
      </c>
      <c r="AU442" s="34">
        <v>0</v>
      </c>
      <c r="AV442" s="34">
        <v>0</v>
      </c>
    </row>
    <row r="443" spans="1:48" ht="76.5" x14ac:dyDescent="0.5">
      <c r="A443" s="53">
        <v>395</v>
      </c>
      <c r="B443" s="50" t="s">
        <v>884</v>
      </c>
      <c r="C443" s="51" t="s">
        <v>885</v>
      </c>
      <c r="D443" s="52">
        <v>2020</v>
      </c>
      <c r="E443" s="52">
        <v>2021</v>
      </c>
      <c r="F443" s="33">
        <v>6049.63</v>
      </c>
      <c r="G443" s="34">
        <f t="shared" si="354"/>
        <v>0</v>
      </c>
      <c r="H443" s="34">
        <f t="shared" si="354"/>
        <v>0.5</v>
      </c>
      <c r="I443" s="34">
        <f t="shared" si="355"/>
        <v>5986.6100000000006</v>
      </c>
      <c r="J443" s="34">
        <f t="shared" si="356"/>
        <v>5986.6100000000006</v>
      </c>
      <c r="K443" s="34">
        <f t="shared" si="356"/>
        <v>0</v>
      </c>
      <c r="L443" s="34">
        <f t="shared" si="356"/>
        <v>0</v>
      </c>
      <c r="M443" s="34">
        <f t="shared" si="356"/>
        <v>0</v>
      </c>
      <c r="N443" s="34">
        <v>0</v>
      </c>
      <c r="O443" s="34">
        <v>0</v>
      </c>
      <c r="P443" s="34">
        <f t="shared" si="357"/>
        <v>625.73</v>
      </c>
      <c r="Q443" s="34">
        <v>625.73</v>
      </c>
      <c r="R443" s="34">
        <v>0</v>
      </c>
      <c r="S443" s="34">
        <v>0</v>
      </c>
      <c r="T443" s="34">
        <v>0</v>
      </c>
      <c r="U443" s="34">
        <v>0</v>
      </c>
      <c r="V443" s="34">
        <v>0.5</v>
      </c>
      <c r="W443" s="34">
        <f t="shared" si="358"/>
        <v>131.25</v>
      </c>
      <c r="X443" s="34">
        <v>131.25</v>
      </c>
      <c r="Y443" s="34">
        <v>0</v>
      </c>
      <c r="Z443" s="34">
        <v>0</v>
      </c>
      <c r="AA443" s="34">
        <v>0</v>
      </c>
      <c r="AB443" s="34">
        <v>0</v>
      </c>
      <c r="AC443" s="34">
        <v>0</v>
      </c>
      <c r="AD443" s="34">
        <f t="shared" si="359"/>
        <v>5229.63</v>
      </c>
      <c r="AE443" s="34">
        <v>5229.63</v>
      </c>
      <c r="AF443" s="34">
        <v>0</v>
      </c>
      <c r="AG443" s="34">
        <v>0</v>
      </c>
      <c r="AH443" s="34">
        <v>0</v>
      </c>
      <c r="AI443" s="34">
        <v>0</v>
      </c>
      <c r="AJ443" s="34">
        <v>0</v>
      </c>
      <c r="AK443" s="34">
        <f t="shared" si="360"/>
        <v>0</v>
      </c>
      <c r="AL443" s="34">
        <v>0</v>
      </c>
      <c r="AM443" s="34">
        <v>0</v>
      </c>
      <c r="AN443" s="34">
        <v>0</v>
      </c>
      <c r="AO443" s="34">
        <v>0</v>
      </c>
      <c r="AP443" s="34">
        <v>0</v>
      </c>
      <c r="AQ443" s="34">
        <v>0</v>
      </c>
      <c r="AR443" s="34">
        <f t="shared" si="361"/>
        <v>0</v>
      </c>
      <c r="AS443" s="34">
        <v>0</v>
      </c>
      <c r="AT443" s="34">
        <v>0</v>
      </c>
      <c r="AU443" s="34">
        <v>0</v>
      </c>
      <c r="AV443" s="34">
        <v>0</v>
      </c>
    </row>
    <row r="444" spans="1:48" ht="153" x14ac:dyDescent="0.5">
      <c r="A444" s="53">
        <v>396</v>
      </c>
      <c r="B444" s="50" t="s">
        <v>886</v>
      </c>
      <c r="C444" s="51" t="s">
        <v>887</v>
      </c>
      <c r="D444" s="52">
        <v>2019</v>
      </c>
      <c r="E444" s="52">
        <v>2020</v>
      </c>
      <c r="F444" s="33">
        <v>168.00606999999999</v>
      </c>
      <c r="G444" s="34">
        <f t="shared" si="354"/>
        <v>0.14000000000000001</v>
      </c>
      <c r="H444" s="34">
        <f t="shared" si="354"/>
        <v>0</v>
      </c>
      <c r="I444" s="34">
        <f t="shared" si="355"/>
        <v>1.35</v>
      </c>
      <c r="J444" s="34">
        <f t="shared" si="356"/>
        <v>1.35</v>
      </c>
      <c r="K444" s="34">
        <f t="shared" si="356"/>
        <v>0</v>
      </c>
      <c r="L444" s="34">
        <f t="shared" si="356"/>
        <v>0</v>
      </c>
      <c r="M444" s="34">
        <f t="shared" si="356"/>
        <v>0</v>
      </c>
      <c r="N444" s="34">
        <v>0.14000000000000001</v>
      </c>
      <c r="O444" s="34">
        <v>0</v>
      </c>
      <c r="P444" s="34">
        <f t="shared" si="357"/>
        <v>1.35</v>
      </c>
      <c r="Q444" s="34">
        <v>1.35</v>
      </c>
      <c r="R444" s="34">
        <v>0</v>
      </c>
      <c r="S444" s="34">
        <v>0</v>
      </c>
      <c r="T444" s="34">
        <v>0</v>
      </c>
      <c r="U444" s="34">
        <v>0</v>
      </c>
      <c r="V444" s="34">
        <v>0</v>
      </c>
      <c r="W444" s="34">
        <f t="shared" si="358"/>
        <v>0</v>
      </c>
      <c r="X444" s="34">
        <v>0</v>
      </c>
      <c r="Y444" s="34">
        <v>0</v>
      </c>
      <c r="Z444" s="34">
        <v>0</v>
      </c>
      <c r="AA444" s="34">
        <v>0</v>
      </c>
      <c r="AB444" s="34">
        <v>0</v>
      </c>
      <c r="AC444" s="34">
        <v>0</v>
      </c>
      <c r="AD444" s="34">
        <f t="shared" si="359"/>
        <v>0</v>
      </c>
      <c r="AE444" s="34">
        <v>0</v>
      </c>
      <c r="AF444" s="34">
        <v>0</v>
      </c>
      <c r="AG444" s="34">
        <v>0</v>
      </c>
      <c r="AH444" s="34">
        <v>0</v>
      </c>
      <c r="AI444" s="34">
        <v>0</v>
      </c>
      <c r="AJ444" s="34">
        <v>0</v>
      </c>
      <c r="AK444" s="34">
        <f t="shared" si="360"/>
        <v>0</v>
      </c>
      <c r="AL444" s="34">
        <v>0</v>
      </c>
      <c r="AM444" s="34">
        <v>0</v>
      </c>
      <c r="AN444" s="34">
        <v>0</v>
      </c>
      <c r="AO444" s="34">
        <v>0</v>
      </c>
      <c r="AP444" s="34">
        <v>0</v>
      </c>
      <c r="AQ444" s="34">
        <v>0</v>
      </c>
      <c r="AR444" s="34">
        <f t="shared" si="361"/>
        <v>0</v>
      </c>
      <c r="AS444" s="34">
        <v>0</v>
      </c>
      <c r="AT444" s="34">
        <v>0</v>
      </c>
      <c r="AU444" s="34">
        <v>0</v>
      </c>
      <c r="AV444" s="34">
        <v>0</v>
      </c>
    </row>
    <row r="445" spans="1:48" ht="153" x14ac:dyDescent="0.5">
      <c r="A445" s="53">
        <v>397</v>
      </c>
      <c r="B445" s="50" t="s">
        <v>2838</v>
      </c>
      <c r="C445" s="51" t="s">
        <v>2839</v>
      </c>
      <c r="D445" s="52">
        <v>2020</v>
      </c>
      <c r="E445" s="52">
        <v>2021</v>
      </c>
      <c r="F445" s="33">
        <v>1029.0899999999999</v>
      </c>
      <c r="G445" s="34">
        <f t="shared" si="354"/>
        <v>0</v>
      </c>
      <c r="H445" s="34">
        <f t="shared" si="354"/>
        <v>0.8</v>
      </c>
      <c r="I445" s="34">
        <f t="shared" si="355"/>
        <v>1029.0900000000001</v>
      </c>
      <c r="J445" s="34">
        <f t="shared" si="356"/>
        <v>1029.0900000000001</v>
      </c>
      <c r="K445" s="34">
        <f t="shared" si="356"/>
        <v>0</v>
      </c>
      <c r="L445" s="34">
        <f t="shared" si="356"/>
        <v>0</v>
      </c>
      <c r="M445" s="34">
        <f t="shared" si="356"/>
        <v>0</v>
      </c>
      <c r="N445" s="34">
        <v>0</v>
      </c>
      <c r="O445" s="34">
        <v>0</v>
      </c>
      <c r="P445" s="34">
        <f t="shared" si="357"/>
        <v>10</v>
      </c>
      <c r="Q445" s="34">
        <v>10</v>
      </c>
      <c r="R445" s="34">
        <v>0</v>
      </c>
      <c r="S445" s="34">
        <v>0</v>
      </c>
      <c r="T445" s="34">
        <v>0</v>
      </c>
      <c r="U445" s="34">
        <v>0</v>
      </c>
      <c r="V445" s="34">
        <v>0.8</v>
      </c>
      <c r="W445" s="34">
        <f t="shared" si="358"/>
        <v>1019.09</v>
      </c>
      <c r="X445" s="34">
        <v>1019.09</v>
      </c>
      <c r="Y445" s="34">
        <v>0</v>
      </c>
      <c r="Z445" s="34">
        <v>0</v>
      </c>
      <c r="AA445" s="34">
        <v>0</v>
      </c>
      <c r="AB445" s="34">
        <v>0</v>
      </c>
      <c r="AC445" s="34">
        <v>0</v>
      </c>
      <c r="AD445" s="34">
        <f t="shared" si="359"/>
        <v>0</v>
      </c>
      <c r="AE445" s="34">
        <v>0</v>
      </c>
      <c r="AF445" s="34">
        <v>0</v>
      </c>
      <c r="AG445" s="34">
        <v>0</v>
      </c>
      <c r="AH445" s="34">
        <v>0</v>
      </c>
      <c r="AI445" s="34">
        <v>0</v>
      </c>
      <c r="AJ445" s="34">
        <v>0</v>
      </c>
      <c r="AK445" s="34">
        <f t="shared" si="360"/>
        <v>0</v>
      </c>
      <c r="AL445" s="34">
        <v>0</v>
      </c>
      <c r="AM445" s="34">
        <v>0</v>
      </c>
      <c r="AN445" s="34">
        <v>0</v>
      </c>
      <c r="AO445" s="34">
        <v>0</v>
      </c>
      <c r="AP445" s="34">
        <v>0</v>
      </c>
      <c r="AQ445" s="34">
        <v>0</v>
      </c>
      <c r="AR445" s="34">
        <f t="shared" si="361"/>
        <v>0</v>
      </c>
      <c r="AS445" s="34">
        <v>0</v>
      </c>
      <c r="AT445" s="34">
        <v>0</v>
      </c>
      <c r="AU445" s="34">
        <v>0</v>
      </c>
      <c r="AV445" s="34">
        <v>0</v>
      </c>
    </row>
    <row r="446" spans="1:48" ht="153" x14ac:dyDescent="0.5">
      <c r="A446" s="53">
        <v>398</v>
      </c>
      <c r="B446" s="50" t="s">
        <v>888</v>
      </c>
      <c r="C446" s="51" t="s">
        <v>889</v>
      </c>
      <c r="D446" s="52">
        <v>2021</v>
      </c>
      <c r="E446" s="52">
        <v>2021</v>
      </c>
      <c r="F446" s="33">
        <v>20596.61</v>
      </c>
      <c r="G446" s="34">
        <f t="shared" si="354"/>
        <v>0.2</v>
      </c>
      <c r="H446" s="34">
        <f t="shared" si="354"/>
        <v>1.26</v>
      </c>
      <c r="I446" s="34">
        <f t="shared" si="355"/>
        <v>8596.61</v>
      </c>
      <c r="J446" s="34">
        <f t="shared" si="356"/>
        <v>8596.61</v>
      </c>
      <c r="K446" s="34">
        <f t="shared" si="356"/>
        <v>0</v>
      </c>
      <c r="L446" s="34">
        <f t="shared" si="356"/>
        <v>0</v>
      </c>
      <c r="M446" s="34">
        <f t="shared" si="356"/>
        <v>0</v>
      </c>
      <c r="N446" s="34">
        <v>0</v>
      </c>
      <c r="O446" s="34">
        <v>0</v>
      </c>
      <c r="P446" s="34">
        <f t="shared" si="357"/>
        <v>10</v>
      </c>
      <c r="Q446" s="34">
        <v>10</v>
      </c>
      <c r="R446" s="34">
        <v>0</v>
      </c>
      <c r="S446" s="34">
        <v>0</v>
      </c>
      <c r="T446" s="34">
        <v>0</v>
      </c>
      <c r="U446" s="34">
        <v>0.2</v>
      </c>
      <c r="V446" s="34">
        <v>1.26</v>
      </c>
      <c r="W446" s="34">
        <f t="shared" si="358"/>
        <v>586.61</v>
      </c>
      <c r="X446" s="34">
        <v>586.61</v>
      </c>
      <c r="Y446" s="34">
        <v>0</v>
      </c>
      <c r="Z446" s="34">
        <v>0</v>
      </c>
      <c r="AA446" s="34">
        <v>0</v>
      </c>
      <c r="AB446" s="34">
        <v>0</v>
      </c>
      <c r="AC446" s="34">
        <v>0</v>
      </c>
      <c r="AD446" s="34">
        <f t="shared" si="359"/>
        <v>2000</v>
      </c>
      <c r="AE446" s="34">
        <v>2000</v>
      </c>
      <c r="AF446" s="34">
        <v>0</v>
      </c>
      <c r="AG446" s="34">
        <v>0</v>
      </c>
      <c r="AH446" s="34">
        <v>0</v>
      </c>
      <c r="AI446" s="34">
        <v>0</v>
      </c>
      <c r="AJ446" s="34">
        <v>0</v>
      </c>
      <c r="AK446" s="34">
        <f t="shared" si="360"/>
        <v>3000</v>
      </c>
      <c r="AL446" s="34">
        <v>3000</v>
      </c>
      <c r="AM446" s="34">
        <v>0</v>
      </c>
      <c r="AN446" s="34">
        <v>0</v>
      </c>
      <c r="AO446" s="34">
        <v>0</v>
      </c>
      <c r="AP446" s="34">
        <v>0</v>
      </c>
      <c r="AQ446" s="34">
        <v>0</v>
      </c>
      <c r="AR446" s="34">
        <f t="shared" si="361"/>
        <v>3000</v>
      </c>
      <c r="AS446" s="34">
        <v>3000</v>
      </c>
      <c r="AT446" s="34">
        <v>0</v>
      </c>
      <c r="AU446" s="34">
        <v>0</v>
      </c>
      <c r="AV446" s="34">
        <v>0</v>
      </c>
    </row>
    <row r="447" spans="1:48" ht="76.5" x14ac:dyDescent="0.5">
      <c r="A447" s="53">
        <v>399</v>
      </c>
      <c r="B447" s="50" t="s">
        <v>890</v>
      </c>
      <c r="C447" s="51" t="s">
        <v>891</v>
      </c>
      <c r="D447" s="52">
        <v>2020</v>
      </c>
      <c r="E447" s="52">
        <v>2020</v>
      </c>
      <c r="F447" s="33">
        <v>1516.1</v>
      </c>
      <c r="G447" s="34">
        <f t="shared" si="354"/>
        <v>0</v>
      </c>
      <c r="H447" s="34">
        <f t="shared" si="354"/>
        <v>1.26</v>
      </c>
      <c r="I447" s="34">
        <f t="shared" si="355"/>
        <v>1260.67</v>
      </c>
      <c r="J447" s="34">
        <f t="shared" si="356"/>
        <v>1260.67</v>
      </c>
      <c r="K447" s="34">
        <f t="shared" si="356"/>
        <v>0</v>
      </c>
      <c r="L447" s="34">
        <f t="shared" si="356"/>
        <v>0</v>
      </c>
      <c r="M447" s="34">
        <f t="shared" si="356"/>
        <v>0</v>
      </c>
      <c r="N447" s="34">
        <v>0</v>
      </c>
      <c r="O447" s="34">
        <v>1.26</v>
      </c>
      <c r="P447" s="34">
        <f t="shared" si="357"/>
        <v>1260.67</v>
      </c>
      <c r="Q447" s="34">
        <v>1260.67</v>
      </c>
      <c r="R447" s="34">
        <v>0</v>
      </c>
      <c r="S447" s="34">
        <v>0</v>
      </c>
      <c r="T447" s="34">
        <v>0</v>
      </c>
      <c r="U447" s="34">
        <v>0</v>
      </c>
      <c r="V447" s="34">
        <v>0</v>
      </c>
      <c r="W447" s="34">
        <f t="shared" si="358"/>
        <v>0</v>
      </c>
      <c r="X447" s="34">
        <v>0</v>
      </c>
      <c r="Y447" s="34">
        <v>0</v>
      </c>
      <c r="Z447" s="34">
        <v>0</v>
      </c>
      <c r="AA447" s="34">
        <v>0</v>
      </c>
      <c r="AB447" s="34">
        <v>0</v>
      </c>
      <c r="AC447" s="34">
        <v>0</v>
      </c>
      <c r="AD447" s="34">
        <f t="shared" si="359"/>
        <v>0</v>
      </c>
      <c r="AE447" s="34">
        <v>0</v>
      </c>
      <c r="AF447" s="34">
        <v>0</v>
      </c>
      <c r="AG447" s="34">
        <v>0</v>
      </c>
      <c r="AH447" s="34">
        <v>0</v>
      </c>
      <c r="AI447" s="34">
        <v>0</v>
      </c>
      <c r="AJ447" s="34">
        <v>0</v>
      </c>
      <c r="AK447" s="34">
        <f t="shared" si="360"/>
        <v>0</v>
      </c>
      <c r="AL447" s="34">
        <v>0</v>
      </c>
      <c r="AM447" s="34">
        <v>0</v>
      </c>
      <c r="AN447" s="34">
        <v>0</v>
      </c>
      <c r="AO447" s="34">
        <v>0</v>
      </c>
      <c r="AP447" s="34">
        <v>0</v>
      </c>
      <c r="AQ447" s="34">
        <v>0</v>
      </c>
      <c r="AR447" s="34">
        <f t="shared" si="361"/>
        <v>0</v>
      </c>
      <c r="AS447" s="34">
        <v>0</v>
      </c>
      <c r="AT447" s="34">
        <v>0</v>
      </c>
      <c r="AU447" s="34">
        <v>0</v>
      </c>
      <c r="AV447" s="34">
        <v>0</v>
      </c>
    </row>
    <row r="448" spans="1:48" ht="38.25" x14ac:dyDescent="0.5">
      <c r="A448" s="53"/>
      <c r="B448" s="43" t="s">
        <v>892</v>
      </c>
      <c r="C448" s="48"/>
      <c r="D448" s="52"/>
      <c r="E448" s="45"/>
      <c r="F448" s="35">
        <f>SUM(F449:F453)</f>
        <v>162229.83000000002</v>
      </c>
      <c r="G448" s="35">
        <f t="shared" ref="G448:AV448" si="362">SUM(G449:G453)</f>
        <v>7.25</v>
      </c>
      <c r="H448" s="35">
        <f t="shared" si="362"/>
        <v>1.26</v>
      </c>
      <c r="I448" s="35">
        <f t="shared" si="362"/>
        <v>89557.550000000017</v>
      </c>
      <c r="J448" s="35">
        <f t="shared" si="362"/>
        <v>51557.55000000001</v>
      </c>
      <c r="K448" s="35">
        <f t="shared" si="362"/>
        <v>38000</v>
      </c>
      <c r="L448" s="35">
        <f t="shared" si="362"/>
        <v>0</v>
      </c>
      <c r="M448" s="35">
        <f t="shared" si="362"/>
        <v>0</v>
      </c>
      <c r="N448" s="35">
        <f t="shared" si="362"/>
        <v>0</v>
      </c>
      <c r="O448" s="35">
        <f t="shared" si="362"/>
        <v>1.26</v>
      </c>
      <c r="P448" s="35">
        <f t="shared" si="362"/>
        <v>6817.2899999999991</v>
      </c>
      <c r="Q448" s="35">
        <f t="shared" si="362"/>
        <v>6817.2899999999991</v>
      </c>
      <c r="R448" s="35">
        <f t="shared" si="362"/>
        <v>0</v>
      </c>
      <c r="S448" s="35">
        <f t="shared" si="362"/>
        <v>0</v>
      </c>
      <c r="T448" s="35">
        <f t="shared" si="362"/>
        <v>0</v>
      </c>
      <c r="U448" s="35">
        <f t="shared" si="362"/>
        <v>0</v>
      </c>
      <c r="V448" s="35">
        <f t="shared" si="362"/>
        <v>0</v>
      </c>
      <c r="W448" s="35">
        <f t="shared" si="362"/>
        <v>2507.98</v>
      </c>
      <c r="X448" s="35">
        <f t="shared" si="362"/>
        <v>2507.98</v>
      </c>
      <c r="Y448" s="35">
        <f t="shared" si="362"/>
        <v>0</v>
      </c>
      <c r="Z448" s="35">
        <f t="shared" si="362"/>
        <v>0</v>
      </c>
      <c r="AA448" s="35">
        <f t="shared" si="362"/>
        <v>0</v>
      </c>
      <c r="AB448" s="35">
        <f t="shared" si="362"/>
        <v>0</v>
      </c>
      <c r="AC448" s="35">
        <f t="shared" si="362"/>
        <v>0</v>
      </c>
      <c r="AD448" s="35">
        <f t="shared" si="362"/>
        <v>38566.82</v>
      </c>
      <c r="AE448" s="35">
        <f t="shared" si="362"/>
        <v>566.82000000000005</v>
      </c>
      <c r="AF448" s="35">
        <f t="shared" si="362"/>
        <v>38000</v>
      </c>
      <c r="AG448" s="35">
        <f t="shared" si="362"/>
        <v>0</v>
      </c>
      <c r="AH448" s="35">
        <f t="shared" si="362"/>
        <v>0</v>
      </c>
      <c r="AI448" s="35">
        <f t="shared" si="362"/>
        <v>0</v>
      </c>
      <c r="AJ448" s="35">
        <f t="shared" si="362"/>
        <v>0</v>
      </c>
      <c r="AK448" s="35">
        <f t="shared" si="362"/>
        <v>39020</v>
      </c>
      <c r="AL448" s="35">
        <f t="shared" si="362"/>
        <v>39020</v>
      </c>
      <c r="AM448" s="35">
        <f t="shared" si="362"/>
        <v>0</v>
      </c>
      <c r="AN448" s="35">
        <f t="shared" si="362"/>
        <v>0</v>
      </c>
      <c r="AO448" s="35">
        <f t="shared" si="362"/>
        <v>0</v>
      </c>
      <c r="AP448" s="35">
        <f t="shared" si="362"/>
        <v>7.25</v>
      </c>
      <c r="AQ448" s="35">
        <f t="shared" si="362"/>
        <v>0</v>
      </c>
      <c r="AR448" s="35">
        <f t="shared" si="362"/>
        <v>2645.4600000000037</v>
      </c>
      <c r="AS448" s="35">
        <f t="shared" si="362"/>
        <v>2645.4600000000037</v>
      </c>
      <c r="AT448" s="35">
        <f t="shared" si="362"/>
        <v>0</v>
      </c>
      <c r="AU448" s="35">
        <f t="shared" si="362"/>
        <v>0</v>
      </c>
      <c r="AV448" s="35">
        <f t="shared" si="362"/>
        <v>0</v>
      </c>
    </row>
    <row r="449" spans="1:48" ht="76.5" x14ac:dyDescent="0.5">
      <c r="A449" s="53">
        <v>400</v>
      </c>
      <c r="B449" s="50" t="s">
        <v>893</v>
      </c>
      <c r="C449" s="51" t="s">
        <v>894</v>
      </c>
      <c r="D449" s="52">
        <v>2018</v>
      </c>
      <c r="E449" s="52">
        <v>2021</v>
      </c>
      <c r="F449" s="33">
        <v>59637.94</v>
      </c>
      <c r="G449" s="34">
        <f t="shared" ref="G449:H453" si="363">N449+U449+AB449+AI449+AP449</f>
        <v>0</v>
      </c>
      <c r="H449" s="34">
        <f t="shared" si="363"/>
        <v>0</v>
      </c>
      <c r="I449" s="34">
        <f t="shared" ref="I449:I453" si="364">J449+K449+L449</f>
        <v>45636.05</v>
      </c>
      <c r="J449" s="34">
        <f t="shared" ref="J449:M453" si="365">Q449+X449+AE449+AL449+AS449</f>
        <v>7636.0499999999993</v>
      </c>
      <c r="K449" s="34">
        <f t="shared" si="365"/>
        <v>38000</v>
      </c>
      <c r="L449" s="34">
        <f t="shared" si="365"/>
        <v>0</v>
      </c>
      <c r="M449" s="34">
        <f t="shared" si="365"/>
        <v>0</v>
      </c>
      <c r="N449" s="34">
        <v>0</v>
      </c>
      <c r="O449" s="34">
        <v>0</v>
      </c>
      <c r="P449" s="34">
        <f t="shared" ref="P449:P453" si="366">Q449+R449+S449</f>
        <v>5281.19</v>
      </c>
      <c r="Q449" s="34">
        <v>5281.19</v>
      </c>
      <c r="R449" s="34">
        <v>0</v>
      </c>
      <c r="S449" s="34">
        <v>0</v>
      </c>
      <c r="T449" s="34">
        <v>0</v>
      </c>
      <c r="U449" s="34">
        <v>0</v>
      </c>
      <c r="V449" s="34">
        <v>0</v>
      </c>
      <c r="W449" s="34">
        <f t="shared" ref="W449:W453" si="367">X449+Y449+Z449</f>
        <v>2354.86</v>
      </c>
      <c r="X449" s="34">
        <v>2354.86</v>
      </c>
      <c r="Y449" s="34">
        <v>0</v>
      </c>
      <c r="Z449" s="34">
        <v>0</v>
      </c>
      <c r="AA449" s="34">
        <v>0</v>
      </c>
      <c r="AB449" s="34">
        <v>0</v>
      </c>
      <c r="AC449" s="34">
        <v>0</v>
      </c>
      <c r="AD449" s="34">
        <f t="shared" ref="AD449:AD453" si="368">AE449+AF449+AG449</f>
        <v>38000</v>
      </c>
      <c r="AE449" s="34">
        <v>0</v>
      </c>
      <c r="AF449" s="34">
        <v>38000</v>
      </c>
      <c r="AG449" s="34">
        <v>0</v>
      </c>
      <c r="AH449" s="34">
        <v>0</v>
      </c>
      <c r="AI449" s="34">
        <v>0</v>
      </c>
      <c r="AJ449" s="34">
        <v>0</v>
      </c>
      <c r="AK449" s="34">
        <f t="shared" ref="AK449:AK453" si="369">AL449+AM449+AN449</f>
        <v>0</v>
      </c>
      <c r="AL449" s="34">
        <v>0</v>
      </c>
      <c r="AM449" s="34">
        <v>0</v>
      </c>
      <c r="AN449" s="34">
        <v>0</v>
      </c>
      <c r="AO449" s="34">
        <v>0</v>
      </c>
      <c r="AP449" s="34">
        <v>0</v>
      </c>
      <c r="AQ449" s="34">
        <v>0</v>
      </c>
      <c r="AR449" s="34">
        <f t="shared" ref="AR449:AR453" si="370">AS449+AT449+AU449</f>
        <v>0</v>
      </c>
      <c r="AS449" s="34">
        <v>0</v>
      </c>
      <c r="AT449" s="34">
        <v>0</v>
      </c>
      <c r="AU449" s="34">
        <v>0</v>
      </c>
      <c r="AV449" s="34">
        <v>0</v>
      </c>
    </row>
    <row r="450" spans="1:48" ht="153" x14ac:dyDescent="0.5">
      <c r="A450" s="53">
        <v>401</v>
      </c>
      <c r="B450" s="50" t="s">
        <v>895</v>
      </c>
      <c r="C450" s="51" t="s">
        <v>896</v>
      </c>
      <c r="D450" s="52">
        <v>2021</v>
      </c>
      <c r="E450" s="52">
        <v>2021</v>
      </c>
      <c r="F450" s="33">
        <v>39679.94</v>
      </c>
      <c r="G450" s="34">
        <f t="shared" si="363"/>
        <v>0</v>
      </c>
      <c r="H450" s="34">
        <f t="shared" si="363"/>
        <v>0</v>
      </c>
      <c r="I450" s="34">
        <f t="shared" si="364"/>
        <v>39679.94</v>
      </c>
      <c r="J450" s="34">
        <f t="shared" si="365"/>
        <v>39679.94</v>
      </c>
      <c r="K450" s="34">
        <f t="shared" si="365"/>
        <v>0</v>
      </c>
      <c r="L450" s="34">
        <f t="shared" si="365"/>
        <v>0</v>
      </c>
      <c r="M450" s="34">
        <f t="shared" si="365"/>
        <v>0</v>
      </c>
      <c r="N450" s="34">
        <v>0</v>
      </c>
      <c r="O450" s="34">
        <v>0</v>
      </c>
      <c r="P450" s="34">
        <f t="shared" si="366"/>
        <v>0</v>
      </c>
      <c r="Q450" s="34">
        <v>0</v>
      </c>
      <c r="R450" s="34">
        <v>0</v>
      </c>
      <c r="S450" s="34">
        <v>0</v>
      </c>
      <c r="T450" s="34">
        <v>0</v>
      </c>
      <c r="U450" s="34">
        <v>0</v>
      </c>
      <c r="V450" s="34">
        <v>0</v>
      </c>
      <c r="W450" s="34">
        <f t="shared" si="367"/>
        <v>133.12</v>
      </c>
      <c r="X450" s="34">
        <v>133.12</v>
      </c>
      <c r="Y450" s="34">
        <v>0</v>
      </c>
      <c r="Z450" s="34">
        <v>0</v>
      </c>
      <c r="AA450" s="34">
        <v>0</v>
      </c>
      <c r="AB450" s="34">
        <v>0</v>
      </c>
      <c r="AC450" s="34">
        <v>0</v>
      </c>
      <c r="AD450" s="34">
        <f t="shared" si="368"/>
        <v>546.82000000000005</v>
      </c>
      <c r="AE450" s="34">
        <v>546.82000000000005</v>
      </c>
      <c r="AF450" s="34">
        <v>0</v>
      </c>
      <c r="AG450" s="34">
        <v>0</v>
      </c>
      <c r="AH450" s="34">
        <v>0</v>
      </c>
      <c r="AI450" s="34">
        <v>0</v>
      </c>
      <c r="AJ450" s="34">
        <v>0</v>
      </c>
      <c r="AK450" s="34">
        <f t="shared" si="369"/>
        <v>39000</v>
      </c>
      <c r="AL450" s="34">
        <v>39000</v>
      </c>
      <c r="AM450" s="34">
        <v>0</v>
      </c>
      <c r="AN450" s="34">
        <v>0</v>
      </c>
      <c r="AO450" s="34">
        <v>0</v>
      </c>
      <c r="AP450" s="34">
        <v>0</v>
      </c>
      <c r="AQ450" s="34">
        <v>0</v>
      </c>
      <c r="AR450" s="34">
        <f t="shared" si="370"/>
        <v>0</v>
      </c>
      <c r="AS450" s="34">
        <v>0</v>
      </c>
      <c r="AT450" s="34">
        <v>0</v>
      </c>
      <c r="AU450" s="34">
        <v>0</v>
      </c>
      <c r="AV450" s="34">
        <v>0</v>
      </c>
    </row>
    <row r="451" spans="1:48" ht="153" x14ac:dyDescent="0.5">
      <c r="A451" s="53">
        <v>402</v>
      </c>
      <c r="B451" s="50" t="s">
        <v>897</v>
      </c>
      <c r="C451" s="51" t="s">
        <v>898</v>
      </c>
      <c r="D451" s="52">
        <v>2022</v>
      </c>
      <c r="E451" s="52">
        <v>2024</v>
      </c>
      <c r="F451" s="33">
        <v>17680.55</v>
      </c>
      <c r="G451" s="34">
        <f t="shared" si="363"/>
        <v>7.25</v>
      </c>
      <c r="H451" s="34">
        <f t="shared" si="363"/>
        <v>0</v>
      </c>
      <c r="I451" s="34">
        <f t="shared" si="364"/>
        <v>650.54999999999995</v>
      </c>
      <c r="J451" s="34">
        <f t="shared" si="365"/>
        <v>650.54999999999995</v>
      </c>
      <c r="K451" s="34">
        <f t="shared" si="365"/>
        <v>0</v>
      </c>
      <c r="L451" s="34">
        <f t="shared" si="365"/>
        <v>0</v>
      </c>
      <c r="M451" s="34">
        <f t="shared" si="365"/>
        <v>0</v>
      </c>
      <c r="N451" s="34">
        <v>0</v>
      </c>
      <c r="O451" s="34">
        <v>0</v>
      </c>
      <c r="P451" s="34">
        <f t="shared" si="366"/>
        <v>10</v>
      </c>
      <c r="Q451" s="34">
        <v>10</v>
      </c>
      <c r="R451" s="34">
        <v>0</v>
      </c>
      <c r="S451" s="34">
        <v>0</v>
      </c>
      <c r="T451" s="34">
        <v>0</v>
      </c>
      <c r="U451" s="34">
        <v>0</v>
      </c>
      <c r="V451" s="34">
        <v>0</v>
      </c>
      <c r="W451" s="34">
        <f t="shared" si="367"/>
        <v>10</v>
      </c>
      <c r="X451" s="34">
        <v>10</v>
      </c>
      <c r="Y451" s="34">
        <v>0</v>
      </c>
      <c r="Z451" s="34">
        <v>0</v>
      </c>
      <c r="AA451" s="34">
        <v>0</v>
      </c>
      <c r="AB451" s="34">
        <v>0</v>
      </c>
      <c r="AC451" s="34">
        <v>0</v>
      </c>
      <c r="AD451" s="34">
        <f t="shared" si="368"/>
        <v>10</v>
      </c>
      <c r="AE451" s="34">
        <v>10</v>
      </c>
      <c r="AF451" s="34">
        <v>0</v>
      </c>
      <c r="AG451" s="34">
        <v>0</v>
      </c>
      <c r="AH451" s="34">
        <v>0</v>
      </c>
      <c r="AI451" s="34">
        <v>0</v>
      </c>
      <c r="AJ451" s="34">
        <v>0</v>
      </c>
      <c r="AK451" s="34">
        <f t="shared" si="369"/>
        <v>10</v>
      </c>
      <c r="AL451" s="34">
        <v>10</v>
      </c>
      <c r="AM451" s="34">
        <v>0</v>
      </c>
      <c r="AN451" s="34">
        <v>0</v>
      </c>
      <c r="AO451" s="34">
        <v>0</v>
      </c>
      <c r="AP451" s="34">
        <v>7.25</v>
      </c>
      <c r="AQ451" s="34">
        <v>0</v>
      </c>
      <c r="AR451" s="34">
        <f t="shared" si="370"/>
        <v>610.54999999999995</v>
      </c>
      <c r="AS451" s="34">
        <v>610.54999999999995</v>
      </c>
      <c r="AT451" s="34">
        <v>0</v>
      </c>
      <c r="AU451" s="34">
        <v>0</v>
      </c>
      <c r="AV451" s="34">
        <v>0</v>
      </c>
    </row>
    <row r="452" spans="1:48" ht="153" x14ac:dyDescent="0.5">
      <c r="A452" s="53">
        <v>403</v>
      </c>
      <c r="B452" s="50" t="s">
        <v>899</v>
      </c>
      <c r="C452" s="51" t="s">
        <v>900</v>
      </c>
      <c r="D452" s="52">
        <v>2021</v>
      </c>
      <c r="E452" s="52">
        <v>2026</v>
      </c>
      <c r="F452" s="33">
        <v>43715.3</v>
      </c>
      <c r="G452" s="34">
        <f t="shared" si="363"/>
        <v>0</v>
      </c>
      <c r="H452" s="34">
        <f t="shared" si="363"/>
        <v>0</v>
      </c>
      <c r="I452" s="34">
        <f t="shared" si="364"/>
        <v>2074.9100000000035</v>
      </c>
      <c r="J452" s="34">
        <f t="shared" si="365"/>
        <v>2074.9100000000035</v>
      </c>
      <c r="K452" s="34">
        <f t="shared" si="365"/>
        <v>0</v>
      </c>
      <c r="L452" s="34">
        <f t="shared" si="365"/>
        <v>0</v>
      </c>
      <c r="M452" s="34">
        <f t="shared" si="365"/>
        <v>0</v>
      </c>
      <c r="N452" s="34">
        <v>0</v>
      </c>
      <c r="O452" s="34">
        <v>0</v>
      </c>
      <c r="P452" s="34">
        <f t="shared" si="366"/>
        <v>10</v>
      </c>
      <c r="Q452" s="34">
        <v>10</v>
      </c>
      <c r="R452" s="34">
        <v>0</v>
      </c>
      <c r="S452" s="34">
        <v>0</v>
      </c>
      <c r="T452" s="34">
        <v>0</v>
      </c>
      <c r="U452" s="34">
        <v>0</v>
      </c>
      <c r="V452" s="34">
        <v>0</v>
      </c>
      <c r="W452" s="34">
        <f t="shared" si="367"/>
        <v>10</v>
      </c>
      <c r="X452" s="34">
        <v>10</v>
      </c>
      <c r="Y452" s="34">
        <v>0</v>
      </c>
      <c r="Z452" s="34">
        <v>0</v>
      </c>
      <c r="AA452" s="34">
        <v>0</v>
      </c>
      <c r="AB452" s="34">
        <v>0</v>
      </c>
      <c r="AC452" s="34">
        <v>0</v>
      </c>
      <c r="AD452" s="34">
        <f t="shared" si="368"/>
        <v>10</v>
      </c>
      <c r="AE452" s="34">
        <v>10</v>
      </c>
      <c r="AF452" s="34">
        <v>0</v>
      </c>
      <c r="AG452" s="34">
        <v>0</v>
      </c>
      <c r="AH452" s="34">
        <v>0</v>
      </c>
      <c r="AI452" s="34">
        <v>0</v>
      </c>
      <c r="AJ452" s="34">
        <v>0</v>
      </c>
      <c r="AK452" s="34">
        <f t="shared" si="369"/>
        <v>10</v>
      </c>
      <c r="AL452" s="34">
        <v>10</v>
      </c>
      <c r="AM452" s="34">
        <v>0</v>
      </c>
      <c r="AN452" s="34">
        <v>0</v>
      </c>
      <c r="AO452" s="34">
        <v>0</v>
      </c>
      <c r="AP452" s="34">
        <v>0</v>
      </c>
      <c r="AQ452" s="34">
        <v>0</v>
      </c>
      <c r="AR452" s="34">
        <f t="shared" si="370"/>
        <v>2034.9100000000035</v>
      </c>
      <c r="AS452" s="34">
        <v>2034.9100000000035</v>
      </c>
      <c r="AT452" s="34">
        <v>0</v>
      </c>
      <c r="AU452" s="34">
        <v>0</v>
      </c>
      <c r="AV452" s="34">
        <v>0</v>
      </c>
    </row>
    <row r="453" spans="1:48" ht="153" x14ac:dyDescent="0.5">
      <c r="A453" s="53">
        <v>404</v>
      </c>
      <c r="B453" s="50" t="s">
        <v>901</v>
      </c>
      <c r="C453" s="51" t="s">
        <v>902</v>
      </c>
      <c r="D453" s="52">
        <v>2020</v>
      </c>
      <c r="E453" s="52">
        <v>2020</v>
      </c>
      <c r="F453" s="33">
        <v>1516.1</v>
      </c>
      <c r="G453" s="34">
        <f t="shared" si="363"/>
        <v>0</v>
      </c>
      <c r="H453" s="34">
        <f t="shared" si="363"/>
        <v>1.26</v>
      </c>
      <c r="I453" s="34">
        <f t="shared" si="364"/>
        <v>1516.1</v>
      </c>
      <c r="J453" s="34">
        <f t="shared" si="365"/>
        <v>1516.1</v>
      </c>
      <c r="K453" s="34">
        <f t="shared" si="365"/>
        <v>0</v>
      </c>
      <c r="L453" s="34">
        <f t="shared" si="365"/>
        <v>0</v>
      </c>
      <c r="M453" s="34">
        <f t="shared" si="365"/>
        <v>0</v>
      </c>
      <c r="N453" s="34">
        <v>0</v>
      </c>
      <c r="O453" s="34">
        <v>1.26</v>
      </c>
      <c r="P453" s="34">
        <f t="shared" si="366"/>
        <v>1516.1</v>
      </c>
      <c r="Q453" s="34">
        <v>1516.1</v>
      </c>
      <c r="R453" s="34">
        <v>0</v>
      </c>
      <c r="S453" s="34">
        <v>0</v>
      </c>
      <c r="T453" s="34">
        <v>0</v>
      </c>
      <c r="U453" s="34">
        <v>0</v>
      </c>
      <c r="V453" s="34">
        <v>0</v>
      </c>
      <c r="W453" s="34">
        <f t="shared" si="367"/>
        <v>0</v>
      </c>
      <c r="X453" s="34">
        <v>0</v>
      </c>
      <c r="Y453" s="34">
        <v>0</v>
      </c>
      <c r="Z453" s="34">
        <v>0</v>
      </c>
      <c r="AA453" s="34">
        <v>0</v>
      </c>
      <c r="AB453" s="34">
        <v>0</v>
      </c>
      <c r="AC453" s="34">
        <v>0</v>
      </c>
      <c r="AD453" s="34">
        <f t="shared" si="368"/>
        <v>0</v>
      </c>
      <c r="AE453" s="34">
        <v>0</v>
      </c>
      <c r="AF453" s="34">
        <v>0</v>
      </c>
      <c r="AG453" s="34">
        <v>0</v>
      </c>
      <c r="AH453" s="34">
        <v>0</v>
      </c>
      <c r="AI453" s="34">
        <v>0</v>
      </c>
      <c r="AJ453" s="34">
        <v>0</v>
      </c>
      <c r="AK453" s="34">
        <f t="shared" si="369"/>
        <v>0</v>
      </c>
      <c r="AL453" s="34">
        <v>0</v>
      </c>
      <c r="AM453" s="34">
        <v>0</v>
      </c>
      <c r="AN453" s="34">
        <v>0</v>
      </c>
      <c r="AO453" s="34">
        <v>0</v>
      </c>
      <c r="AP453" s="34">
        <v>0</v>
      </c>
      <c r="AQ453" s="34">
        <v>0</v>
      </c>
      <c r="AR453" s="34">
        <f t="shared" si="370"/>
        <v>0</v>
      </c>
      <c r="AS453" s="34">
        <v>0</v>
      </c>
      <c r="AT453" s="34">
        <v>0</v>
      </c>
      <c r="AU453" s="34">
        <v>0</v>
      </c>
      <c r="AV453" s="34">
        <v>0</v>
      </c>
    </row>
    <row r="454" spans="1:48" ht="38.25" x14ac:dyDescent="0.5">
      <c r="A454" s="53"/>
      <c r="B454" s="43" t="s">
        <v>903</v>
      </c>
      <c r="C454" s="48"/>
      <c r="D454" s="52"/>
      <c r="E454" s="45"/>
      <c r="F454" s="35">
        <f>SUM(F455:F505)</f>
        <v>534842.28679999989</v>
      </c>
      <c r="G454" s="35">
        <f t="shared" ref="G454:AV454" si="371">SUM(G455:G505)</f>
        <v>54.731000000000002</v>
      </c>
      <c r="H454" s="35">
        <f t="shared" si="371"/>
        <v>7.9399999999999995</v>
      </c>
      <c r="I454" s="35">
        <f t="shared" si="371"/>
        <v>298557.2721050001</v>
      </c>
      <c r="J454" s="35">
        <f t="shared" si="371"/>
        <v>264151.87210500002</v>
      </c>
      <c r="K454" s="35">
        <f t="shared" si="371"/>
        <v>34405.4</v>
      </c>
      <c r="L454" s="35">
        <f t="shared" si="371"/>
        <v>0</v>
      </c>
      <c r="M454" s="35">
        <f t="shared" si="371"/>
        <v>0</v>
      </c>
      <c r="N454" s="35">
        <f t="shared" si="371"/>
        <v>0.33699999999999997</v>
      </c>
      <c r="O454" s="35">
        <f t="shared" si="371"/>
        <v>0.25</v>
      </c>
      <c r="P454" s="35">
        <f t="shared" si="371"/>
        <v>17422.826000000005</v>
      </c>
      <c r="Q454" s="35">
        <f t="shared" si="371"/>
        <v>17422.826000000005</v>
      </c>
      <c r="R454" s="35">
        <f t="shared" si="371"/>
        <v>0</v>
      </c>
      <c r="S454" s="35">
        <f t="shared" si="371"/>
        <v>0</v>
      </c>
      <c r="T454" s="35">
        <f t="shared" si="371"/>
        <v>0</v>
      </c>
      <c r="U454" s="35">
        <f t="shared" si="371"/>
        <v>3.8900000000000006</v>
      </c>
      <c r="V454" s="35">
        <f t="shared" si="371"/>
        <v>5.84</v>
      </c>
      <c r="W454" s="35">
        <f t="shared" si="371"/>
        <v>62437.622000000018</v>
      </c>
      <c r="X454" s="35">
        <f t="shared" si="371"/>
        <v>28032.221999999998</v>
      </c>
      <c r="Y454" s="35">
        <f t="shared" si="371"/>
        <v>34405.4</v>
      </c>
      <c r="Z454" s="35">
        <f t="shared" si="371"/>
        <v>0</v>
      </c>
      <c r="AA454" s="35">
        <f t="shared" si="371"/>
        <v>0</v>
      </c>
      <c r="AB454" s="35">
        <f t="shared" si="371"/>
        <v>14.808</v>
      </c>
      <c r="AC454" s="35">
        <f t="shared" si="371"/>
        <v>0.5</v>
      </c>
      <c r="AD454" s="35">
        <f t="shared" si="371"/>
        <v>79121.618105000001</v>
      </c>
      <c r="AE454" s="35">
        <f t="shared" si="371"/>
        <v>79121.618105000001</v>
      </c>
      <c r="AF454" s="35">
        <f t="shared" si="371"/>
        <v>0</v>
      </c>
      <c r="AG454" s="35">
        <f t="shared" si="371"/>
        <v>0</v>
      </c>
      <c r="AH454" s="35">
        <f t="shared" si="371"/>
        <v>0</v>
      </c>
      <c r="AI454" s="35">
        <f t="shared" si="371"/>
        <v>11.35</v>
      </c>
      <c r="AJ454" s="35">
        <f t="shared" si="371"/>
        <v>0.65</v>
      </c>
      <c r="AK454" s="35">
        <f t="shared" si="371"/>
        <v>69240.56</v>
      </c>
      <c r="AL454" s="35">
        <f t="shared" si="371"/>
        <v>69240.56</v>
      </c>
      <c r="AM454" s="35">
        <f t="shared" si="371"/>
        <v>0</v>
      </c>
      <c r="AN454" s="35">
        <f t="shared" si="371"/>
        <v>0</v>
      </c>
      <c r="AO454" s="35">
        <f t="shared" si="371"/>
        <v>0</v>
      </c>
      <c r="AP454" s="35">
        <f t="shared" si="371"/>
        <v>24.345999999999997</v>
      </c>
      <c r="AQ454" s="35">
        <f t="shared" si="371"/>
        <v>0.7</v>
      </c>
      <c r="AR454" s="35">
        <f t="shared" si="371"/>
        <v>70334.646000000008</v>
      </c>
      <c r="AS454" s="35">
        <f t="shared" si="371"/>
        <v>70334.646000000008</v>
      </c>
      <c r="AT454" s="35">
        <f t="shared" si="371"/>
        <v>0</v>
      </c>
      <c r="AU454" s="35">
        <f t="shared" si="371"/>
        <v>0</v>
      </c>
      <c r="AV454" s="35">
        <f t="shared" si="371"/>
        <v>0</v>
      </c>
    </row>
    <row r="455" spans="1:48" ht="114.75" x14ac:dyDescent="0.5">
      <c r="A455" s="53">
        <v>405</v>
      </c>
      <c r="B455" s="50" t="s">
        <v>904</v>
      </c>
      <c r="C455" s="51" t="s">
        <v>905</v>
      </c>
      <c r="D455" s="52">
        <v>2017</v>
      </c>
      <c r="E455" s="52">
        <v>2022</v>
      </c>
      <c r="F455" s="33">
        <v>15922.31</v>
      </c>
      <c r="G455" s="34">
        <f t="shared" ref="G455:G486" si="372">N455+U455+AB455+AI455+AP455</f>
        <v>0</v>
      </c>
      <c r="H455" s="34">
        <f t="shared" ref="H455:H486" si="373">O455+V455+AC455+AJ455+AQ455</f>
        <v>0</v>
      </c>
      <c r="I455" s="34">
        <f t="shared" ref="I455:I505" si="374">J455+K455+L455</f>
        <v>14548.1</v>
      </c>
      <c r="J455" s="34">
        <f t="shared" ref="J455:J486" si="375">Q455+X455+AE455+AL455+AS455</f>
        <v>14548.1</v>
      </c>
      <c r="K455" s="34">
        <f t="shared" ref="K455:K486" si="376">R455+Y455+AF455+AM455+AT455</f>
        <v>0</v>
      </c>
      <c r="L455" s="34">
        <f t="shared" ref="L455:L486" si="377">S455+Z455+AG455+AN455+AU455</f>
        <v>0</v>
      </c>
      <c r="M455" s="34">
        <f t="shared" ref="M455:M486" si="378">T455+AA455+AH455+AO455+AV455</f>
        <v>0</v>
      </c>
      <c r="N455" s="34">
        <v>0</v>
      </c>
      <c r="O455" s="34">
        <v>0</v>
      </c>
      <c r="P455" s="34">
        <f t="shared" ref="P455:P505" si="379">Q455+R455+S455</f>
        <v>0</v>
      </c>
      <c r="Q455" s="34">
        <v>0</v>
      </c>
      <c r="R455" s="34">
        <v>0</v>
      </c>
      <c r="S455" s="34">
        <v>0</v>
      </c>
      <c r="T455" s="34">
        <v>0</v>
      </c>
      <c r="U455" s="34">
        <v>0</v>
      </c>
      <c r="V455" s="34">
        <v>0</v>
      </c>
      <c r="W455" s="34">
        <f t="shared" ref="W455:W505" si="380">X455+Y455+Z455</f>
        <v>0</v>
      </c>
      <c r="X455" s="34">
        <v>0</v>
      </c>
      <c r="Y455" s="34">
        <v>0</v>
      </c>
      <c r="Z455" s="34">
        <v>0</v>
      </c>
      <c r="AA455" s="34">
        <v>0</v>
      </c>
      <c r="AB455" s="34">
        <v>0</v>
      </c>
      <c r="AC455" s="34">
        <v>0</v>
      </c>
      <c r="AD455" s="34">
        <f t="shared" ref="AD455:AD505" si="381">AE455+AF455+AG455</f>
        <v>548.1</v>
      </c>
      <c r="AE455" s="34">
        <v>548.1</v>
      </c>
      <c r="AF455" s="34">
        <v>0</v>
      </c>
      <c r="AG455" s="34">
        <v>0</v>
      </c>
      <c r="AH455" s="34">
        <v>0</v>
      </c>
      <c r="AI455" s="34">
        <v>0</v>
      </c>
      <c r="AJ455" s="34">
        <v>0</v>
      </c>
      <c r="AK455" s="34">
        <f t="shared" ref="AK455:AK505" si="382">AL455+AM455+AN455</f>
        <v>14000</v>
      </c>
      <c r="AL455" s="34">
        <v>14000</v>
      </c>
      <c r="AM455" s="34">
        <v>0</v>
      </c>
      <c r="AN455" s="34">
        <v>0</v>
      </c>
      <c r="AO455" s="34">
        <v>0</v>
      </c>
      <c r="AP455" s="34">
        <v>0</v>
      </c>
      <c r="AQ455" s="34">
        <v>0</v>
      </c>
      <c r="AR455" s="34">
        <f t="shared" ref="AR455:AR505" si="383">AS455+AT455+AU455</f>
        <v>0</v>
      </c>
      <c r="AS455" s="34">
        <v>0</v>
      </c>
      <c r="AT455" s="34">
        <v>0</v>
      </c>
      <c r="AU455" s="34">
        <v>0</v>
      </c>
      <c r="AV455" s="34">
        <v>0</v>
      </c>
    </row>
    <row r="456" spans="1:48" ht="76.5" x14ac:dyDescent="0.5">
      <c r="A456" s="53">
        <v>406</v>
      </c>
      <c r="B456" s="50" t="s">
        <v>906</v>
      </c>
      <c r="C456" s="51" t="s">
        <v>907</v>
      </c>
      <c r="D456" s="52">
        <v>2023</v>
      </c>
      <c r="E456" s="52">
        <v>2024</v>
      </c>
      <c r="F456" s="33">
        <v>1653.9</v>
      </c>
      <c r="G456" s="34">
        <f t="shared" si="372"/>
        <v>0.6</v>
      </c>
      <c r="H456" s="34">
        <f t="shared" si="373"/>
        <v>0</v>
      </c>
      <c r="I456" s="34">
        <f t="shared" si="374"/>
        <v>1653.9</v>
      </c>
      <c r="J456" s="34">
        <f t="shared" si="375"/>
        <v>1653.9</v>
      </c>
      <c r="K456" s="34">
        <f t="shared" si="376"/>
        <v>0</v>
      </c>
      <c r="L456" s="34">
        <f t="shared" si="377"/>
        <v>0</v>
      </c>
      <c r="M456" s="34">
        <f t="shared" si="378"/>
        <v>0</v>
      </c>
      <c r="N456" s="34">
        <v>0</v>
      </c>
      <c r="O456" s="34">
        <v>0</v>
      </c>
      <c r="P456" s="34">
        <f t="shared" si="379"/>
        <v>0</v>
      </c>
      <c r="Q456" s="34">
        <v>0</v>
      </c>
      <c r="R456" s="34">
        <v>0</v>
      </c>
      <c r="S456" s="34">
        <v>0</v>
      </c>
      <c r="T456" s="34">
        <v>0</v>
      </c>
      <c r="U456" s="34">
        <v>0</v>
      </c>
      <c r="V456" s="34">
        <v>0</v>
      </c>
      <c r="W456" s="34">
        <f t="shared" si="380"/>
        <v>0</v>
      </c>
      <c r="X456" s="34">
        <v>0</v>
      </c>
      <c r="Y456" s="34">
        <v>0</v>
      </c>
      <c r="Z456" s="34">
        <v>0</v>
      </c>
      <c r="AA456" s="34">
        <v>0</v>
      </c>
      <c r="AB456" s="34">
        <v>0</v>
      </c>
      <c r="AC456" s="34">
        <v>0</v>
      </c>
      <c r="AD456" s="34">
        <f t="shared" si="381"/>
        <v>0</v>
      </c>
      <c r="AE456" s="34">
        <v>0</v>
      </c>
      <c r="AF456" s="34">
        <v>0</v>
      </c>
      <c r="AG456" s="34">
        <v>0</v>
      </c>
      <c r="AH456" s="34">
        <v>0</v>
      </c>
      <c r="AI456" s="34">
        <v>0</v>
      </c>
      <c r="AJ456" s="34">
        <v>0</v>
      </c>
      <c r="AK456" s="34">
        <f t="shared" si="382"/>
        <v>153.9</v>
      </c>
      <c r="AL456" s="34">
        <v>153.9</v>
      </c>
      <c r="AM456" s="34">
        <v>0</v>
      </c>
      <c r="AN456" s="34">
        <v>0</v>
      </c>
      <c r="AO456" s="34">
        <v>0</v>
      </c>
      <c r="AP456" s="34">
        <v>0.6</v>
      </c>
      <c r="AQ456" s="34">
        <v>0</v>
      </c>
      <c r="AR456" s="34">
        <f t="shared" si="383"/>
        <v>1500</v>
      </c>
      <c r="AS456" s="34">
        <v>1500</v>
      </c>
      <c r="AT456" s="34">
        <v>0</v>
      </c>
      <c r="AU456" s="34">
        <v>0</v>
      </c>
      <c r="AV456" s="34">
        <v>0</v>
      </c>
    </row>
    <row r="457" spans="1:48" ht="76.5" x14ac:dyDescent="0.5">
      <c r="A457" s="53">
        <v>407</v>
      </c>
      <c r="B457" s="50" t="s">
        <v>908</v>
      </c>
      <c r="C457" s="51" t="s">
        <v>909</v>
      </c>
      <c r="D457" s="52">
        <v>2022</v>
      </c>
      <c r="E457" s="52">
        <v>2023</v>
      </c>
      <c r="F457" s="33">
        <v>1378.24</v>
      </c>
      <c r="G457" s="34">
        <f t="shared" si="372"/>
        <v>0.5</v>
      </c>
      <c r="H457" s="34">
        <f t="shared" si="373"/>
        <v>0</v>
      </c>
      <c r="I457" s="34">
        <f t="shared" si="374"/>
        <v>1378.24</v>
      </c>
      <c r="J457" s="34">
        <f t="shared" si="375"/>
        <v>1378.24</v>
      </c>
      <c r="K457" s="34">
        <f t="shared" si="376"/>
        <v>0</v>
      </c>
      <c r="L457" s="34">
        <f t="shared" si="377"/>
        <v>0</v>
      </c>
      <c r="M457" s="34">
        <f t="shared" si="378"/>
        <v>0</v>
      </c>
      <c r="N457" s="34">
        <v>0</v>
      </c>
      <c r="O457" s="34">
        <v>0</v>
      </c>
      <c r="P457" s="34">
        <f t="shared" si="379"/>
        <v>0</v>
      </c>
      <c r="Q457" s="34">
        <v>0</v>
      </c>
      <c r="R457" s="34">
        <v>0</v>
      </c>
      <c r="S457" s="34">
        <v>0</v>
      </c>
      <c r="T457" s="34">
        <v>0</v>
      </c>
      <c r="U457" s="34">
        <v>0</v>
      </c>
      <c r="V457" s="34">
        <v>0</v>
      </c>
      <c r="W457" s="34">
        <f t="shared" si="380"/>
        <v>0</v>
      </c>
      <c r="X457" s="34">
        <v>0</v>
      </c>
      <c r="Y457" s="34">
        <v>0</v>
      </c>
      <c r="Z457" s="34">
        <v>0</v>
      </c>
      <c r="AA457" s="34">
        <v>0</v>
      </c>
      <c r="AB457" s="34">
        <v>0</v>
      </c>
      <c r="AC457" s="34">
        <v>0</v>
      </c>
      <c r="AD457" s="34">
        <f t="shared" si="381"/>
        <v>0</v>
      </c>
      <c r="AE457" s="34">
        <v>0</v>
      </c>
      <c r="AF457" s="34">
        <v>0</v>
      </c>
      <c r="AG457" s="34">
        <v>0</v>
      </c>
      <c r="AH457" s="34">
        <v>0</v>
      </c>
      <c r="AI457" s="34">
        <v>0.5</v>
      </c>
      <c r="AJ457" s="34">
        <v>0</v>
      </c>
      <c r="AK457" s="34">
        <f t="shared" si="382"/>
        <v>378.24</v>
      </c>
      <c r="AL457" s="34">
        <v>378.24</v>
      </c>
      <c r="AM457" s="34">
        <v>0</v>
      </c>
      <c r="AN457" s="34">
        <v>0</v>
      </c>
      <c r="AO457" s="34">
        <v>0</v>
      </c>
      <c r="AP457" s="34">
        <v>0</v>
      </c>
      <c r="AQ457" s="34">
        <v>0</v>
      </c>
      <c r="AR457" s="34">
        <f t="shared" si="383"/>
        <v>1000</v>
      </c>
      <c r="AS457" s="34">
        <v>1000</v>
      </c>
      <c r="AT457" s="34">
        <v>0</v>
      </c>
      <c r="AU457" s="34">
        <v>0</v>
      </c>
      <c r="AV457" s="34">
        <v>0</v>
      </c>
    </row>
    <row r="458" spans="1:48" ht="76.5" x14ac:dyDescent="0.5">
      <c r="A458" s="53">
        <v>408</v>
      </c>
      <c r="B458" s="50" t="s">
        <v>910</v>
      </c>
      <c r="C458" s="51" t="s">
        <v>911</v>
      </c>
      <c r="D458" s="52">
        <v>2021</v>
      </c>
      <c r="E458" s="52">
        <v>2023</v>
      </c>
      <c r="F458" s="33">
        <v>3319.68</v>
      </c>
      <c r="G458" s="34">
        <f t="shared" si="372"/>
        <v>1.2</v>
      </c>
      <c r="H458" s="34">
        <f t="shared" si="373"/>
        <v>0</v>
      </c>
      <c r="I458" s="34">
        <f t="shared" si="374"/>
        <v>3319.68</v>
      </c>
      <c r="J458" s="34">
        <f t="shared" si="375"/>
        <v>3319.68</v>
      </c>
      <c r="K458" s="34">
        <f t="shared" si="376"/>
        <v>0</v>
      </c>
      <c r="L458" s="34">
        <f t="shared" si="377"/>
        <v>0</v>
      </c>
      <c r="M458" s="34">
        <f t="shared" si="378"/>
        <v>0</v>
      </c>
      <c r="N458" s="34">
        <v>0</v>
      </c>
      <c r="O458" s="34">
        <v>0</v>
      </c>
      <c r="P458" s="34">
        <f t="shared" si="379"/>
        <v>0</v>
      </c>
      <c r="Q458" s="34">
        <v>0</v>
      </c>
      <c r="R458" s="34">
        <v>0</v>
      </c>
      <c r="S458" s="34">
        <v>0</v>
      </c>
      <c r="T458" s="34">
        <v>0</v>
      </c>
      <c r="U458" s="34">
        <v>0</v>
      </c>
      <c r="V458" s="34">
        <v>0</v>
      </c>
      <c r="W458" s="34">
        <f t="shared" si="380"/>
        <v>0</v>
      </c>
      <c r="X458" s="34">
        <v>0</v>
      </c>
      <c r="Y458" s="34">
        <v>0</v>
      </c>
      <c r="Z458" s="34">
        <v>0</v>
      </c>
      <c r="AA458" s="34">
        <v>0</v>
      </c>
      <c r="AB458" s="34">
        <v>0</v>
      </c>
      <c r="AC458" s="34">
        <v>0</v>
      </c>
      <c r="AD458" s="34">
        <f t="shared" si="381"/>
        <v>0</v>
      </c>
      <c r="AE458" s="34">
        <v>0</v>
      </c>
      <c r="AF458" s="34">
        <v>0</v>
      </c>
      <c r="AG458" s="34">
        <v>0</v>
      </c>
      <c r="AH458" s="34">
        <v>0</v>
      </c>
      <c r="AI458" s="34">
        <v>1.2</v>
      </c>
      <c r="AJ458" s="34">
        <v>0</v>
      </c>
      <c r="AK458" s="34">
        <f t="shared" si="382"/>
        <v>319.68</v>
      </c>
      <c r="AL458" s="34">
        <v>319.68</v>
      </c>
      <c r="AM458" s="34">
        <v>0</v>
      </c>
      <c r="AN458" s="34">
        <v>0</v>
      </c>
      <c r="AO458" s="34">
        <v>0</v>
      </c>
      <c r="AP458" s="34">
        <v>0</v>
      </c>
      <c r="AQ458" s="34">
        <v>0</v>
      </c>
      <c r="AR458" s="34">
        <f t="shared" si="383"/>
        <v>3000</v>
      </c>
      <c r="AS458" s="34">
        <v>3000</v>
      </c>
      <c r="AT458" s="34">
        <v>0</v>
      </c>
      <c r="AU458" s="34">
        <v>0</v>
      </c>
      <c r="AV458" s="34">
        <v>0</v>
      </c>
    </row>
    <row r="459" spans="1:48" ht="76.5" x14ac:dyDescent="0.5">
      <c r="A459" s="53">
        <v>409</v>
      </c>
      <c r="B459" s="50" t="s">
        <v>912</v>
      </c>
      <c r="C459" s="51" t="s">
        <v>913</v>
      </c>
      <c r="D459" s="52">
        <v>2022</v>
      </c>
      <c r="E459" s="52">
        <v>2023</v>
      </c>
      <c r="F459" s="33">
        <v>2361.46</v>
      </c>
      <c r="G459" s="34">
        <f t="shared" si="372"/>
        <v>0.85</v>
      </c>
      <c r="H459" s="34">
        <f t="shared" si="373"/>
        <v>0</v>
      </c>
      <c r="I459" s="34">
        <f t="shared" si="374"/>
        <v>2361.46</v>
      </c>
      <c r="J459" s="34">
        <f t="shared" si="375"/>
        <v>2361.46</v>
      </c>
      <c r="K459" s="34">
        <f t="shared" si="376"/>
        <v>0</v>
      </c>
      <c r="L459" s="34">
        <f t="shared" si="377"/>
        <v>0</v>
      </c>
      <c r="M459" s="34">
        <f t="shared" si="378"/>
        <v>0</v>
      </c>
      <c r="N459" s="34">
        <v>0</v>
      </c>
      <c r="O459" s="34">
        <v>0</v>
      </c>
      <c r="P459" s="34">
        <f t="shared" si="379"/>
        <v>0</v>
      </c>
      <c r="Q459" s="34">
        <v>0</v>
      </c>
      <c r="R459" s="34">
        <v>0</v>
      </c>
      <c r="S459" s="34">
        <v>0</v>
      </c>
      <c r="T459" s="34">
        <v>0</v>
      </c>
      <c r="U459" s="34">
        <v>0</v>
      </c>
      <c r="V459" s="34">
        <v>0</v>
      </c>
      <c r="W459" s="34">
        <f t="shared" si="380"/>
        <v>0</v>
      </c>
      <c r="X459" s="34">
        <v>0</v>
      </c>
      <c r="Y459" s="34">
        <v>0</v>
      </c>
      <c r="Z459" s="34">
        <v>0</v>
      </c>
      <c r="AA459" s="34">
        <v>0</v>
      </c>
      <c r="AB459" s="34">
        <v>0</v>
      </c>
      <c r="AC459" s="34">
        <v>0</v>
      </c>
      <c r="AD459" s="34">
        <f t="shared" si="381"/>
        <v>0</v>
      </c>
      <c r="AE459" s="34">
        <v>0</v>
      </c>
      <c r="AF459" s="34">
        <v>0</v>
      </c>
      <c r="AG459" s="34">
        <v>0</v>
      </c>
      <c r="AH459" s="34">
        <v>0</v>
      </c>
      <c r="AI459" s="34">
        <v>0.85</v>
      </c>
      <c r="AJ459" s="34">
        <v>0</v>
      </c>
      <c r="AK459" s="34">
        <f t="shared" si="382"/>
        <v>361.46</v>
      </c>
      <c r="AL459" s="34">
        <v>361.46</v>
      </c>
      <c r="AM459" s="34">
        <v>0</v>
      </c>
      <c r="AN459" s="34">
        <v>0</v>
      </c>
      <c r="AO459" s="34">
        <v>0</v>
      </c>
      <c r="AP459" s="34">
        <v>0</v>
      </c>
      <c r="AQ459" s="34">
        <v>0</v>
      </c>
      <c r="AR459" s="34">
        <f t="shared" si="383"/>
        <v>2000</v>
      </c>
      <c r="AS459" s="34">
        <v>2000</v>
      </c>
      <c r="AT459" s="34">
        <v>0</v>
      </c>
      <c r="AU459" s="34">
        <v>0</v>
      </c>
      <c r="AV459" s="34">
        <v>0</v>
      </c>
    </row>
    <row r="460" spans="1:48" ht="114.75" x14ac:dyDescent="0.5">
      <c r="A460" s="53">
        <v>410</v>
      </c>
      <c r="B460" s="50" t="s">
        <v>914</v>
      </c>
      <c r="C460" s="51" t="s">
        <v>915</v>
      </c>
      <c r="D460" s="52">
        <v>2022</v>
      </c>
      <c r="E460" s="52">
        <v>2023</v>
      </c>
      <c r="F460" s="33">
        <v>1240.43</v>
      </c>
      <c r="G460" s="34">
        <f t="shared" si="372"/>
        <v>0.45</v>
      </c>
      <c r="H460" s="34">
        <f t="shared" si="373"/>
        <v>0</v>
      </c>
      <c r="I460" s="34">
        <f t="shared" si="374"/>
        <v>1240.43</v>
      </c>
      <c r="J460" s="34">
        <f t="shared" si="375"/>
        <v>1240.43</v>
      </c>
      <c r="K460" s="34">
        <f t="shared" si="376"/>
        <v>0</v>
      </c>
      <c r="L460" s="34">
        <f t="shared" si="377"/>
        <v>0</v>
      </c>
      <c r="M460" s="34">
        <f t="shared" si="378"/>
        <v>0</v>
      </c>
      <c r="N460" s="34">
        <v>0</v>
      </c>
      <c r="O460" s="34">
        <v>0</v>
      </c>
      <c r="P460" s="34">
        <f t="shared" si="379"/>
        <v>0</v>
      </c>
      <c r="Q460" s="34">
        <v>0</v>
      </c>
      <c r="R460" s="34">
        <v>0</v>
      </c>
      <c r="S460" s="34">
        <v>0</v>
      </c>
      <c r="T460" s="34">
        <v>0</v>
      </c>
      <c r="U460" s="34">
        <v>0</v>
      </c>
      <c r="V460" s="34">
        <v>0</v>
      </c>
      <c r="W460" s="34">
        <f t="shared" si="380"/>
        <v>0</v>
      </c>
      <c r="X460" s="34">
        <v>0</v>
      </c>
      <c r="Y460" s="34">
        <v>0</v>
      </c>
      <c r="Z460" s="34">
        <v>0</v>
      </c>
      <c r="AA460" s="34">
        <v>0</v>
      </c>
      <c r="AB460" s="34">
        <v>0</v>
      </c>
      <c r="AC460" s="34">
        <v>0</v>
      </c>
      <c r="AD460" s="34">
        <f t="shared" si="381"/>
        <v>0</v>
      </c>
      <c r="AE460" s="34">
        <v>0</v>
      </c>
      <c r="AF460" s="34">
        <v>0</v>
      </c>
      <c r="AG460" s="34">
        <v>0</v>
      </c>
      <c r="AH460" s="34">
        <v>0</v>
      </c>
      <c r="AI460" s="34">
        <v>0.45</v>
      </c>
      <c r="AJ460" s="34">
        <v>0</v>
      </c>
      <c r="AK460" s="34">
        <f t="shared" si="382"/>
        <v>240.43</v>
      </c>
      <c r="AL460" s="34">
        <v>240.43</v>
      </c>
      <c r="AM460" s="34">
        <v>0</v>
      </c>
      <c r="AN460" s="34">
        <v>0</v>
      </c>
      <c r="AO460" s="34">
        <v>0</v>
      </c>
      <c r="AP460" s="34">
        <v>0</v>
      </c>
      <c r="AQ460" s="34">
        <v>0</v>
      </c>
      <c r="AR460" s="34">
        <f t="shared" si="383"/>
        <v>1000</v>
      </c>
      <c r="AS460" s="34">
        <v>1000</v>
      </c>
      <c r="AT460" s="34">
        <v>0</v>
      </c>
      <c r="AU460" s="34">
        <v>0</v>
      </c>
      <c r="AV460" s="34">
        <v>0</v>
      </c>
    </row>
    <row r="461" spans="1:48" ht="76.5" x14ac:dyDescent="0.5">
      <c r="A461" s="53">
        <v>411</v>
      </c>
      <c r="B461" s="50" t="s">
        <v>916</v>
      </c>
      <c r="C461" s="51" t="s">
        <v>917</v>
      </c>
      <c r="D461" s="52">
        <v>2022</v>
      </c>
      <c r="E461" s="52">
        <v>2023</v>
      </c>
      <c r="F461" s="33">
        <v>1516.06</v>
      </c>
      <c r="G461" s="34">
        <f t="shared" si="372"/>
        <v>0.55000000000000004</v>
      </c>
      <c r="H461" s="34">
        <f t="shared" si="373"/>
        <v>0</v>
      </c>
      <c r="I461" s="34">
        <f t="shared" si="374"/>
        <v>1516.06</v>
      </c>
      <c r="J461" s="34">
        <f t="shared" si="375"/>
        <v>1516.06</v>
      </c>
      <c r="K461" s="34">
        <f t="shared" si="376"/>
        <v>0</v>
      </c>
      <c r="L461" s="34">
        <f t="shared" si="377"/>
        <v>0</v>
      </c>
      <c r="M461" s="34">
        <f t="shared" si="378"/>
        <v>0</v>
      </c>
      <c r="N461" s="34">
        <v>0</v>
      </c>
      <c r="O461" s="34">
        <v>0</v>
      </c>
      <c r="P461" s="34">
        <f t="shared" si="379"/>
        <v>0</v>
      </c>
      <c r="Q461" s="34">
        <v>0</v>
      </c>
      <c r="R461" s="34">
        <v>0</v>
      </c>
      <c r="S461" s="34">
        <v>0</v>
      </c>
      <c r="T461" s="34">
        <v>0</v>
      </c>
      <c r="U461" s="34">
        <v>0</v>
      </c>
      <c r="V461" s="34">
        <v>0</v>
      </c>
      <c r="W461" s="34">
        <f t="shared" si="380"/>
        <v>0</v>
      </c>
      <c r="X461" s="34">
        <v>0</v>
      </c>
      <c r="Y461" s="34">
        <v>0</v>
      </c>
      <c r="Z461" s="34">
        <v>0</v>
      </c>
      <c r="AA461" s="34">
        <v>0</v>
      </c>
      <c r="AB461" s="34">
        <v>0</v>
      </c>
      <c r="AC461" s="34">
        <v>0</v>
      </c>
      <c r="AD461" s="34">
        <f t="shared" si="381"/>
        <v>0</v>
      </c>
      <c r="AE461" s="34">
        <v>0</v>
      </c>
      <c r="AF461" s="34">
        <v>0</v>
      </c>
      <c r="AG461" s="34">
        <v>0</v>
      </c>
      <c r="AH461" s="34">
        <v>0</v>
      </c>
      <c r="AI461" s="34">
        <v>0.55000000000000004</v>
      </c>
      <c r="AJ461" s="34">
        <v>0</v>
      </c>
      <c r="AK461" s="34">
        <f t="shared" si="382"/>
        <v>516.05999999999995</v>
      </c>
      <c r="AL461" s="34">
        <v>516.05999999999995</v>
      </c>
      <c r="AM461" s="34">
        <v>0</v>
      </c>
      <c r="AN461" s="34">
        <v>0</v>
      </c>
      <c r="AO461" s="34">
        <v>0</v>
      </c>
      <c r="AP461" s="34">
        <v>0</v>
      </c>
      <c r="AQ461" s="34">
        <v>0</v>
      </c>
      <c r="AR461" s="34">
        <f t="shared" si="383"/>
        <v>1000</v>
      </c>
      <c r="AS461" s="34">
        <v>1000</v>
      </c>
      <c r="AT461" s="34">
        <v>0</v>
      </c>
      <c r="AU461" s="34">
        <v>0</v>
      </c>
      <c r="AV461" s="34">
        <v>0</v>
      </c>
    </row>
    <row r="462" spans="1:48" ht="76.5" x14ac:dyDescent="0.5">
      <c r="A462" s="53">
        <v>412</v>
      </c>
      <c r="B462" s="50" t="s">
        <v>918</v>
      </c>
      <c r="C462" s="51" t="s">
        <v>919</v>
      </c>
      <c r="D462" s="52">
        <v>2022</v>
      </c>
      <c r="E462" s="52">
        <v>2023</v>
      </c>
      <c r="F462" s="33">
        <v>1240.43</v>
      </c>
      <c r="G462" s="34">
        <f t="shared" si="372"/>
        <v>0.45</v>
      </c>
      <c r="H462" s="34">
        <f t="shared" si="373"/>
        <v>0</v>
      </c>
      <c r="I462" s="34">
        <f t="shared" si="374"/>
        <v>1240.43</v>
      </c>
      <c r="J462" s="34">
        <f t="shared" si="375"/>
        <v>1240.43</v>
      </c>
      <c r="K462" s="34">
        <f t="shared" si="376"/>
        <v>0</v>
      </c>
      <c r="L462" s="34">
        <f t="shared" si="377"/>
        <v>0</v>
      </c>
      <c r="M462" s="34">
        <f t="shared" si="378"/>
        <v>0</v>
      </c>
      <c r="N462" s="34">
        <v>0</v>
      </c>
      <c r="O462" s="34">
        <v>0</v>
      </c>
      <c r="P462" s="34">
        <f t="shared" si="379"/>
        <v>0</v>
      </c>
      <c r="Q462" s="34">
        <v>0</v>
      </c>
      <c r="R462" s="34">
        <v>0</v>
      </c>
      <c r="S462" s="34">
        <v>0</v>
      </c>
      <c r="T462" s="34">
        <v>0</v>
      </c>
      <c r="U462" s="34">
        <v>0</v>
      </c>
      <c r="V462" s="34">
        <v>0</v>
      </c>
      <c r="W462" s="34">
        <f t="shared" si="380"/>
        <v>0</v>
      </c>
      <c r="X462" s="34">
        <v>0</v>
      </c>
      <c r="Y462" s="34">
        <v>0</v>
      </c>
      <c r="Z462" s="34">
        <v>0</v>
      </c>
      <c r="AA462" s="34">
        <v>0</v>
      </c>
      <c r="AB462" s="34">
        <v>0</v>
      </c>
      <c r="AC462" s="34">
        <v>0</v>
      </c>
      <c r="AD462" s="34">
        <f t="shared" si="381"/>
        <v>0</v>
      </c>
      <c r="AE462" s="34">
        <v>0</v>
      </c>
      <c r="AF462" s="34">
        <v>0</v>
      </c>
      <c r="AG462" s="34">
        <v>0</v>
      </c>
      <c r="AH462" s="34">
        <v>0</v>
      </c>
      <c r="AI462" s="34">
        <v>0.45</v>
      </c>
      <c r="AJ462" s="34">
        <v>0</v>
      </c>
      <c r="AK462" s="34">
        <f t="shared" si="382"/>
        <v>240.43</v>
      </c>
      <c r="AL462" s="34">
        <v>240.43</v>
      </c>
      <c r="AM462" s="34">
        <v>0</v>
      </c>
      <c r="AN462" s="34">
        <v>0</v>
      </c>
      <c r="AO462" s="34">
        <v>0</v>
      </c>
      <c r="AP462" s="34">
        <v>0</v>
      </c>
      <c r="AQ462" s="34">
        <v>0</v>
      </c>
      <c r="AR462" s="34">
        <f t="shared" si="383"/>
        <v>1000</v>
      </c>
      <c r="AS462" s="34">
        <v>1000</v>
      </c>
      <c r="AT462" s="34">
        <v>0</v>
      </c>
      <c r="AU462" s="34">
        <v>0</v>
      </c>
      <c r="AV462" s="34">
        <v>0</v>
      </c>
    </row>
    <row r="463" spans="1:48" ht="76.5" x14ac:dyDescent="0.5">
      <c r="A463" s="53">
        <v>413</v>
      </c>
      <c r="B463" s="50" t="s">
        <v>920</v>
      </c>
      <c r="C463" s="51" t="s">
        <v>921</v>
      </c>
      <c r="D463" s="52">
        <v>2021</v>
      </c>
      <c r="E463" s="52">
        <v>2024</v>
      </c>
      <c r="F463" s="33">
        <v>606.42999999999995</v>
      </c>
      <c r="G463" s="34">
        <f t="shared" si="372"/>
        <v>0.22</v>
      </c>
      <c r="H463" s="34">
        <f t="shared" si="373"/>
        <v>0</v>
      </c>
      <c r="I463" s="34">
        <f t="shared" si="374"/>
        <v>606.42999999999995</v>
      </c>
      <c r="J463" s="34">
        <f t="shared" si="375"/>
        <v>606.42999999999995</v>
      </c>
      <c r="K463" s="34">
        <f t="shared" si="376"/>
        <v>0</v>
      </c>
      <c r="L463" s="34">
        <f t="shared" si="377"/>
        <v>0</v>
      </c>
      <c r="M463" s="34">
        <f t="shared" si="378"/>
        <v>0</v>
      </c>
      <c r="N463" s="34">
        <v>0</v>
      </c>
      <c r="O463" s="34">
        <v>0</v>
      </c>
      <c r="P463" s="34">
        <f t="shared" si="379"/>
        <v>0</v>
      </c>
      <c r="Q463" s="34">
        <v>0</v>
      </c>
      <c r="R463" s="34">
        <v>0</v>
      </c>
      <c r="S463" s="34">
        <v>0</v>
      </c>
      <c r="T463" s="34">
        <v>0</v>
      </c>
      <c r="U463" s="34">
        <v>0</v>
      </c>
      <c r="V463" s="34">
        <v>0</v>
      </c>
      <c r="W463" s="34">
        <f t="shared" si="380"/>
        <v>0</v>
      </c>
      <c r="X463" s="34">
        <v>0</v>
      </c>
      <c r="Y463" s="34">
        <v>0</v>
      </c>
      <c r="Z463" s="34">
        <v>0</v>
      </c>
      <c r="AA463" s="34">
        <v>0</v>
      </c>
      <c r="AB463" s="34">
        <v>0</v>
      </c>
      <c r="AC463" s="34">
        <v>0</v>
      </c>
      <c r="AD463" s="34">
        <f t="shared" si="381"/>
        <v>0</v>
      </c>
      <c r="AE463" s="34">
        <v>0</v>
      </c>
      <c r="AF463" s="34">
        <v>0</v>
      </c>
      <c r="AG463" s="34">
        <v>0</v>
      </c>
      <c r="AH463" s="34">
        <v>0</v>
      </c>
      <c r="AI463" s="34">
        <v>0</v>
      </c>
      <c r="AJ463" s="34">
        <v>0</v>
      </c>
      <c r="AK463" s="34">
        <f t="shared" si="382"/>
        <v>0</v>
      </c>
      <c r="AL463" s="34">
        <v>0</v>
      </c>
      <c r="AM463" s="34">
        <v>0</v>
      </c>
      <c r="AN463" s="34">
        <v>0</v>
      </c>
      <c r="AO463" s="34">
        <v>0</v>
      </c>
      <c r="AP463" s="34">
        <v>0.22</v>
      </c>
      <c r="AQ463" s="34">
        <v>0</v>
      </c>
      <c r="AR463" s="34">
        <f t="shared" si="383"/>
        <v>606.42999999999995</v>
      </c>
      <c r="AS463" s="34">
        <v>606.42999999999995</v>
      </c>
      <c r="AT463" s="34">
        <v>0</v>
      </c>
      <c r="AU463" s="34">
        <v>0</v>
      </c>
      <c r="AV463" s="34">
        <v>0</v>
      </c>
    </row>
    <row r="464" spans="1:48" ht="76.5" x14ac:dyDescent="0.5">
      <c r="A464" s="53">
        <v>414</v>
      </c>
      <c r="B464" s="50" t="s">
        <v>922</v>
      </c>
      <c r="C464" s="51" t="s">
        <v>923</v>
      </c>
      <c r="D464" s="52">
        <v>2021</v>
      </c>
      <c r="E464" s="52">
        <v>2023</v>
      </c>
      <c r="F464" s="33">
        <v>3050.92</v>
      </c>
      <c r="G464" s="34">
        <f t="shared" si="372"/>
        <v>1.1000000000000001</v>
      </c>
      <c r="H464" s="34">
        <f t="shared" si="373"/>
        <v>0</v>
      </c>
      <c r="I464" s="34">
        <f t="shared" si="374"/>
        <v>3050.92</v>
      </c>
      <c r="J464" s="34">
        <f t="shared" si="375"/>
        <v>3050.92</v>
      </c>
      <c r="K464" s="34">
        <f t="shared" si="376"/>
        <v>0</v>
      </c>
      <c r="L464" s="34">
        <f t="shared" si="377"/>
        <v>0</v>
      </c>
      <c r="M464" s="34">
        <f t="shared" si="378"/>
        <v>0</v>
      </c>
      <c r="N464" s="34">
        <v>0</v>
      </c>
      <c r="O464" s="34">
        <v>0</v>
      </c>
      <c r="P464" s="34">
        <f t="shared" si="379"/>
        <v>0</v>
      </c>
      <c r="Q464" s="34">
        <v>0</v>
      </c>
      <c r="R464" s="34">
        <v>0</v>
      </c>
      <c r="S464" s="34">
        <v>0</v>
      </c>
      <c r="T464" s="34">
        <v>0</v>
      </c>
      <c r="U464" s="34">
        <v>0</v>
      </c>
      <c r="V464" s="34">
        <v>0</v>
      </c>
      <c r="W464" s="34">
        <f t="shared" si="380"/>
        <v>0</v>
      </c>
      <c r="X464" s="34">
        <v>0</v>
      </c>
      <c r="Y464" s="34">
        <v>0</v>
      </c>
      <c r="Z464" s="34">
        <v>0</v>
      </c>
      <c r="AA464" s="34">
        <v>0</v>
      </c>
      <c r="AB464" s="34">
        <v>0</v>
      </c>
      <c r="AC464" s="34">
        <v>0</v>
      </c>
      <c r="AD464" s="34">
        <f t="shared" si="381"/>
        <v>0</v>
      </c>
      <c r="AE464" s="34">
        <v>0</v>
      </c>
      <c r="AF464" s="34">
        <v>0</v>
      </c>
      <c r="AG464" s="34">
        <v>0</v>
      </c>
      <c r="AH464" s="34">
        <v>0</v>
      </c>
      <c r="AI464" s="34">
        <v>1.1000000000000001</v>
      </c>
      <c r="AJ464" s="34">
        <v>0</v>
      </c>
      <c r="AK464" s="34">
        <f t="shared" si="382"/>
        <v>50.92</v>
      </c>
      <c r="AL464" s="34">
        <v>50.92</v>
      </c>
      <c r="AM464" s="34">
        <v>0</v>
      </c>
      <c r="AN464" s="34">
        <v>0</v>
      </c>
      <c r="AO464" s="34">
        <v>0</v>
      </c>
      <c r="AP464" s="34">
        <v>0</v>
      </c>
      <c r="AQ464" s="34">
        <v>0</v>
      </c>
      <c r="AR464" s="34">
        <f t="shared" si="383"/>
        <v>3000</v>
      </c>
      <c r="AS464" s="34">
        <v>3000</v>
      </c>
      <c r="AT464" s="34">
        <v>0</v>
      </c>
      <c r="AU464" s="34">
        <v>0</v>
      </c>
      <c r="AV464" s="34">
        <v>0</v>
      </c>
    </row>
    <row r="465" spans="1:48" ht="76.5" x14ac:dyDescent="0.5">
      <c r="A465" s="53">
        <v>415</v>
      </c>
      <c r="B465" s="50" t="s">
        <v>924</v>
      </c>
      <c r="C465" s="51" t="s">
        <v>925</v>
      </c>
      <c r="D465" s="52">
        <v>2021</v>
      </c>
      <c r="E465" s="52">
        <v>2024</v>
      </c>
      <c r="F465" s="33">
        <v>1945.24</v>
      </c>
      <c r="G465" s="34">
        <f t="shared" si="372"/>
        <v>0.7</v>
      </c>
      <c r="H465" s="34">
        <f t="shared" si="373"/>
        <v>0</v>
      </c>
      <c r="I465" s="34">
        <f t="shared" si="374"/>
        <v>1945.24</v>
      </c>
      <c r="J465" s="34">
        <f t="shared" si="375"/>
        <v>1945.24</v>
      </c>
      <c r="K465" s="34">
        <f t="shared" si="376"/>
        <v>0</v>
      </c>
      <c r="L465" s="34">
        <f t="shared" si="377"/>
        <v>0</v>
      </c>
      <c r="M465" s="34">
        <f t="shared" si="378"/>
        <v>0</v>
      </c>
      <c r="N465" s="34">
        <v>0</v>
      </c>
      <c r="O465" s="34">
        <v>0</v>
      </c>
      <c r="P465" s="34">
        <f t="shared" si="379"/>
        <v>0</v>
      </c>
      <c r="Q465" s="34">
        <v>0</v>
      </c>
      <c r="R465" s="34">
        <v>0</v>
      </c>
      <c r="S465" s="34">
        <v>0</v>
      </c>
      <c r="T465" s="34">
        <v>0</v>
      </c>
      <c r="U465" s="34">
        <v>0</v>
      </c>
      <c r="V465" s="34">
        <v>0</v>
      </c>
      <c r="W465" s="34">
        <f t="shared" si="380"/>
        <v>0</v>
      </c>
      <c r="X465" s="34">
        <v>0</v>
      </c>
      <c r="Y465" s="34">
        <v>0</v>
      </c>
      <c r="Z465" s="34">
        <v>0</v>
      </c>
      <c r="AA465" s="34">
        <v>0</v>
      </c>
      <c r="AB465" s="34">
        <v>0</v>
      </c>
      <c r="AC465" s="34">
        <v>0</v>
      </c>
      <c r="AD465" s="34">
        <f t="shared" si="381"/>
        <v>0</v>
      </c>
      <c r="AE465" s="34">
        <v>0</v>
      </c>
      <c r="AF465" s="34">
        <v>0</v>
      </c>
      <c r="AG465" s="34">
        <v>0</v>
      </c>
      <c r="AH465" s="34">
        <v>0</v>
      </c>
      <c r="AI465" s="34">
        <v>0</v>
      </c>
      <c r="AJ465" s="34">
        <v>0</v>
      </c>
      <c r="AK465" s="34">
        <f t="shared" si="382"/>
        <v>0</v>
      </c>
      <c r="AL465" s="34">
        <v>0</v>
      </c>
      <c r="AM465" s="34">
        <v>0</v>
      </c>
      <c r="AN465" s="34">
        <v>0</v>
      </c>
      <c r="AO465" s="34">
        <v>0</v>
      </c>
      <c r="AP465" s="34">
        <v>0.7</v>
      </c>
      <c r="AQ465" s="34">
        <v>0</v>
      </c>
      <c r="AR465" s="34">
        <f t="shared" si="383"/>
        <v>1945.24</v>
      </c>
      <c r="AS465" s="34">
        <v>1945.24</v>
      </c>
      <c r="AT465" s="34">
        <v>0</v>
      </c>
      <c r="AU465" s="34">
        <v>0</v>
      </c>
      <c r="AV465" s="34">
        <v>0</v>
      </c>
    </row>
    <row r="466" spans="1:48" ht="114.75" x14ac:dyDescent="0.5">
      <c r="A466" s="53">
        <v>416</v>
      </c>
      <c r="B466" s="50" t="s">
        <v>926</v>
      </c>
      <c r="C466" s="51" t="s">
        <v>927</v>
      </c>
      <c r="D466" s="52">
        <v>2019</v>
      </c>
      <c r="E466" s="52">
        <v>2021</v>
      </c>
      <c r="F466" s="33">
        <v>8552.25</v>
      </c>
      <c r="G466" s="34">
        <f t="shared" si="372"/>
        <v>0</v>
      </c>
      <c r="H466" s="34">
        <f t="shared" si="373"/>
        <v>0</v>
      </c>
      <c r="I466" s="34">
        <f t="shared" si="374"/>
        <v>1372.26</v>
      </c>
      <c r="J466" s="34">
        <f t="shared" si="375"/>
        <v>1372.26</v>
      </c>
      <c r="K466" s="34">
        <f t="shared" si="376"/>
        <v>0</v>
      </c>
      <c r="L466" s="34">
        <f t="shared" si="377"/>
        <v>0</v>
      </c>
      <c r="M466" s="34">
        <f t="shared" si="378"/>
        <v>0</v>
      </c>
      <c r="N466" s="34">
        <v>0</v>
      </c>
      <c r="O466" s="34">
        <v>0</v>
      </c>
      <c r="P466" s="34">
        <f t="shared" si="379"/>
        <v>722.26</v>
      </c>
      <c r="Q466" s="34">
        <v>722.26</v>
      </c>
      <c r="R466" s="34">
        <v>0</v>
      </c>
      <c r="S466" s="34">
        <v>0</v>
      </c>
      <c r="T466" s="34">
        <v>0</v>
      </c>
      <c r="U466" s="34">
        <v>0</v>
      </c>
      <c r="V466" s="34">
        <v>0</v>
      </c>
      <c r="W466" s="34">
        <f t="shared" si="380"/>
        <v>650</v>
      </c>
      <c r="X466" s="34">
        <v>650</v>
      </c>
      <c r="Y466" s="34">
        <v>0</v>
      </c>
      <c r="Z466" s="34">
        <v>0</v>
      </c>
      <c r="AA466" s="34">
        <v>0</v>
      </c>
      <c r="AB466" s="34">
        <v>0</v>
      </c>
      <c r="AC466" s="34">
        <v>0</v>
      </c>
      <c r="AD466" s="34">
        <f t="shared" si="381"/>
        <v>0</v>
      </c>
      <c r="AE466" s="34">
        <v>0</v>
      </c>
      <c r="AF466" s="34">
        <v>0</v>
      </c>
      <c r="AG466" s="34">
        <v>0</v>
      </c>
      <c r="AH466" s="34">
        <v>0</v>
      </c>
      <c r="AI466" s="34">
        <v>0</v>
      </c>
      <c r="AJ466" s="34">
        <v>0</v>
      </c>
      <c r="AK466" s="34">
        <f t="shared" si="382"/>
        <v>0</v>
      </c>
      <c r="AL466" s="34">
        <v>0</v>
      </c>
      <c r="AM466" s="34">
        <v>0</v>
      </c>
      <c r="AN466" s="34">
        <v>0</v>
      </c>
      <c r="AO466" s="34">
        <v>0</v>
      </c>
      <c r="AP466" s="34">
        <v>0</v>
      </c>
      <c r="AQ466" s="34">
        <v>0</v>
      </c>
      <c r="AR466" s="34">
        <f t="shared" si="383"/>
        <v>0</v>
      </c>
      <c r="AS466" s="34">
        <v>0</v>
      </c>
      <c r="AT466" s="34">
        <v>0</v>
      </c>
      <c r="AU466" s="34">
        <v>0</v>
      </c>
      <c r="AV466" s="34">
        <v>0</v>
      </c>
    </row>
    <row r="467" spans="1:48" ht="114.75" x14ac:dyDescent="0.5">
      <c r="A467" s="53">
        <v>417</v>
      </c>
      <c r="B467" s="50" t="s">
        <v>928</v>
      </c>
      <c r="C467" s="51" t="s">
        <v>929</v>
      </c>
      <c r="D467" s="52">
        <v>2019</v>
      </c>
      <c r="E467" s="52">
        <v>2022</v>
      </c>
      <c r="F467" s="33">
        <v>21068.6</v>
      </c>
      <c r="G467" s="34">
        <f t="shared" si="372"/>
        <v>0.20799999999999999</v>
      </c>
      <c r="H467" s="34">
        <f t="shared" si="373"/>
        <v>0</v>
      </c>
      <c r="I467" s="34">
        <f t="shared" si="374"/>
        <v>20817.61</v>
      </c>
      <c r="J467" s="34">
        <f t="shared" si="375"/>
        <v>20817.61</v>
      </c>
      <c r="K467" s="34">
        <f t="shared" si="376"/>
        <v>0</v>
      </c>
      <c r="L467" s="34">
        <f t="shared" si="377"/>
        <v>0</v>
      </c>
      <c r="M467" s="34">
        <f t="shared" si="378"/>
        <v>0</v>
      </c>
      <c r="N467" s="34">
        <v>0</v>
      </c>
      <c r="O467" s="34">
        <v>0</v>
      </c>
      <c r="P467" s="34">
        <f t="shared" si="379"/>
        <v>1563.21</v>
      </c>
      <c r="Q467" s="34">
        <v>1563.21</v>
      </c>
      <c r="R467" s="34">
        <v>0</v>
      </c>
      <c r="S467" s="34">
        <v>0</v>
      </c>
      <c r="T467" s="34">
        <v>0</v>
      </c>
      <c r="U467" s="34">
        <v>0</v>
      </c>
      <c r="V467" s="34">
        <v>0</v>
      </c>
      <c r="W467" s="34">
        <f t="shared" si="380"/>
        <v>10</v>
      </c>
      <c r="X467" s="34">
        <v>10</v>
      </c>
      <c r="Y467" s="34">
        <v>0</v>
      </c>
      <c r="Z467" s="34">
        <v>0</v>
      </c>
      <c r="AA467" s="34">
        <v>0</v>
      </c>
      <c r="AB467" s="34">
        <v>0.20799999999999999</v>
      </c>
      <c r="AC467" s="34">
        <v>0</v>
      </c>
      <c r="AD467" s="34">
        <f t="shared" si="381"/>
        <v>244.4</v>
      </c>
      <c r="AE467" s="34">
        <v>244.4</v>
      </c>
      <c r="AF467" s="34">
        <v>0</v>
      </c>
      <c r="AG467" s="34">
        <v>0</v>
      </c>
      <c r="AH467" s="34">
        <v>0</v>
      </c>
      <c r="AI467" s="34">
        <v>0</v>
      </c>
      <c r="AJ467" s="34">
        <v>0</v>
      </c>
      <c r="AK467" s="34">
        <f t="shared" si="382"/>
        <v>19000</v>
      </c>
      <c r="AL467" s="34">
        <v>19000</v>
      </c>
      <c r="AM467" s="34">
        <v>0</v>
      </c>
      <c r="AN467" s="34">
        <v>0</v>
      </c>
      <c r="AO467" s="34">
        <v>0</v>
      </c>
      <c r="AP467" s="34">
        <v>0</v>
      </c>
      <c r="AQ467" s="34">
        <v>0</v>
      </c>
      <c r="AR467" s="34">
        <f t="shared" si="383"/>
        <v>0</v>
      </c>
      <c r="AS467" s="34">
        <v>0</v>
      </c>
      <c r="AT467" s="34">
        <v>0</v>
      </c>
      <c r="AU467" s="34">
        <v>0</v>
      </c>
      <c r="AV467" s="34">
        <v>0</v>
      </c>
    </row>
    <row r="468" spans="1:48" ht="114.75" x14ac:dyDescent="0.5">
      <c r="A468" s="53">
        <v>418</v>
      </c>
      <c r="B468" s="50" t="s">
        <v>930</v>
      </c>
      <c r="C468" s="51" t="s">
        <v>931</v>
      </c>
      <c r="D468" s="52">
        <v>2019</v>
      </c>
      <c r="E468" s="52">
        <v>2020</v>
      </c>
      <c r="F468" s="33">
        <v>5418.87</v>
      </c>
      <c r="G468" s="34">
        <f t="shared" si="372"/>
        <v>0</v>
      </c>
      <c r="H468" s="34">
        <f t="shared" si="373"/>
        <v>0</v>
      </c>
      <c r="I468" s="34">
        <f t="shared" si="374"/>
        <v>4867.71</v>
      </c>
      <c r="J468" s="34">
        <f t="shared" si="375"/>
        <v>4867.71</v>
      </c>
      <c r="K468" s="34">
        <f t="shared" si="376"/>
        <v>0</v>
      </c>
      <c r="L468" s="34">
        <f t="shared" si="377"/>
        <v>0</v>
      </c>
      <c r="M468" s="34">
        <f t="shared" si="378"/>
        <v>0</v>
      </c>
      <c r="N468" s="34">
        <v>0</v>
      </c>
      <c r="O468" s="34">
        <v>0</v>
      </c>
      <c r="P468" s="34">
        <f t="shared" si="379"/>
        <v>1867.71</v>
      </c>
      <c r="Q468" s="34">
        <v>1867.71</v>
      </c>
      <c r="R468" s="34">
        <v>0</v>
      </c>
      <c r="S468" s="34">
        <v>0</v>
      </c>
      <c r="T468" s="34">
        <v>0</v>
      </c>
      <c r="U468" s="34">
        <v>0</v>
      </c>
      <c r="V468" s="34">
        <v>0</v>
      </c>
      <c r="W468" s="34">
        <f t="shared" si="380"/>
        <v>3000</v>
      </c>
      <c r="X468" s="34">
        <v>3000</v>
      </c>
      <c r="Y468" s="34">
        <v>0</v>
      </c>
      <c r="Z468" s="34">
        <v>0</v>
      </c>
      <c r="AA468" s="34">
        <v>0</v>
      </c>
      <c r="AB468" s="34">
        <v>0</v>
      </c>
      <c r="AC468" s="34">
        <v>0</v>
      </c>
      <c r="AD468" s="34">
        <f t="shared" si="381"/>
        <v>0</v>
      </c>
      <c r="AE468" s="34">
        <v>0</v>
      </c>
      <c r="AF468" s="34">
        <v>0</v>
      </c>
      <c r="AG468" s="34">
        <v>0</v>
      </c>
      <c r="AH468" s="34">
        <v>0</v>
      </c>
      <c r="AI468" s="34">
        <v>0</v>
      </c>
      <c r="AJ468" s="34">
        <v>0</v>
      </c>
      <c r="AK468" s="34">
        <f t="shared" si="382"/>
        <v>0</v>
      </c>
      <c r="AL468" s="34">
        <v>0</v>
      </c>
      <c r="AM468" s="34">
        <v>0</v>
      </c>
      <c r="AN468" s="34">
        <v>0</v>
      </c>
      <c r="AO468" s="34">
        <v>0</v>
      </c>
      <c r="AP468" s="34">
        <v>0</v>
      </c>
      <c r="AQ468" s="34">
        <v>0</v>
      </c>
      <c r="AR468" s="34">
        <f t="shared" si="383"/>
        <v>0</v>
      </c>
      <c r="AS468" s="34">
        <v>0</v>
      </c>
      <c r="AT468" s="34">
        <v>0</v>
      </c>
      <c r="AU468" s="34">
        <v>0</v>
      </c>
      <c r="AV468" s="34">
        <v>0</v>
      </c>
    </row>
    <row r="469" spans="1:48" ht="76.5" x14ac:dyDescent="0.5">
      <c r="A469" s="53">
        <v>419</v>
      </c>
      <c r="B469" s="50" t="s">
        <v>932</v>
      </c>
      <c r="C469" s="51" t="s">
        <v>933</v>
      </c>
      <c r="D469" s="52">
        <v>2019</v>
      </c>
      <c r="E469" s="52">
        <v>2021</v>
      </c>
      <c r="F469" s="33">
        <v>29305.67</v>
      </c>
      <c r="G469" s="34">
        <f t="shared" si="372"/>
        <v>0</v>
      </c>
      <c r="H469" s="34">
        <f t="shared" si="373"/>
        <v>0.4</v>
      </c>
      <c r="I469" s="34">
        <f t="shared" si="374"/>
        <v>27381.612104999997</v>
      </c>
      <c r="J469" s="34">
        <f t="shared" si="375"/>
        <v>27381.612104999997</v>
      </c>
      <c r="K469" s="34">
        <f t="shared" si="376"/>
        <v>0</v>
      </c>
      <c r="L469" s="34">
        <f t="shared" si="377"/>
        <v>0</v>
      </c>
      <c r="M469" s="34">
        <f t="shared" si="378"/>
        <v>0</v>
      </c>
      <c r="N469" s="34">
        <v>0</v>
      </c>
      <c r="O469" s="34">
        <v>0</v>
      </c>
      <c r="P469" s="34">
        <f t="shared" si="379"/>
        <v>1167.8499999999999</v>
      </c>
      <c r="Q469" s="34">
        <v>1167.8499999999999</v>
      </c>
      <c r="R469" s="34">
        <v>0</v>
      </c>
      <c r="S469" s="34">
        <v>0</v>
      </c>
      <c r="T469" s="34">
        <v>0</v>
      </c>
      <c r="U469" s="34">
        <v>0</v>
      </c>
      <c r="V469" s="34">
        <v>0.4</v>
      </c>
      <c r="W469" s="34">
        <f t="shared" si="380"/>
        <v>1548.13</v>
      </c>
      <c r="X469" s="34">
        <v>1548.13</v>
      </c>
      <c r="Y469" s="34">
        <v>0</v>
      </c>
      <c r="Z469" s="34">
        <v>0</v>
      </c>
      <c r="AA469" s="34">
        <v>0</v>
      </c>
      <c r="AB469" s="34">
        <v>0</v>
      </c>
      <c r="AC469" s="34">
        <v>0</v>
      </c>
      <c r="AD469" s="34">
        <f t="shared" si="381"/>
        <v>24665.632104999997</v>
      </c>
      <c r="AE469" s="34">
        <f>(21000+3900)+-234.367895000002</f>
        <v>24665.632104999997</v>
      </c>
      <c r="AF469" s="34">
        <v>0</v>
      </c>
      <c r="AG469" s="34">
        <v>0</v>
      </c>
      <c r="AH469" s="34">
        <v>0</v>
      </c>
      <c r="AI469" s="34">
        <v>0</v>
      </c>
      <c r="AJ469" s="34">
        <v>0</v>
      </c>
      <c r="AK469" s="34">
        <f t="shared" si="382"/>
        <v>0</v>
      </c>
      <c r="AL469" s="34">
        <v>0</v>
      </c>
      <c r="AM469" s="34">
        <v>0</v>
      </c>
      <c r="AN469" s="34">
        <v>0</v>
      </c>
      <c r="AO469" s="34">
        <v>0</v>
      </c>
      <c r="AP469" s="34">
        <v>0</v>
      </c>
      <c r="AQ469" s="34">
        <v>0</v>
      </c>
      <c r="AR469" s="34">
        <f t="shared" si="383"/>
        <v>0</v>
      </c>
      <c r="AS469" s="34">
        <v>0</v>
      </c>
      <c r="AT469" s="34">
        <v>0</v>
      </c>
      <c r="AU469" s="34">
        <v>0</v>
      </c>
      <c r="AV469" s="34">
        <v>0</v>
      </c>
    </row>
    <row r="470" spans="1:48" ht="153" x14ac:dyDescent="0.5">
      <c r="A470" s="53">
        <v>420</v>
      </c>
      <c r="B470" s="50" t="s">
        <v>934</v>
      </c>
      <c r="C470" s="51" t="s">
        <v>935</v>
      </c>
      <c r="D470" s="52">
        <v>2020</v>
      </c>
      <c r="E470" s="52">
        <v>2021</v>
      </c>
      <c r="F470" s="33">
        <v>17504.05</v>
      </c>
      <c r="G470" s="34">
        <f t="shared" si="372"/>
        <v>0.09</v>
      </c>
      <c r="H470" s="34">
        <f t="shared" si="373"/>
        <v>2.5</v>
      </c>
      <c r="I470" s="34">
        <f t="shared" si="374"/>
        <v>5499.8600000000006</v>
      </c>
      <c r="J470" s="34">
        <f t="shared" si="375"/>
        <v>5499.8600000000006</v>
      </c>
      <c r="K470" s="34">
        <f t="shared" si="376"/>
        <v>0</v>
      </c>
      <c r="L470" s="34">
        <f t="shared" si="377"/>
        <v>0</v>
      </c>
      <c r="M470" s="34">
        <f t="shared" si="378"/>
        <v>0</v>
      </c>
      <c r="N470" s="34">
        <v>0</v>
      </c>
      <c r="O470" s="34">
        <v>0</v>
      </c>
      <c r="P470" s="34">
        <f t="shared" si="379"/>
        <v>1999.05</v>
      </c>
      <c r="Q470" s="34">
        <v>1999.05</v>
      </c>
      <c r="R470" s="34">
        <v>0</v>
      </c>
      <c r="S470" s="34">
        <v>0</v>
      </c>
      <c r="T470" s="34">
        <v>0</v>
      </c>
      <c r="U470" s="34">
        <v>0.09</v>
      </c>
      <c r="V470" s="34">
        <v>2.5</v>
      </c>
      <c r="W470" s="34">
        <f t="shared" si="380"/>
        <v>500.81</v>
      </c>
      <c r="X470" s="34">
        <v>500.81</v>
      </c>
      <c r="Y470" s="34">
        <v>0</v>
      </c>
      <c r="Z470" s="34">
        <v>0</v>
      </c>
      <c r="AA470" s="34">
        <v>0</v>
      </c>
      <c r="AB470" s="34">
        <v>0</v>
      </c>
      <c r="AC470" s="34">
        <v>0</v>
      </c>
      <c r="AD470" s="34">
        <f t="shared" si="381"/>
        <v>3000</v>
      </c>
      <c r="AE470" s="34">
        <v>3000</v>
      </c>
      <c r="AF470" s="34">
        <v>0</v>
      </c>
      <c r="AG470" s="34">
        <v>0</v>
      </c>
      <c r="AH470" s="34">
        <v>0</v>
      </c>
      <c r="AI470" s="34">
        <v>0</v>
      </c>
      <c r="AJ470" s="34">
        <v>0</v>
      </c>
      <c r="AK470" s="34">
        <f t="shared" si="382"/>
        <v>0</v>
      </c>
      <c r="AL470" s="34">
        <v>0</v>
      </c>
      <c r="AM470" s="34">
        <v>0</v>
      </c>
      <c r="AN470" s="34">
        <v>0</v>
      </c>
      <c r="AO470" s="34">
        <v>0</v>
      </c>
      <c r="AP470" s="34">
        <v>0</v>
      </c>
      <c r="AQ470" s="34">
        <v>0</v>
      </c>
      <c r="AR470" s="34">
        <f t="shared" si="383"/>
        <v>0</v>
      </c>
      <c r="AS470" s="34">
        <v>0</v>
      </c>
      <c r="AT470" s="34">
        <v>0</v>
      </c>
      <c r="AU470" s="34">
        <v>0</v>
      </c>
      <c r="AV470" s="34">
        <v>0</v>
      </c>
    </row>
    <row r="471" spans="1:48" ht="114.75" x14ac:dyDescent="0.5">
      <c r="A471" s="53">
        <v>421</v>
      </c>
      <c r="B471" s="50" t="s">
        <v>936</v>
      </c>
      <c r="C471" s="51" t="s">
        <v>937</v>
      </c>
      <c r="D471" s="52">
        <v>2016</v>
      </c>
      <c r="E471" s="52">
        <v>2021</v>
      </c>
      <c r="F471" s="33">
        <v>7564.08</v>
      </c>
      <c r="G471" s="34">
        <f t="shared" si="372"/>
        <v>0</v>
      </c>
      <c r="H471" s="34">
        <f t="shared" si="373"/>
        <v>0</v>
      </c>
      <c r="I471" s="34">
        <f t="shared" si="374"/>
        <v>5547.95</v>
      </c>
      <c r="J471" s="34">
        <f t="shared" si="375"/>
        <v>5547.95</v>
      </c>
      <c r="K471" s="34">
        <f t="shared" si="376"/>
        <v>0</v>
      </c>
      <c r="L471" s="34">
        <f t="shared" si="377"/>
        <v>0</v>
      </c>
      <c r="M471" s="34">
        <f t="shared" si="378"/>
        <v>0</v>
      </c>
      <c r="N471" s="34">
        <v>0</v>
      </c>
      <c r="O471" s="34">
        <v>0</v>
      </c>
      <c r="P471" s="34">
        <f t="shared" si="379"/>
        <v>1047.95</v>
      </c>
      <c r="Q471" s="34">
        <v>1047.95</v>
      </c>
      <c r="R471" s="34">
        <v>0</v>
      </c>
      <c r="S471" s="34">
        <v>0</v>
      </c>
      <c r="T471" s="34">
        <v>0</v>
      </c>
      <c r="U471" s="34">
        <v>0</v>
      </c>
      <c r="V471" s="34">
        <v>0</v>
      </c>
      <c r="W471" s="34">
        <f t="shared" si="380"/>
        <v>500</v>
      </c>
      <c r="X471" s="34">
        <v>500</v>
      </c>
      <c r="Y471" s="34">
        <v>0</v>
      </c>
      <c r="Z471" s="34">
        <v>0</v>
      </c>
      <c r="AA471" s="34">
        <v>0</v>
      </c>
      <c r="AB471" s="34">
        <v>0</v>
      </c>
      <c r="AC471" s="34">
        <v>0</v>
      </c>
      <c r="AD471" s="34">
        <f t="shared" si="381"/>
        <v>4000</v>
      </c>
      <c r="AE471" s="34">
        <v>4000</v>
      </c>
      <c r="AF471" s="34">
        <v>0</v>
      </c>
      <c r="AG471" s="34">
        <v>0</v>
      </c>
      <c r="AH471" s="34">
        <v>0</v>
      </c>
      <c r="AI471" s="34">
        <v>0</v>
      </c>
      <c r="AJ471" s="34">
        <v>0</v>
      </c>
      <c r="AK471" s="34">
        <f t="shared" si="382"/>
        <v>0</v>
      </c>
      <c r="AL471" s="34">
        <v>0</v>
      </c>
      <c r="AM471" s="34">
        <v>0</v>
      </c>
      <c r="AN471" s="34">
        <v>0</v>
      </c>
      <c r="AO471" s="34">
        <v>0</v>
      </c>
      <c r="AP471" s="34">
        <v>0</v>
      </c>
      <c r="AQ471" s="34">
        <v>0</v>
      </c>
      <c r="AR471" s="34">
        <f t="shared" si="383"/>
        <v>0</v>
      </c>
      <c r="AS471" s="34">
        <v>0</v>
      </c>
      <c r="AT471" s="34">
        <v>0</v>
      </c>
      <c r="AU471" s="34">
        <v>0</v>
      </c>
      <c r="AV471" s="34">
        <v>0</v>
      </c>
    </row>
    <row r="472" spans="1:48" ht="114.75" x14ac:dyDescent="0.5">
      <c r="A472" s="53">
        <v>422</v>
      </c>
      <c r="B472" s="50" t="s">
        <v>938</v>
      </c>
      <c r="C472" s="51" t="s">
        <v>939</v>
      </c>
      <c r="D472" s="52">
        <v>2016</v>
      </c>
      <c r="E472" s="52">
        <v>2024</v>
      </c>
      <c r="F472" s="33">
        <v>30561.21</v>
      </c>
      <c r="G472" s="34">
        <f t="shared" si="372"/>
        <v>0</v>
      </c>
      <c r="H472" s="34">
        <f t="shared" si="373"/>
        <v>0</v>
      </c>
      <c r="I472" s="34">
        <f t="shared" si="374"/>
        <v>3317.35</v>
      </c>
      <c r="J472" s="34">
        <f t="shared" si="375"/>
        <v>3317.35</v>
      </c>
      <c r="K472" s="34">
        <f t="shared" si="376"/>
        <v>0</v>
      </c>
      <c r="L472" s="34">
        <f t="shared" si="377"/>
        <v>0</v>
      </c>
      <c r="M472" s="34">
        <f t="shared" si="378"/>
        <v>0</v>
      </c>
      <c r="N472" s="34">
        <v>0</v>
      </c>
      <c r="O472" s="34">
        <v>0</v>
      </c>
      <c r="P472" s="34">
        <f t="shared" si="379"/>
        <v>0</v>
      </c>
      <c r="Q472" s="34">
        <v>0</v>
      </c>
      <c r="R472" s="34">
        <v>0</v>
      </c>
      <c r="S472" s="34">
        <v>0</v>
      </c>
      <c r="T472" s="34">
        <v>0</v>
      </c>
      <c r="U472" s="34">
        <v>0</v>
      </c>
      <c r="V472" s="34">
        <v>0</v>
      </c>
      <c r="W472" s="34">
        <f t="shared" si="380"/>
        <v>0</v>
      </c>
      <c r="X472" s="34">
        <v>0</v>
      </c>
      <c r="Y472" s="34">
        <v>0</v>
      </c>
      <c r="Z472" s="34">
        <v>0</v>
      </c>
      <c r="AA472" s="34">
        <v>0</v>
      </c>
      <c r="AB472" s="34">
        <v>0</v>
      </c>
      <c r="AC472" s="34">
        <v>0</v>
      </c>
      <c r="AD472" s="34">
        <f t="shared" si="381"/>
        <v>0</v>
      </c>
      <c r="AE472" s="34">
        <v>0</v>
      </c>
      <c r="AF472" s="34">
        <v>0</v>
      </c>
      <c r="AG472" s="34">
        <v>0</v>
      </c>
      <c r="AH472" s="34">
        <v>0</v>
      </c>
      <c r="AI472" s="34">
        <v>0</v>
      </c>
      <c r="AJ472" s="34">
        <v>0</v>
      </c>
      <c r="AK472" s="34">
        <f t="shared" si="382"/>
        <v>561.21</v>
      </c>
      <c r="AL472" s="34">
        <v>561.21</v>
      </c>
      <c r="AM472" s="34">
        <v>0</v>
      </c>
      <c r="AN472" s="34">
        <v>0</v>
      </c>
      <c r="AO472" s="34">
        <v>0</v>
      </c>
      <c r="AP472" s="34">
        <v>0</v>
      </c>
      <c r="AQ472" s="34">
        <v>0</v>
      </c>
      <c r="AR472" s="34">
        <f t="shared" si="383"/>
        <v>2756.14</v>
      </c>
      <c r="AS472" s="34">
        <v>2756.14</v>
      </c>
      <c r="AT472" s="34">
        <v>0</v>
      </c>
      <c r="AU472" s="34">
        <v>0</v>
      </c>
      <c r="AV472" s="34">
        <v>0</v>
      </c>
    </row>
    <row r="473" spans="1:48" ht="114.75" x14ac:dyDescent="0.5">
      <c r="A473" s="53">
        <v>423</v>
      </c>
      <c r="B473" s="50" t="s">
        <v>940</v>
      </c>
      <c r="C473" s="51" t="s">
        <v>941</v>
      </c>
      <c r="D473" s="52">
        <v>2017</v>
      </c>
      <c r="E473" s="52">
        <v>2024</v>
      </c>
      <c r="F473" s="33">
        <v>30561.21</v>
      </c>
      <c r="G473" s="34">
        <f t="shared" si="372"/>
        <v>0</v>
      </c>
      <c r="H473" s="34">
        <f t="shared" si="373"/>
        <v>0</v>
      </c>
      <c r="I473" s="34">
        <f t="shared" si="374"/>
        <v>957.41000000000008</v>
      </c>
      <c r="J473" s="34">
        <f t="shared" si="375"/>
        <v>957.41000000000008</v>
      </c>
      <c r="K473" s="34">
        <f t="shared" si="376"/>
        <v>0</v>
      </c>
      <c r="L473" s="34">
        <f t="shared" si="377"/>
        <v>0</v>
      </c>
      <c r="M473" s="34">
        <f t="shared" si="378"/>
        <v>0</v>
      </c>
      <c r="N473" s="34">
        <v>0</v>
      </c>
      <c r="O473" s="34">
        <v>0</v>
      </c>
      <c r="P473" s="34">
        <f t="shared" si="379"/>
        <v>0</v>
      </c>
      <c r="Q473" s="34">
        <v>0</v>
      </c>
      <c r="R473" s="34">
        <v>0</v>
      </c>
      <c r="S473" s="34">
        <v>0</v>
      </c>
      <c r="T473" s="34">
        <v>0</v>
      </c>
      <c r="U473" s="34">
        <v>0</v>
      </c>
      <c r="V473" s="34">
        <v>0</v>
      </c>
      <c r="W473" s="34">
        <f t="shared" si="380"/>
        <v>0</v>
      </c>
      <c r="X473" s="34">
        <v>0</v>
      </c>
      <c r="Y473" s="34">
        <v>0</v>
      </c>
      <c r="Z473" s="34">
        <v>0</v>
      </c>
      <c r="AA473" s="34">
        <v>0</v>
      </c>
      <c r="AB473" s="34">
        <v>0</v>
      </c>
      <c r="AC473" s="34">
        <v>0</v>
      </c>
      <c r="AD473" s="34">
        <f t="shared" si="381"/>
        <v>0</v>
      </c>
      <c r="AE473" s="34">
        <v>0</v>
      </c>
      <c r="AF473" s="34">
        <v>0</v>
      </c>
      <c r="AG473" s="34">
        <v>0</v>
      </c>
      <c r="AH473" s="34">
        <v>0</v>
      </c>
      <c r="AI473" s="34">
        <v>0</v>
      </c>
      <c r="AJ473" s="34">
        <v>0</v>
      </c>
      <c r="AK473" s="34">
        <f t="shared" si="382"/>
        <v>561.21</v>
      </c>
      <c r="AL473" s="34">
        <v>561.21</v>
      </c>
      <c r="AM473" s="34">
        <v>0</v>
      </c>
      <c r="AN473" s="34">
        <v>0</v>
      </c>
      <c r="AO473" s="34">
        <v>0</v>
      </c>
      <c r="AP473" s="34">
        <v>0</v>
      </c>
      <c r="AQ473" s="34">
        <v>0</v>
      </c>
      <c r="AR473" s="34">
        <f t="shared" si="383"/>
        <v>396.2</v>
      </c>
      <c r="AS473" s="34">
        <v>396.2</v>
      </c>
      <c r="AT473" s="34">
        <v>0</v>
      </c>
      <c r="AU473" s="34">
        <v>0</v>
      </c>
      <c r="AV473" s="34">
        <v>0</v>
      </c>
    </row>
    <row r="474" spans="1:48" ht="153" x14ac:dyDescent="0.5">
      <c r="A474" s="53">
        <v>424</v>
      </c>
      <c r="B474" s="50" t="s">
        <v>942</v>
      </c>
      <c r="C474" s="51" t="s">
        <v>943</v>
      </c>
      <c r="D474" s="52">
        <v>2016</v>
      </c>
      <c r="E474" s="52">
        <v>2026</v>
      </c>
      <c r="F474" s="33">
        <v>13422.68</v>
      </c>
      <c r="G474" s="34">
        <f t="shared" si="372"/>
        <v>0</v>
      </c>
      <c r="H474" s="34">
        <f t="shared" si="373"/>
        <v>0</v>
      </c>
      <c r="I474" s="34">
        <f t="shared" si="374"/>
        <v>10</v>
      </c>
      <c r="J474" s="34">
        <f t="shared" si="375"/>
        <v>10</v>
      </c>
      <c r="K474" s="34">
        <f t="shared" si="376"/>
        <v>0</v>
      </c>
      <c r="L474" s="34">
        <f t="shared" si="377"/>
        <v>0</v>
      </c>
      <c r="M474" s="34">
        <f t="shared" si="378"/>
        <v>0</v>
      </c>
      <c r="N474" s="34">
        <v>0</v>
      </c>
      <c r="O474" s="34">
        <v>0</v>
      </c>
      <c r="P474" s="34">
        <f t="shared" si="379"/>
        <v>0</v>
      </c>
      <c r="Q474" s="34">
        <v>0</v>
      </c>
      <c r="R474" s="34">
        <v>0</v>
      </c>
      <c r="S474" s="34">
        <v>0</v>
      </c>
      <c r="T474" s="34">
        <v>0</v>
      </c>
      <c r="U474" s="34">
        <v>0</v>
      </c>
      <c r="V474" s="34">
        <v>0</v>
      </c>
      <c r="W474" s="34">
        <f t="shared" si="380"/>
        <v>0</v>
      </c>
      <c r="X474" s="34">
        <v>0</v>
      </c>
      <c r="Y474" s="34">
        <v>0</v>
      </c>
      <c r="Z474" s="34">
        <v>0</v>
      </c>
      <c r="AA474" s="34">
        <v>0</v>
      </c>
      <c r="AB474" s="34">
        <v>0</v>
      </c>
      <c r="AC474" s="34">
        <v>0</v>
      </c>
      <c r="AD474" s="34">
        <f t="shared" si="381"/>
        <v>0</v>
      </c>
      <c r="AE474" s="34">
        <v>0</v>
      </c>
      <c r="AF474" s="34">
        <v>0</v>
      </c>
      <c r="AG474" s="34">
        <v>0</v>
      </c>
      <c r="AH474" s="34">
        <v>0</v>
      </c>
      <c r="AI474" s="34">
        <v>0</v>
      </c>
      <c r="AJ474" s="34">
        <v>0</v>
      </c>
      <c r="AK474" s="34">
        <f t="shared" si="382"/>
        <v>0</v>
      </c>
      <c r="AL474" s="34">
        <v>0</v>
      </c>
      <c r="AM474" s="34">
        <v>0</v>
      </c>
      <c r="AN474" s="34">
        <v>0</v>
      </c>
      <c r="AO474" s="34">
        <v>0</v>
      </c>
      <c r="AP474" s="34">
        <v>0</v>
      </c>
      <c r="AQ474" s="34">
        <v>0</v>
      </c>
      <c r="AR474" s="34">
        <f t="shared" si="383"/>
        <v>10</v>
      </c>
      <c r="AS474" s="34">
        <v>10</v>
      </c>
      <c r="AT474" s="34">
        <v>0</v>
      </c>
      <c r="AU474" s="34">
        <v>0</v>
      </c>
      <c r="AV474" s="34">
        <v>0</v>
      </c>
    </row>
    <row r="475" spans="1:48" ht="76.5" x14ac:dyDescent="0.5">
      <c r="A475" s="53">
        <v>425</v>
      </c>
      <c r="B475" s="50" t="s">
        <v>944</v>
      </c>
      <c r="C475" s="51" t="s">
        <v>945</v>
      </c>
      <c r="D475" s="52">
        <v>2018</v>
      </c>
      <c r="E475" s="52">
        <v>2025</v>
      </c>
      <c r="F475" s="33">
        <v>30223.02</v>
      </c>
      <c r="G475" s="34">
        <f t="shared" si="372"/>
        <v>0</v>
      </c>
      <c r="H475" s="34">
        <f t="shared" si="373"/>
        <v>0</v>
      </c>
      <c r="I475" s="34">
        <f t="shared" si="374"/>
        <v>6223.02</v>
      </c>
      <c r="J475" s="34">
        <f t="shared" si="375"/>
        <v>6223.02</v>
      </c>
      <c r="K475" s="34">
        <f t="shared" si="376"/>
        <v>0</v>
      </c>
      <c r="L475" s="34">
        <f t="shared" si="377"/>
        <v>0</v>
      </c>
      <c r="M475" s="34">
        <f t="shared" si="378"/>
        <v>0</v>
      </c>
      <c r="N475" s="34">
        <v>0</v>
      </c>
      <c r="O475" s="34">
        <v>0</v>
      </c>
      <c r="P475" s="34">
        <f t="shared" si="379"/>
        <v>0</v>
      </c>
      <c r="Q475" s="34">
        <v>0</v>
      </c>
      <c r="R475" s="34">
        <v>0</v>
      </c>
      <c r="S475" s="34">
        <v>0</v>
      </c>
      <c r="T475" s="34">
        <v>0</v>
      </c>
      <c r="U475" s="34">
        <v>0</v>
      </c>
      <c r="V475" s="34">
        <v>0</v>
      </c>
      <c r="W475" s="34">
        <f t="shared" si="380"/>
        <v>0</v>
      </c>
      <c r="X475" s="34">
        <v>0</v>
      </c>
      <c r="Y475" s="34">
        <v>0</v>
      </c>
      <c r="Z475" s="34">
        <v>0</v>
      </c>
      <c r="AA475" s="34">
        <v>0</v>
      </c>
      <c r="AB475" s="34">
        <v>0</v>
      </c>
      <c r="AC475" s="34">
        <v>0</v>
      </c>
      <c r="AD475" s="34">
        <f t="shared" si="381"/>
        <v>0</v>
      </c>
      <c r="AE475" s="34">
        <v>0</v>
      </c>
      <c r="AF475" s="34">
        <v>0</v>
      </c>
      <c r="AG475" s="34">
        <v>0</v>
      </c>
      <c r="AH475" s="34">
        <v>0</v>
      </c>
      <c r="AI475" s="34">
        <v>0</v>
      </c>
      <c r="AJ475" s="34">
        <v>0</v>
      </c>
      <c r="AK475" s="34">
        <f t="shared" si="382"/>
        <v>223.02</v>
      </c>
      <c r="AL475" s="34">
        <v>223.02</v>
      </c>
      <c r="AM475" s="34">
        <v>0</v>
      </c>
      <c r="AN475" s="34">
        <v>0</v>
      </c>
      <c r="AO475" s="34">
        <v>0</v>
      </c>
      <c r="AP475" s="34">
        <v>0</v>
      </c>
      <c r="AQ475" s="34">
        <v>0</v>
      </c>
      <c r="AR475" s="34">
        <f t="shared" si="383"/>
        <v>6000</v>
      </c>
      <c r="AS475" s="34">
        <v>6000</v>
      </c>
      <c r="AT475" s="34">
        <v>0</v>
      </c>
      <c r="AU475" s="34">
        <v>0</v>
      </c>
      <c r="AV475" s="34">
        <v>0</v>
      </c>
    </row>
    <row r="476" spans="1:48" ht="76.5" x14ac:dyDescent="0.5">
      <c r="A476" s="53">
        <v>426</v>
      </c>
      <c r="B476" s="50" t="s">
        <v>946</v>
      </c>
      <c r="C476" s="51" t="s">
        <v>947</v>
      </c>
      <c r="D476" s="52">
        <v>2017</v>
      </c>
      <c r="E476" s="52">
        <v>2024</v>
      </c>
      <c r="F476" s="33">
        <v>4553.66</v>
      </c>
      <c r="G476" s="34">
        <f t="shared" si="372"/>
        <v>1.7</v>
      </c>
      <c r="H476" s="34">
        <f t="shared" si="373"/>
        <v>0.1</v>
      </c>
      <c r="I476" s="34">
        <f t="shared" si="374"/>
        <v>4553.66</v>
      </c>
      <c r="J476" s="34">
        <f t="shared" si="375"/>
        <v>4553.66</v>
      </c>
      <c r="K476" s="34">
        <f t="shared" si="376"/>
        <v>0</v>
      </c>
      <c r="L476" s="34">
        <f t="shared" si="377"/>
        <v>0</v>
      </c>
      <c r="M476" s="34">
        <f t="shared" si="378"/>
        <v>0</v>
      </c>
      <c r="N476" s="34">
        <v>0</v>
      </c>
      <c r="O476" s="34">
        <v>0</v>
      </c>
      <c r="P476" s="34">
        <f t="shared" si="379"/>
        <v>0</v>
      </c>
      <c r="Q476" s="34">
        <v>0</v>
      </c>
      <c r="R476" s="34">
        <v>0</v>
      </c>
      <c r="S476" s="34">
        <v>0</v>
      </c>
      <c r="T476" s="34">
        <v>0</v>
      </c>
      <c r="U476" s="34">
        <v>0</v>
      </c>
      <c r="V476" s="34">
        <v>0</v>
      </c>
      <c r="W476" s="34">
        <f t="shared" si="380"/>
        <v>0</v>
      </c>
      <c r="X476" s="34">
        <v>0</v>
      </c>
      <c r="Y476" s="34">
        <v>0</v>
      </c>
      <c r="Z476" s="34">
        <v>0</v>
      </c>
      <c r="AA476" s="34">
        <v>0</v>
      </c>
      <c r="AB476" s="34">
        <v>0</v>
      </c>
      <c r="AC476" s="34">
        <v>0</v>
      </c>
      <c r="AD476" s="34">
        <f t="shared" si="381"/>
        <v>0</v>
      </c>
      <c r="AE476" s="34">
        <v>0</v>
      </c>
      <c r="AF476" s="34">
        <v>0</v>
      </c>
      <c r="AG476" s="34">
        <v>0</v>
      </c>
      <c r="AH476" s="34">
        <v>0</v>
      </c>
      <c r="AI476" s="34">
        <v>0</v>
      </c>
      <c r="AJ476" s="34">
        <v>0</v>
      </c>
      <c r="AK476" s="34">
        <f t="shared" si="382"/>
        <v>553.66</v>
      </c>
      <c r="AL476" s="34">
        <v>553.66</v>
      </c>
      <c r="AM476" s="34">
        <v>0</v>
      </c>
      <c r="AN476" s="34">
        <v>0</v>
      </c>
      <c r="AO476" s="34">
        <v>0</v>
      </c>
      <c r="AP476" s="34">
        <v>1.7</v>
      </c>
      <c r="AQ476" s="34">
        <v>0.1</v>
      </c>
      <c r="AR476" s="34">
        <f t="shared" si="383"/>
        <v>4000</v>
      </c>
      <c r="AS476" s="34">
        <v>4000</v>
      </c>
      <c r="AT476" s="34">
        <v>0</v>
      </c>
      <c r="AU476" s="34">
        <v>0</v>
      </c>
      <c r="AV476" s="34">
        <v>0</v>
      </c>
    </row>
    <row r="477" spans="1:48" ht="153" x14ac:dyDescent="0.5">
      <c r="A477" s="53">
        <v>427</v>
      </c>
      <c r="B477" s="50" t="s">
        <v>948</v>
      </c>
      <c r="C477" s="51" t="s">
        <v>949</v>
      </c>
      <c r="D477" s="52">
        <v>2017</v>
      </c>
      <c r="E477" s="52">
        <v>2024</v>
      </c>
      <c r="F477" s="33">
        <v>35089.980000000003</v>
      </c>
      <c r="G477" s="34">
        <f t="shared" si="372"/>
        <v>0</v>
      </c>
      <c r="H477" s="34">
        <f t="shared" si="373"/>
        <v>0</v>
      </c>
      <c r="I477" s="34">
        <f t="shared" si="374"/>
        <v>1089.98</v>
      </c>
      <c r="J477" s="34">
        <f t="shared" si="375"/>
        <v>1089.98</v>
      </c>
      <c r="K477" s="34">
        <f t="shared" si="376"/>
        <v>0</v>
      </c>
      <c r="L477" s="34">
        <f t="shared" si="377"/>
        <v>0</v>
      </c>
      <c r="M477" s="34">
        <f t="shared" si="378"/>
        <v>0</v>
      </c>
      <c r="N477" s="34">
        <v>0</v>
      </c>
      <c r="O477" s="34">
        <v>0</v>
      </c>
      <c r="P477" s="34">
        <f t="shared" si="379"/>
        <v>0</v>
      </c>
      <c r="Q477" s="34">
        <v>0</v>
      </c>
      <c r="R477" s="34">
        <v>0</v>
      </c>
      <c r="S477" s="34">
        <v>0</v>
      </c>
      <c r="T477" s="34">
        <v>0</v>
      </c>
      <c r="U477" s="34">
        <v>0</v>
      </c>
      <c r="V477" s="34">
        <v>0</v>
      </c>
      <c r="W477" s="34">
        <f t="shared" si="380"/>
        <v>0</v>
      </c>
      <c r="X477" s="34">
        <v>0</v>
      </c>
      <c r="Y477" s="34">
        <v>0</v>
      </c>
      <c r="Z477" s="34">
        <v>0</v>
      </c>
      <c r="AA477" s="34">
        <v>0</v>
      </c>
      <c r="AB477" s="34">
        <v>0</v>
      </c>
      <c r="AC477" s="34">
        <v>0</v>
      </c>
      <c r="AD477" s="34">
        <f t="shared" si="381"/>
        <v>0</v>
      </c>
      <c r="AE477" s="34">
        <v>0</v>
      </c>
      <c r="AF477" s="34">
        <v>0</v>
      </c>
      <c r="AG477" s="34">
        <v>0</v>
      </c>
      <c r="AH477" s="34">
        <v>0</v>
      </c>
      <c r="AI477" s="34">
        <v>0</v>
      </c>
      <c r="AJ477" s="34">
        <v>0</v>
      </c>
      <c r="AK477" s="34">
        <f t="shared" si="382"/>
        <v>89.98</v>
      </c>
      <c r="AL477" s="34">
        <v>89.98</v>
      </c>
      <c r="AM477" s="34">
        <v>0</v>
      </c>
      <c r="AN477" s="34">
        <v>0</v>
      </c>
      <c r="AO477" s="34">
        <v>0</v>
      </c>
      <c r="AP477" s="34">
        <v>0</v>
      </c>
      <c r="AQ477" s="34">
        <v>0</v>
      </c>
      <c r="AR477" s="34">
        <f t="shared" si="383"/>
        <v>1000</v>
      </c>
      <c r="AS477" s="34">
        <v>1000</v>
      </c>
      <c r="AT477" s="34">
        <v>0</v>
      </c>
      <c r="AU477" s="34">
        <v>0</v>
      </c>
      <c r="AV477" s="34">
        <v>0</v>
      </c>
    </row>
    <row r="478" spans="1:48" ht="114.75" x14ac:dyDescent="0.5">
      <c r="A478" s="53">
        <v>428</v>
      </c>
      <c r="B478" s="50" t="s">
        <v>950</v>
      </c>
      <c r="C478" s="51" t="s">
        <v>951</v>
      </c>
      <c r="D478" s="52">
        <v>2018</v>
      </c>
      <c r="E478" s="52">
        <v>2024</v>
      </c>
      <c r="F478" s="33">
        <v>12902.63</v>
      </c>
      <c r="G478" s="34">
        <f t="shared" si="372"/>
        <v>0</v>
      </c>
      <c r="H478" s="34">
        <f t="shared" si="373"/>
        <v>0</v>
      </c>
      <c r="I478" s="34">
        <f t="shared" si="374"/>
        <v>902.63</v>
      </c>
      <c r="J478" s="34">
        <f t="shared" si="375"/>
        <v>902.63</v>
      </c>
      <c r="K478" s="34">
        <f t="shared" si="376"/>
        <v>0</v>
      </c>
      <c r="L478" s="34">
        <f t="shared" si="377"/>
        <v>0</v>
      </c>
      <c r="M478" s="34">
        <f t="shared" si="378"/>
        <v>0</v>
      </c>
      <c r="N478" s="34">
        <v>0</v>
      </c>
      <c r="O478" s="34">
        <v>0</v>
      </c>
      <c r="P478" s="34">
        <f t="shared" si="379"/>
        <v>0</v>
      </c>
      <c r="Q478" s="34">
        <v>0</v>
      </c>
      <c r="R478" s="34">
        <v>0</v>
      </c>
      <c r="S478" s="34">
        <v>0</v>
      </c>
      <c r="T478" s="34">
        <v>0</v>
      </c>
      <c r="U478" s="34">
        <v>0</v>
      </c>
      <c r="V478" s="34">
        <v>0</v>
      </c>
      <c r="W478" s="34">
        <f t="shared" si="380"/>
        <v>0</v>
      </c>
      <c r="X478" s="34">
        <v>0</v>
      </c>
      <c r="Y478" s="34">
        <v>0</v>
      </c>
      <c r="Z478" s="34">
        <v>0</v>
      </c>
      <c r="AA478" s="34">
        <v>0</v>
      </c>
      <c r="AB478" s="34">
        <v>0</v>
      </c>
      <c r="AC478" s="34">
        <v>0</v>
      </c>
      <c r="AD478" s="34">
        <f t="shared" si="381"/>
        <v>0</v>
      </c>
      <c r="AE478" s="34">
        <v>0</v>
      </c>
      <c r="AF478" s="34">
        <v>0</v>
      </c>
      <c r="AG478" s="34">
        <v>0</v>
      </c>
      <c r="AH478" s="34">
        <v>0</v>
      </c>
      <c r="AI478" s="34">
        <v>0</v>
      </c>
      <c r="AJ478" s="34">
        <v>0</v>
      </c>
      <c r="AK478" s="34">
        <f t="shared" si="382"/>
        <v>102.63</v>
      </c>
      <c r="AL478" s="34">
        <v>102.63</v>
      </c>
      <c r="AM478" s="34">
        <v>0</v>
      </c>
      <c r="AN478" s="34">
        <v>0</v>
      </c>
      <c r="AO478" s="34">
        <v>0</v>
      </c>
      <c r="AP478" s="34">
        <v>0</v>
      </c>
      <c r="AQ478" s="34">
        <v>0</v>
      </c>
      <c r="AR478" s="34">
        <f t="shared" si="383"/>
        <v>800</v>
      </c>
      <c r="AS478" s="34">
        <v>800</v>
      </c>
      <c r="AT478" s="34">
        <v>0</v>
      </c>
      <c r="AU478" s="34">
        <v>0</v>
      </c>
      <c r="AV478" s="34">
        <v>0</v>
      </c>
    </row>
    <row r="479" spans="1:48" ht="76.5" x14ac:dyDescent="0.5">
      <c r="A479" s="53">
        <v>429</v>
      </c>
      <c r="B479" s="50" t="s">
        <v>952</v>
      </c>
      <c r="C479" s="51" t="s">
        <v>953</v>
      </c>
      <c r="D479" s="52">
        <v>2017</v>
      </c>
      <c r="E479" s="52">
        <v>2023</v>
      </c>
      <c r="F479" s="33">
        <v>7742.88</v>
      </c>
      <c r="G479" s="34">
        <f t="shared" si="372"/>
        <v>3</v>
      </c>
      <c r="H479" s="34">
        <f t="shared" si="373"/>
        <v>0.4</v>
      </c>
      <c r="I479" s="34">
        <f t="shared" si="374"/>
        <v>7742.88</v>
      </c>
      <c r="J479" s="34">
        <f t="shared" si="375"/>
        <v>7742.88</v>
      </c>
      <c r="K479" s="34">
        <f t="shared" si="376"/>
        <v>0</v>
      </c>
      <c r="L479" s="34">
        <f t="shared" si="377"/>
        <v>0</v>
      </c>
      <c r="M479" s="34">
        <f t="shared" si="378"/>
        <v>0</v>
      </c>
      <c r="N479" s="34">
        <v>0</v>
      </c>
      <c r="O479" s="34">
        <v>0</v>
      </c>
      <c r="P479" s="34">
        <f t="shared" si="379"/>
        <v>10</v>
      </c>
      <c r="Q479" s="34">
        <v>10</v>
      </c>
      <c r="R479" s="34">
        <v>0</v>
      </c>
      <c r="S479" s="34">
        <v>0</v>
      </c>
      <c r="T479" s="34">
        <v>0</v>
      </c>
      <c r="U479" s="34">
        <v>0</v>
      </c>
      <c r="V479" s="34">
        <v>0</v>
      </c>
      <c r="W479" s="34">
        <f t="shared" si="380"/>
        <v>0</v>
      </c>
      <c r="X479" s="34">
        <v>0</v>
      </c>
      <c r="Y479" s="34">
        <v>0</v>
      </c>
      <c r="Z479" s="34">
        <v>0</v>
      </c>
      <c r="AA479" s="34">
        <v>0</v>
      </c>
      <c r="AB479" s="34">
        <v>0</v>
      </c>
      <c r="AC479" s="34">
        <v>0</v>
      </c>
      <c r="AD479" s="34">
        <f t="shared" si="381"/>
        <v>0</v>
      </c>
      <c r="AE479" s="34">
        <v>0</v>
      </c>
      <c r="AF479" s="34">
        <v>0</v>
      </c>
      <c r="AG479" s="34">
        <v>0</v>
      </c>
      <c r="AH479" s="34">
        <v>0</v>
      </c>
      <c r="AI479" s="34">
        <v>3</v>
      </c>
      <c r="AJ479" s="34">
        <v>0.4</v>
      </c>
      <c r="AK479" s="34">
        <f t="shared" si="382"/>
        <v>742.88</v>
      </c>
      <c r="AL479" s="34">
        <v>742.88</v>
      </c>
      <c r="AM479" s="34">
        <v>0</v>
      </c>
      <c r="AN479" s="34">
        <v>0</v>
      </c>
      <c r="AO479" s="34">
        <v>0</v>
      </c>
      <c r="AP479" s="34">
        <v>0</v>
      </c>
      <c r="AQ479" s="34">
        <v>0</v>
      </c>
      <c r="AR479" s="34">
        <f t="shared" si="383"/>
        <v>6990</v>
      </c>
      <c r="AS479" s="34">
        <v>6990</v>
      </c>
      <c r="AT479" s="34">
        <v>0</v>
      </c>
      <c r="AU479" s="34">
        <v>0</v>
      </c>
      <c r="AV479" s="34">
        <v>0</v>
      </c>
    </row>
    <row r="480" spans="1:48" ht="76.5" x14ac:dyDescent="0.5">
      <c r="A480" s="53">
        <v>430</v>
      </c>
      <c r="B480" s="50" t="s">
        <v>954</v>
      </c>
      <c r="C480" s="51" t="s">
        <v>955</v>
      </c>
      <c r="D480" s="52">
        <v>2016</v>
      </c>
      <c r="E480" s="52">
        <v>2024</v>
      </c>
      <c r="F480" s="33">
        <v>8945.2999999999993</v>
      </c>
      <c r="G480" s="34">
        <f t="shared" si="372"/>
        <v>2</v>
      </c>
      <c r="H480" s="34">
        <f t="shared" si="373"/>
        <v>0</v>
      </c>
      <c r="I480" s="34">
        <f t="shared" si="374"/>
        <v>945.3</v>
      </c>
      <c r="J480" s="34">
        <f t="shared" si="375"/>
        <v>945.3</v>
      </c>
      <c r="K480" s="34">
        <f t="shared" si="376"/>
        <v>0</v>
      </c>
      <c r="L480" s="34">
        <f t="shared" si="377"/>
        <v>0</v>
      </c>
      <c r="M480" s="34">
        <f t="shared" si="378"/>
        <v>0</v>
      </c>
      <c r="N480" s="34">
        <v>0</v>
      </c>
      <c r="O480" s="34">
        <v>0</v>
      </c>
      <c r="P480" s="34">
        <f t="shared" si="379"/>
        <v>0</v>
      </c>
      <c r="Q480" s="34">
        <v>0</v>
      </c>
      <c r="R480" s="34">
        <v>0</v>
      </c>
      <c r="S480" s="34">
        <v>0</v>
      </c>
      <c r="T480" s="34">
        <v>0</v>
      </c>
      <c r="U480" s="34">
        <v>0</v>
      </c>
      <c r="V480" s="34">
        <v>0</v>
      </c>
      <c r="W480" s="34">
        <f t="shared" si="380"/>
        <v>0</v>
      </c>
      <c r="X480" s="34">
        <v>0</v>
      </c>
      <c r="Y480" s="34">
        <v>0</v>
      </c>
      <c r="Z480" s="34">
        <v>0</v>
      </c>
      <c r="AA480" s="34">
        <v>0</v>
      </c>
      <c r="AB480" s="34">
        <v>0</v>
      </c>
      <c r="AC480" s="34">
        <v>0</v>
      </c>
      <c r="AD480" s="34">
        <f t="shared" si="381"/>
        <v>0</v>
      </c>
      <c r="AE480" s="34">
        <v>0</v>
      </c>
      <c r="AF480" s="34">
        <v>0</v>
      </c>
      <c r="AG480" s="34">
        <v>0</v>
      </c>
      <c r="AH480" s="34">
        <v>0</v>
      </c>
      <c r="AI480" s="34">
        <v>0</v>
      </c>
      <c r="AJ480" s="34">
        <v>0</v>
      </c>
      <c r="AK480" s="34">
        <f t="shared" si="382"/>
        <v>145.30000000000001</v>
      </c>
      <c r="AL480" s="34">
        <v>145.30000000000001</v>
      </c>
      <c r="AM480" s="34">
        <v>0</v>
      </c>
      <c r="AN480" s="34">
        <v>0</v>
      </c>
      <c r="AO480" s="34">
        <v>0</v>
      </c>
      <c r="AP480" s="34">
        <v>2</v>
      </c>
      <c r="AQ480" s="34">
        <v>0</v>
      </c>
      <c r="AR480" s="34">
        <f t="shared" si="383"/>
        <v>800</v>
      </c>
      <c r="AS480" s="34">
        <v>800</v>
      </c>
      <c r="AT480" s="34">
        <v>0</v>
      </c>
      <c r="AU480" s="34">
        <v>0</v>
      </c>
      <c r="AV480" s="34">
        <v>0</v>
      </c>
    </row>
    <row r="481" spans="1:48" ht="114.75" x14ac:dyDescent="0.5">
      <c r="A481" s="53">
        <v>431</v>
      </c>
      <c r="B481" s="50" t="s">
        <v>956</v>
      </c>
      <c r="C481" s="51" t="s">
        <v>957</v>
      </c>
      <c r="D481" s="52">
        <v>2016</v>
      </c>
      <c r="E481" s="52">
        <v>2026</v>
      </c>
      <c r="F481" s="33">
        <v>35201.040000000001</v>
      </c>
      <c r="G481" s="34">
        <f t="shared" si="372"/>
        <v>0</v>
      </c>
      <c r="H481" s="34">
        <f t="shared" si="373"/>
        <v>0</v>
      </c>
      <c r="I481" s="34">
        <f t="shared" si="374"/>
        <v>10</v>
      </c>
      <c r="J481" s="34">
        <f t="shared" si="375"/>
        <v>10</v>
      </c>
      <c r="K481" s="34">
        <f t="shared" si="376"/>
        <v>0</v>
      </c>
      <c r="L481" s="34">
        <f t="shared" si="377"/>
        <v>0</v>
      </c>
      <c r="M481" s="34">
        <f t="shared" si="378"/>
        <v>0</v>
      </c>
      <c r="N481" s="34">
        <v>0</v>
      </c>
      <c r="O481" s="34">
        <v>0</v>
      </c>
      <c r="P481" s="34">
        <f t="shared" si="379"/>
        <v>0</v>
      </c>
      <c r="Q481" s="34">
        <v>0</v>
      </c>
      <c r="R481" s="34">
        <v>0</v>
      </c>
      <c r="S481" s="34">
        <v>0</v>
      </c>
      <c r="T481" s="34">
        <v>0</v>
      </c>
      <c r="U481" s="34">
        <v>0</v>
      </c>
      <c r="V481" s="34">
        <v>0</v>
      </c>
      <c r="W481" s="34">
        <f t="shared" si="380"/>
        <v>0</v>
      </c>
      <c r="X481" s="34">
        <v>0</v>
      </c>
      <c r="Y481" s="34">
        <v>0</v>
      </c>
      <c r="Z481" s="34">
        <v>0</v>
      </c>
      <c r="AA481" s="34">
        <v>0</v>
      </c>
      <c r="AB481" s="34">
        <v>0</v>
      </c>
      <c r="AC481" s="34">
        <v>0</v>
      </c>
      <c r="AD481" s="34">
        <f t="shared" si="381"/>
        <v>0</v>
      </c>
      <c r="AE481" s="34">
        <v>0</v>
      </c>
      <c r="AF481" s="34">
        <v>0</v>
      </c>
      <c r="AG481" s="34">
        <v>0</v>
      </c>
      <c r="AH481" s="34">
        <v>0</v>
      </c>
      <c r="AI481" s="34">
        <v>0</v>
      </c>
      <c r="AJ481" s="34">
        <v>0</v>
      </c>
      <c r="AK481" s="34">
        <f t="shared" si="382"/>
        <v>0</v>
      </c>
      <c r="AL481" s="34">
        <v>0</v>
      </c>
      <c r="AM481" s="34">
        <v>0</v>
      </c>
      <c r="AN481" s="34">
        <v>0</v>
      </c>
      <c r="AO481" s="34">
        <v>0</v>
      </c>
      <c r="AP481" s="34">
        <v>0</v>
      </c>
      <c r="AQ481" s="34">
        <v>0</v>
      </c>
      <c r="AR481" s="34">
        <f t="shared" si="383"/>
        <v>10</v>
      </c>
      <c r="AS481" s="34">
        <v>10</v>
      </c>
      <c r="AT481" s="34">
        <v>0</v>
      </c>
      <c r="AU481" s="34">
        <v>0</v>
      </c>
      <c r="AV481" s="34">
        <v>0</v>
      </c>
    </row>
    <row r="482" spans="1:48" ht="76.5" x14ac:dyDescent="0.5">
      <c r="A482" s="53">
        <v>432</v>
      </c>
      <c r="B482" s="50" t="s">
        <v>958</v>
      </c>
      <c r="C482" s="51" t="s">
        <v>959</v>
      </c>
      <c r="D482" s="52">
        <v>2017</v>
      </c>
      <c r="E482" s="52">
        <v>2022</v>
      </c>
      <c r="F482" s="33">
        <v>6622.16</v>
      </c>
      <c r="G482" s="34">
        <f t="shared" si="372"/>
        <v>2.5</v>
      </c>
      <c r="H482" s="34">
        <f t="shared" si="373"/>
        <v>0.25</v>
      </c>
      <c r="I482" s="34">
        <f t="shared" si="374"/>
        <v>6622.16</v>
      </c>
      <c r="J482" s="34">
        <f t="shared" si="375"/>
        <v>6622.16</v>
      </c>
      <c r="K482" s="34">
        <f t="shared" si="376"/>
        <v>0</v>
      </c>
      <c r="L482" s="34">
        <f t="shared" si="377"/>
        <v>0</v>
      </c>
      <c r="M482" s="34">
        <f t="shared" si="378"/>
        <v>0</v>
      </c>
      <c r="N482" s="34">
        <v>0</v>
      </c>
      <c r="O482" s="34">
        <v>0</v>
      </c>
      <c r="P482" s="34">
        <f t="shared" si="379"/>
        <v>10</v>
      </c>
      <c r="Q482" s="34">
        <v>10</v>
      </c>
      <c r="R482" s="34">
        <v>0</v>
      </c>
      <c r="S482" s="34">
        <v>0</v>
      </c>
      <c r="T482" s="34">
        <v>0</v>
      </c>
      <c r="U482" s="34">
        <v>0</v>
      </c>
      <c r="V482" s="34">
        <v>0</v>
      </c>
      <c r="W482" s="34">
        <f t="shared" si="380"/>
        <v>0</v>
      </c>
      <c r="X482" s="34">
        <v>0</v>
      </c>
      <c r="Y482" s="34">
        <v>0</v>
      </c>
      <c r="Z482" s="34">
        <v>0</v>
      </c>
      <c r="AA482" s="34">
        <v>0</v>
      </c>
      <c r="AB482" s="34">
        <v>2.5</v>
      </c>
      <c r="AC482" s="34">
        <v>0.25</v>
      </c>
      <c r="AD482" s="34">
        <f t="shared" si="381"/>
        <v>322.16000000000003</v>
      </c>
      <c r="AE482" s="34">
        <v>322.16000000000003</v>
      </c>
      <c r="AF482" s="34">
        <v>0</v>
      </c>
      <c r="AG482" s="34">
        <v>0</v>
      </c>
      <c r="AH482" s="34">
        <v>0</v>
      </c>
      <c r="AI482" s="34">
        <v>0</v>
      </c>
      <c r="AJ482" s="34">
        <v>0</v>
      </c>
      <c r="AK482" s="34">
        <f t="shared" si="382"/>
        <v>6290</v>
      </c>
      <c r="AL482" s="34">
        <v>6290</v>
      </c>
      <c r="AM482" s="34">
        <v>0</v>
      </c>
      <c r="AN482" s="34">
        <v>0</v>
      </c>
      <c r="AO482" s="34">
        <v>0</v>
      </c>
      <c r="AP482" s="34">
        <v>0</v>
      </c>
      <c r="AQ482" s="34">
        <v>0</v>
      </c>
      <c r="AR482" s="34">
        <f t="shared" si="383"/>
        <v>0</v>
      </c>
      <c r="AS482" s="34">
        <v>0</v>
      </c>
      <c r="AT482" s="34">
        <v>0</v>
      </c>
      <c r="AU482" s="34">
        <v>0</v>
      </c>
      <c r="AV482" s="34">
        <v>0</v>
      </c>
    </row>
    <row r="483" spans="1:48" ht="76.5" x14ac:dyDescent="0.5">
      <c r="A483" s="53">
        <v>433</v>
      </c>
      <c r="B483" s="50" t="s">
        <v>960</v>
      </c>
      <c r="C483" s="51" t="s">
        <v>961</v>
      </c>
      <c r="D483" s="52">
        <v>2017</v>
      </c>
      <c r="E483" s="52">
        <v>2022</v>
      </c>
      <c r="F483" s="33">
        <v>5705.92</v>
      </c>
      <c r="G483" s="34">
        <f t="shared" si="372"/>
        <v>2.1</v>
      </c>
      <c r="H483" s="34">
        <f t="shared" si="373"/>
        <v>0.25</v>
      </c>
      <c r="I483" s="34">
        <f t="shared" si="374"/>
        <v>5705.92</v>
      </c>
      <c r="J483" s="34">
        <f t="shared" si="375"/>
        <v>5705.92</v>
      </c>
      <c r="K483" s="34">
        <f t="shared" si="376"/>
        <v>0</v>
      </c>
      <c r="L483" s="34">
        <f t="shared" si="377"/>
        <v>0</v>
      </c>
      <c r="M483" s="34">
        <f t="shared" si="378"/>
        <v>0</v>
      </c>
      <c r="N483" s="34">
        <v>0</v>
      </c>
      <c r="O483" s="34">
        <v>0</v>
      </c>
      <c r="P483" s="34">
        <f t="shared" si="379"/>
        <v>10</v>
      </c>
      <c r="Q483" s="34">
        <v>10</v>
      </c>
      <c r="R483" s="34">
        <v>0</v>
      </c>
      <c r="S483" s="34">
        <v>0</v>
      </c>
      <c r="T483" s="34">
        <v>0</v>
      </c>
      <c r="U483" s="34">
        <v>0</v>
      </c>
      <c r="V483" s="34">
        <v>0</v>
      </c>
      <c r="W483" s="34">
        <f t="shared" si="380"/>
        <v>0</v>
      </c>
      <c r="X483" s="34">
        <v>0</v>
      </c>
      <c r="Y483" s="34">
        <v>0</v>
      </c>
      <c r="Z483" s="34">
        <v>0</v>
      </c>
      <c r="AA483" s="34">
        <v>0</v>
      </c>
      <c r="AB483" s="34">
        <v>2.1</v>
      </c>
      <c r="AC483" s="34">
        <v>0.25</v>
      </c>
      <c r="AD483" s="34">
        <f t="shared" si="381"/>
        <v>205.92</v>
      </c>
      <c r="AE483" s="34">
        <v>205.92</v>
      </c>
      <c r="AF483" s="34">
        <v>0</v>
      </c>
      <c r="AG483" s="34">
        <v>0</v>
      </c>
      <c r="AH483" s="34">
        <v>0</v>
      </c>
      <c r="AI483" s="34">
        <v>0</v>
      </c>
      <c r="AJ483" s="34">
        <v>0</v>
      </c>
      <c r="AK483" s="34">
        <f t="shared" si="382"/>
        <v>5490</v>
      </c>
      <c r="AL483" s="34">
        <v>5490</v>
      </c>
      <c r="AM483" s="34">
        <v>0</v>
      </c>
      <c r="AN483" s="34">
        <v>0</v>
      </c>
      <c r="AO483" s="34">
        <v>0</v>
      </c>
      <c r="AP483" s="34">
        <v>0</v>
      </c>
      <c r="AQ483" s="34">
        <v>0</v>
      </c>
      <c r="AR483" s="34">
        <f t="shared" si="383"/>
        <v>0</v>
      </c>
      <c r="AS483" s="34">
        <v>0</v>
      </c>
      <c r="AT483" s="34">
        <v>0</v>
      </c>
      <c r="AU483" s="34">
        <v>0</v>
      </c>
      <c r="AV483" s="34">
        <v>0</v>
      </c>
    </row>
    <row r="484" spans="1:48" ht="76.5" x14ac:dyDescent="0.5">
      <c r="A484" s="53">
        <v>434</v>
      </c>
      <c r="B484" s="50" t="s">
        <v>962</v>
      </c>
      <c r="C484" s="51" t="s">
        <v>963</v>
      </c>
      <c r="D484" s="52">
        <v>2017</v>
      </c>
      <c r="E484" s="52">
        <v>2023</v>
      </c>
      <c r="F484" s="33">
        <v>7742.88</v>
      </c>
      <c r="G484" s="34">
        <f t="shared" si="372"/>
        <v>3</v>
      </c>
      <c r="H484" s="34">
        <f t="shared" si="373"/>
        <v>0.25</v>
      </c>
      <c r="I484" s="34">
        <f t="shared" si="374"/>
        <v>7742.88</v>
      </c>
      <c r="J484" s="34">
        <f t="shared" si="375"/>
        <v>7742.88</v>
      </c>
      <c r="K484" s="34">
        <f t="shared" si="376"/>
        <v>0</v>
      </c>
      <c r="L484" s="34">
        <f t="shared" si="377"/>
        <v>0</v>
      </c>
      <c r="M484" s="34">
        <f t="shared" si="378"/>
        <v>0</v>
      </c>
      <c r="N484" s="34">
        <v>0</v>
      </c>
      <c r="O484" s="34">
        <v>0</v>
      </c>
      <c r="P484" s="34">
        <f t="shared" si="379"/>
        <v>0</v>
      </c>
      <c r="Q484" s="34">
        <v>0</v>
      </c>
      <c r="R484" s="34">
        <v>0</v>
      </c>
      <c r="S484" s="34">
        <v>0</v>
      </c>
      <c r="T484" s="34">
        <v>0</v>
      </c>
      <c r="U484" s="34">
        <v>0</v>
      </c>
      <c r="V484" s="34">
        <v>0</v>
      </c>
      <c r="W484" s="34">
        <f t="shared" si="380"/>
        <v>0</v>
      </c>
      <c r="X484" s="34">
        <v>0</v>
      </c>
      <c r="Y484" s="34">
        <v>0</v>
      </c>
      <c r="Z484" s="34">
        <v>0</v>
      </c>
      <c r="AA484" s="34">
        <v>0</v>
      </c>
      <c r="AB484" s="34">
        <v>0</v>
      </c>
      <c r="AC484" s="34">
        <v>0</v>
      </c>
      <c r="AD484" s="34">
        <f t="shared" si="381"/>
        <v>0</v>
      </c>
      <c r="AE484" s="34">
        <v>0</v>
      </c>
      <c r="AF484" s="34">
        <v>0</v>
      </c>
      <c r="AG484" s="34">
        <v>0</v>
      </c>
      <c r="AH484" s="34">
        <v>0</v>
      </c>
      <c r="AI484" s="34">
        <v>3</v>
      </c>
      <c r="AJ484" s="34">
        <v>0.25</v>
      </c>
      <c r="AK484" s="34">
        <f t="shared" si="382"/>
        <v>742.88</v>
      </c>
      <c r="AL484" s="34">
        <v>742.88</v>
      </c>
      <c r="AM484" s="34">
        <v>0</v>
      </c>
      <c r="AN484" s="34">
        <v>0</v>
      </c>
      <c r="AO484" s="34">
        <v>0</v>
      </c>
      <c r="AP484" s="34">
        <v>0</v>
      </c>
      <c r="AQ484" s="34">
        <v>0</v>
      </c>
      <c r="AR484" s="34">
        <f t="shared" si="383"/>
        <v>7000</v>
      </c>
      <c r="AS484" s="34">
        <v>7000</v>
      </c>
      <c r="AT484" s="34">
        <v>0</v>
      </c>
      <c r="AU484" s="34">
        <v>0</v>
      </c>
      <c r="AV484" s="34">
        <v>0</v>
      </c>
    </row>
    <row r="485" spans="1:48" ht="76.5" x14ac:dyDescent="0.5">
      <c r="A485" s="53">
        <v>435</v>
      </c>
      <c r="B485" s="50" t="s">
        <v>964</v>
      </c>
      <c r="C485" s="51" t="s">
        <v>965</v>
      </c>
      <c r="D485" s="52">
        <v>2017</v>
      </c>
      <c r="E485" s="52">
        <v>2024</v>
      </c>
      <c r="F485" s="33">
        <v>4404.5</v>
      </c>
      <c r="G485" s="34">
        <f t="shared" si="372"/>
        <v>1.5</v>
      </c>
      <c r="H485" s="34">
        <f t="shared" si="373"/>
        <v>0.25</v>
      </c>
      <c r="I485" s="34">
        <f t="shared" si="374"/>
        <v>4404.5</v>
      </c>
      <c r="J485" s="34">
        <f t="shared" si="375"/>
        <v>4404.5</v>
      </c>
      <c r="K485" s="34">
        <f t="shared" si="376"/>
        <v>0</v>
      </c>
      <c r="L485" s="34">
        <f t="shared" si="377"/>
        <v>0</v>
      </c>
      <c r="M485" s="34">
        <f t="shared" si="378"/>
        <v>0</v>
      </c>
      <c r="N485" s="34">
        <v>0</v>
      </c>
      <c r="O485" s="34">
        <v>0</v>
      </c>
      <c r="P485" s="34">
        <f t="shared" si="379"/>
        <v>0</v>
      </c>
      <c r="Q485" s="34">
        <v>0</v>
      </c>
      <c r="R485" s="34">
        <v>0</v>
      </c>
      <c r="S485" s="34">
        <v>0</v>
      </c>
      <c r="T485" s="34">
        <v>0</v>
      </c>
      <c r="U485" s="34">
        <v>0</v>
      </c>
      <c r="V485" s="34">
        <v>0</v>
      </c>
      <c r="W485" s="34">
        <f t="shared" si="380"/>
        <v>0</v>
      </c>
      <c r="X485" s="34">
        <v>0</v>
      </c>
      <c r="Y485" s="34">
        <v>0</v>
      </c>
      <c r="Z485" s="34">
        <v>0</v>
      </c>
      <c r="AA485" s="34">
        <v>0</v>
      </c>
      <c r="AB485" s="34">
        <v>0</v>
      </c>
      <c r="AC485" s="34">
        <v>0</v>
      </c>
      <c r="AD485" s="34">
        <f t="shared" si="381"/>
        <v>0</v>
      </c>
      <c r="AE485" s="34">
        <v>0</v>
      </c>
      <c r="AF485" s="34">
        <v>0</v>
      </c>
      <c r="AG485" s="34">
        <v>0</v>
      </c>
      <c r="AH485" s="34">
        <v>0</v>
      </c>
      <c r="AI485" s="34">
        <v>0</v>
      </c>
      <c r="AJ485" s="34">
        <v>0</v>
      </c>
      <c r="AK485" s="34">
        <f t="shared" si="382"/>
        <v>394.5</v>
      </c>
      <c r="AL485" s="34">
        <v>394.5</v>
      </c>
      <c r="AM485" s="34">
        <v>0</v>
      </c>
      <c r="AN485" s="34">
        <v>0</v>
      </c>
      <c r="AO485" s="34">
        <v>0</v>
      </c>
      <c r="AP485" s="34">
        <v>1.5</v>
      </c>
      <c r="AQ485" s="34">
        <v>0.25</v>
      </c>
      <c r="AR485" s="34">
        <f t="shared" si="383"/>
        <v>4010</v>
      </c>
      <c r="AS485" s="34">
        <v>4010</v>
      </c>
      <c r="AT485" s="34">
        <v>0</v>
      </c>
      <c r="AU485" s="34">
        <v>0</v>
      </c>
      <c r="AV485" s="34">
        <v>0</v>
      </c>
    </row>
    <row r="486" spans="1:48" ht="76.5" x14ac:dyDescent="0.5">
      <c r="A486" s="53">
        <v>436</v>
      </c>
      <c r="B486" s="50" t="s">
        <v>966</v>
      </c>
      <c r="C486" s="51" t="s">
        <v>967</v>
      </c>
      <c r="D486" s="52">
        <v>2017</v>
      </c>
      <c r="E486" s="52">
        <v>2024</v>
      </c>
      <c r="F486" s="33">
        <v>4404.5</v>
      </c>
      <c r="G486" s="34">
        <f t="shared" si="372"/>
        <v>1.5</v>
      </c>
      <c r="H486" s="34">
        <f t="shared" si="373"/>
        <v>0.25</v>
      </c>
      <c r="I486" s="34">
        <f t="shared" si="374"/>
        <v>4404.5</v>
      </c>
      <c r="J486" s="34">
        <f t="shared" si="375"/>
        <v>4404.5</v>
      </c>
      <c r="K486" s="34">
        <f t="shared" si="376"/>
        <v>0</v>
      </c>
      <c r="L486" s="34">
        <f t="shared" si="377"/>
        <v>0</v>
      </c>
      <c r="M486" s="34">
        <f t="shared" si="378"/>
        <v>0</v>
      </c>
      <c r="N486" s="34">
        <v>0</v>
      </c>
      <c r="O486" s="34">
        <v>0</v>
      </c>
      <c r="P486" s="34">
        <f t="shared" si="379"/>
        <v>0</v>
      </c>
      <c r="Q486" s="34">
        <v>0</v>
      </c>
      <c r="R486" s="34">
        <v>0</v>
      </c>
      <c r="S486" s="34">
        <v>0</v>
      </c>
      <c r="T486" s="34">
        <v>0</v>
      </c>
      <c r="U486" s="34">
        <v>0</v>
      </c>
      <c r="V486" s="34">
        <v>0</v>
      </c>
      <c r="W486" s="34">
        <f t="shared" si="380"/>
        <v>0</v>
      </c>
      <c r="X486" s="34">
        <v>0</v>
      </c>
      <c r="Y486" s="34">
        <v>0</v>
      </c>
      <c r="Z486" s="34">
        <v>0</v>
      </c>
      <c r="AA486" s="34">
        <v>0</v>
      </c>
      <c r="AB486" s="34">
        <v>0</v>
      </c>
      <c r="AC486" s="34">
        <v>0</v>
      </c>
      <c r="AD486" s="34">
        <f t="shared" si="381"/>
        <v>0</v>
      </c>
      <c r="AE486" s="34">
        <v>0</v>
      </c>
      <c r="AF486" s="34">
        <v>0</v>
      </c>
      <c r="AG486" s="34">
        <v>0</v>
      </c>
      <c r="AH486" s="34">
        <v>0</v>
      </c>
      <c r="AI486" s="34">
        <v>0</v>
      </c>
      <c r="AJ486" s="34">
        <v>0</v>
      </c>
      <c r="AK486" s="34">
        <f t="shared" si="382"/>
        <v>394.5</v>
      </c>
      <c r="AL486" s="34">
        <v>394.5</v>
      </c>
      <c r="AM486" s="34">
        <v>0</v>
      </c>
      <c r="AN486" s="34">
        <v>0</v>
      </c>
      <c r="AO486" s="34">
        <v>0</v>
      </c>
      <c r="AP486" s="34">
        <v>1.5</v>
      </c>
      <c r="AQ486" s="34">
        <v>0.25</v>
      </c>
      <c r="AR486" s="34">
        <f t="shared" si="383"/>
        <v>4010</v>
      </c>
      <c r="AS486" s="34">
        <v>4010</v>
      </c>
      <c r="AT486" s="34">
        <v>0</v>
      </c>
      <c r="AU486" s="34">
        <v>0</v>
      </c>
      <c r="AV486" s="34">
        <v>0</v>
      </c>
    </row>
    <row r="487" spans="1:48" ht="76.5" x14ac:dyDescent="0.5">
      <c r="A487" s="53">
        <v>437</v>
      </c>
      <c r="B487" s="50" t="s">
        <v>968</v>
      </c>
      <c r="C487" s="51" t="s">
        <v>969</v>
      </c>
      <c r="D487" s="52">
        <v>2017</v>
      </c>
      <c r="E487" s="52">
        <v>2024</v>
      </c>
      <c r="F487" s="33">
        <v>4348.58</v>
      </c>
      <c r="G487" s="34">
        <f t="shared" ref="G487:G505" si="384">N487+U487+AB487+AI487+AP487</f>
        <v>1.6</v>
      </c>
      <c r="H487" s="34">
        <f t="shared" ref="H487:H505" si="385">O487+V487+AC487+AJ487+AQ487</f>
        <v>0.1</v>
      </c>
      <c r="I487" s="34">
        <f t="shared" si="374"/>
        <v>4348.58</v>
      </c>
      <c r="J487" s="34">
        <f t="shared" ref="J487:J505" si="386">Q487+X487+AE487+AL487+AS487</f>
        <v>4348.58</v>
      </c>
      <c r="K487" s="34">
        <f t="shared" ref="K487:K505" si="387">R487+Y487+AF487+AM487+AT487</f>
        <v>0</v>
      </c>
      <c r="L487" s="34">
        <f t="shared" ref="L487:L505" si="388">S487+Z487+AG487+AN487+AU487</f>
        <v>0</v>
      </c>
      <c r="M487" s="34">
        <f t="shared" ref="M487:M505" si="389">T487+AA487+AH487+AO487+AV487</f>
        <v>0</v>
      </c>
      <c r="N487" s="34">
        <v>0</v>
      </c>
      <c r="O487" s="34">
        <v>0</v>
      </c>
      <c r="P487" s="34">
        <f t="shared" si="379"/>
        <v>0</v>
      </c>
      <c r="Q487" s="34">
        <v>0</v>
      </c>
      <c r="R487" s="34">
        <v>0</v>
      </c>
      <c r="S487" s="34">
        <v>0</v>
      </c>
      <c r="T487" s="34">
        <v>0</v>
      </c>
      <c r="U487" s="34">
        <v>0</v>
      </c>
      <c r="V487" s="34">
        <v>0</v>
      </c>
      <c r="W487" s="34">
        <f t="shared" si="380"/>
        <v>0</v>
      </c>
      <c r="X487" s="34">
        <v>0</v>
      </c>
      <c r="Y487" s="34">
        <v>0</v>
      </c>
      <c r="Z487" s="34">
        <v>0</v>
      </c>
      <c r="AA487" s="34">
        <v>0</v>
      </c>
      <c r="AB487" s="34">
        <v>0</v>
      </c>
      <c r="AC487" s="34">
        <v>0</v>
      </c>
      <c r="AD487" s="34">
        <f t="shared" si="381"/>
        <v>0</v>
      </c>
      <c r="AE487" s="34">
        <v>0</v>
      </c>
      <c r="AF487" s="34">
        <v>0</v>
      </c>
      <c r="AG487" s="34">
        <v>0</v>
      </c>
      <c r="AH487" s="34">
        <v>0</v>
      </c>
      <c r="AI487" s="34">
        <v>0</v>
      </c>
      <c r="AJ487" s="34">
        <v>0</v>
      </c>
      <c r="AK487" s="34">
        <f t="shared" si="382"/>
        <v>338.58</v>
      </c>
      <c r="AL487" s="34">
        <v>338.58</v>
      </c>
      <c r="AM487" s="34">
        <v>0</v>
      </c>
      <c r="AN487" s="34">
        <v>0</v>
      </c>
      <c r="AO487" s="34">
        <v>0</v>
      </c>
      <c r="AP487" s="34">
        <v>1.6</v>
      </c>
      <c r="AQ487" s="34">
        <v>0.1</v>
      </c>
      <c r="AR487" s="34">
        <f t="shared" si="383"/>
        <v>4010</v>
      </c>
      <c r="AS487" s="34">
        <v>4010</v>
      </c>
      <c r="AT487" s="34">
        <v>0</v>
      </c>
      <c r="AU487" s="34">
        <v>0</v>
      </c>
      <c r="AV487" s="34">
        <v>0</v>
      </c>
    </row>
    <row r="488" spans="1:48" ht="229.5" x14ac:dyDescent="0.5">
      <c r="A488" s="53">
        <v>438</v>
      </c>
      <c r="B488" s="50" t="s">
        <v>970</v>
      </c>
      <c r="C488" s="51" t="s">
        <v>971</v>
      </c>
      <c r="D488" s="52">
        <v>2018</v>
      </c>
      <c r="E488" s="52">
        <v>2024</v>
      </c>
      <c r="F488" s="33">
        <v>26336.04</v>
      </c>
      <c r="G488" s="34">
        <f t="shared" si="384"/>
        <v>14.526</v>
      </c>
      <c r="H488" s="34">
        <f t="shared" si="385"/>
        <v>0</v>
      </c>
      <c r="I488" s="34">
        <f t="shared" si="374"/>
        <v>24164.07</v>
      </c>
      <c r="J488" s="34">
        <f t="shared" si="386"/>
        <v>24164.07</v>
      </c>
      <c r="K488" s="34">
        <f t="shared" si="387"/>
        <v>0</v>
      </c>
      <c r="L488" s="34">
        <f t="shared" si="388"/>
        <v>0</v>
      </c>
      <c r="M488" s="34">
        <f t="shared" si="389"/>
        <v>0</v>
      </c>
      <c r="N488" s="34">
        <v>0</v>
      </c>
      <c r="O488" s="34">
        <v>0</v>
      </c>
      <c r="P488" s="34">
        <f t="shared" si="379"/>
        <v>2245.3180000000002</v>
      </c>
      <c r="Q488" s="34">
        <f>22453.18*0.1</f>
        <v>2245.3180000000002</v>
      </c>
      <c r="R488" s="34">
        <v>0</v>
      </c>
      <c r="S488" s="34">
        <v>0</v>
      </c>
      <c r="T488" s="34">
        <v>0</v>
      </c>
      <c r="U488" s="34">
        <v>0</v>
      </c>
      <c r="V488" s="34">
        <v>0</v>
      </c>
      <c r="W488" s="34">
        <f t="shared" si="380"/>
        <v>6735.9539999999997</v>
      </c>
      <c r="X488" s="34">
        <f>22453.18*0.3</f>
        <v>6735.9539999999997</v>
      </c>
      <c r="Y488" s="34">
        <v>0</v>
      </c>
      <c r="Z488" s="34">
        <v>0</v>
      </c>
      <c r="AA488" s="34">
        <v>0</v>
      </c>
      <c r="AB488" s="34">
        <v>0</v>
      </c>
      <c r="AC488" s="34">
        <v>0</v>
      </c>
      <c r="AD488" s="34">
        <f t="shared" si="381"/>
        <v>8981.2720000000008</v>
      </c>
      <c r="AE488" s="34">
        <f>22453.18*0.4</f>
        <v>8981.2720000000008</v>
      </c>
      <c r="AF488" s="34">
        <v>0</v>
      </c>
      <c r="AG488" s="34">
        <v>0</v>
      </c>
      <c r="AH488" s="34">
        <v>0</v>
      </c>
      <c r="AI488" s="34">
        <v>0</v>
      </c>
      <c r="AJ488" s="34">
        <v>0</v>
      </c>
      <c r="AK488" s="34">
        <f t="shared" si="382"/>
        <v>1710.8899999999999</v>
      </c>
      <c r="AL488" s="34">
        <f>655.63+536.1+519.16</f>
        <v>1710.8899999999999</v>
      </c>
      <c r="AM488" s="34">
        <v>0</v>
      </c>
      <c r="AN488" s="34">
        <v>0</v>
      </c>
      <c r="AO488" s="34">
        <v>0</v>
      </c>
      <c r="AP488" s="34">
        <f>13.956+0.57</f>
        <v>14.526</v>
      </c>
      <c r="AQ488" s="34">
        <v>0</v>
      </c>
      <c r="AR488" s="34">
        <f t="shared" si="383"/>
        <v>4490.6360000000004</v>
      </c>
      <c r="AS488" s="34">
        <f>22453.18*0.2</f>
        <v>4490.6360000000004</v>
      </c>
      <c r="AT488" s="34">
        <v>0</v>
      </c>
      <c r="AU488" s="34">
        <v>0</v>
      </c>
      <c r="AV488" s="34">
        <v>0</v>
      </c>
    </row>
    <row r="489" spans="1:48" ht="153" x14ac:dyDescent="0.5">
      <c r="A489" s="53">
        <v>439</v>
      </c>
      <c r="B489" s="50" t="s">
        <v>972</v>
      </c>
      <c r="C489" s="51" t="s">
        <v>973</v>
      </c>
      <c r="D489" s="52">
        <v>2019</v>
      </c>
      <c r="E489" s="52">
        <v>2020</v>
      </c>
      <c r="F489" s="33">
        <v>290.11243000000002</v>
      </c>
      <c r="G489" s="34">
        <f t="shared" si="384"/>
        <v>0</v>
      </c>
      <c r="H489" s="34">
        <f t="shared" si="385"/>
        <v>0.25</v>
      </c>
      <c r="I489" s="34">
        <f t="shared" si="374"/>
        <v>250.54</v>
      </c>
      <c r="J489" s="34">
        <f t="shared" si="386"/>
        <v>250.54</v>
      </c>
      <c r="K489" s="34">
        <f t="shared" si="387"/>
        <v>0</v>
      </c>
      <c r="L489" s="34">
        <f t="shared" si="388"/>
        <v>0</v>
      </c>
      <c r="M489" s="34">
        <f t="shared" si="389"/>
        <v>0</v>
      </c>
      <c r="N489" s="34">
        <v>0</v>
      </c>
      <c r="O489" s="34">
        <v>0.25</v>
      </c>
      <c r="P489" s="34">
        <f t="shared" si="379"/>
        <v>250.54</v>
      </c>
      <c r="Q489" s="34">
        <v>250.54</v>
      </c>
      <c r="R489" s="34">
        <v>0</v>
      </c>
      <c r="S489" s="34">
        <v>0</v>
      </c>
      <c r="T489" s="34">
        <v>0</v>
      </c>
      <c r="U489" s="34">
        <v>0</v>
      </c>
      <c r="V489" s="34">
        <v>0</v>
      </c>
      <c r="W489" s="34">
        <f t="shared" si="380"/>
        <v>0</v>
      </c>
      <c r="X489" s="34">
        <v>0</v>
      </c>
      <c r="Y489" s="34">
        <v>0</v>
      </c>
      <c r="Z489" s="34">
        <v>0</v>
      </c>
      <c r="AA489" s="34">
        <v>0</v>
      </c>
      <c r="AB489" s="34">
        <v>0</v>
      </c>
      <c r="AC489" s="34">
        <v>0</v>
      </c>
      <c r="AD489" s="34">
        <f t="shared" si="381"/>
        <v>0</v>
      </c>
      <c r="AE489" s="34">
        <v>0</v>
      </c>
      <c r="AF489" s="34">
        <v>0</v>
      </c>
      <c r="AG489" s="34">
        <v>0</v>
      </c>
      <c r="AH489" s="34">
        <v>0</v>
      </c>
      <c r="AI489" s="34">
        <v>0</v>
      </c>
      <c r="AJ489" s="34">
        <v>0</v>
      </c>
      <c r="AK489" s="34">
        <f t="shared" si="382"/>
        <v>0</v>
      </c>
      <c r="AL489" s="34">
        <v>0</v>
      </c>
      <c r="AM489" s="34">
        <v>0</v>
      </c>
      <c r="AN489" s="34">
        <v>0</v>
      </c>
      <c r="AO489" s="34">
        <v>0</v>
      </c>
      <c r="AP489" s="34">
        <v>0</v>
      </c>
      <c r="AQ489" s="34">
        <v>0</v>
      </c>
      <c r="AR489" s="34">
        <f t="shared" si="383"/>
        <v>0</v>
      </c>
      <c r="AS489" s="34">
        <v>0</v>
      </c>
      <c r="AT489" s="34">
        <v>0</v>
      </c>
      <c r="AU489" s="34">
        <v>0</v>
      </c>
      <c r="AV489" s="34">
        <v>0</v>
      </c>
    </row>
    <row r="490" spans="1:48" ht="191.25" x14ac:dyDescent="0.5">
      <c r="A490" s="53">
        <v>440</v>
      </c>
      <c r="B490" s="50" t="s">
        <v>974</v>
      </c>
      <c r="C490" s="51" t="s">
        <v>975</v>
      </c>
      <c r="D490" s="52">
        <v>2019</v>
      </c>
      <c r="E490" s="52">
        <v>2020</v>
      </c>
      <c r="F490" s="33">
        <v>661.18088999999998</v>
      </c>
      <c r="G490" s="34">
        <f t="shared" si="384"/>
        <v>0.29299999999999998</v>
      </c>
      <c r="H490" s="34">
        <f t="shared" si="385"/>
        <v>0</v>
      </c>
      <c r="I490" s="34">
        <f t="shared" si="374"/>
        <v>529.41999999999996</v>
      </c>
      <c r="J490" s="34">
        <f t="shared" si="386"/>
        <v>529.41999999999996</v>
      </c>
      <c r="K490" s="34">
        <f t="shared" si="387"/>
        <v>0</v>
      </c>
      <c r="L490" s="34">
        <f t="shared" si="388"/>
        <v>0</v>
      </c>
      <c r="M490" s="34">
        <f t="shared" si="389"/>
        <v>0</v>
      </c>
      <c r="N490" s="34">
        <v>0.29299999999999998</v>
      </c>
      <c r="O490" s="34">
        <v>0</v>
      </c>
      <c r="P490" s="34">
        <f t="shared" si="379"/>
        <v>529.41999999999996</v>
      </c>
      <c r="Q490" s="34">
        <v>529.41999999999996</v>
      </c>
      <c r="R490" s="34">
        <v>0</v>
      </c>
      <c r="S490" s="34">
        <v>0</v>
      </c>
      <c r="T490" s="34">
        <v>0</v>
      </c>
      <c r="U490" s="34">
        <v>0</v>
      </c>
      <c r="V490" s="34">
        <v>0</v>
      </c>
      <c r="W490" s="34">
        <f t="shared" si="380"/>
        <v>0</v>
      </c>
      <c r="X490" s="34">
        <v>0</v>
      </c>
      <c r="Y490" s="34">
        <v>0</v>
      </c>
      <c r="Z490" s="34">
        <v>0</v>
      </c>
      <c r="AA490" s="34">
        <v>0</v>
      </c>
      <c r="AB490" s="34">
        <v>0</v>
      </c>
      <c r="AC490" s="34">
        <v>0</v>
      </c>
      <c r="AD490" s="34">
        <f t="shared" si="381"/>
        <v>0</v>
      </c>
      <c r="AE490" s="34">
        <v>0</v>
      </c>
      <c r="AF490" s="34">
        <v>0</v>
      </c>
      <c r="AG490" s="34">
        <v>0</v>
      </c>
      <c r="AH490" s="34">
        <v>0</v>
      </c>
      <c r="AI490" s="34">
        <v>0</v>
      </c>
      <c r="AJ490" s="34">
        <v>0</v>
      </c>
      <c r="AK490" s="34">
        <f t="shared" si="382"/>
        <v>0</v>
      </c>
      <c r="AL490" s="34">
        <v>0</v>
      </c>
      <c r="AM490" s="34">
        <v>0</v>
      </c>
      <c r="AN490" s="34">
        <v>0</v>
      </c>
      <c r="AO490" s="34">
        <v>0</v>
      </c>
      <c r="AP490" s="34">
        <v>0</v>
      </c>
      <c r="AQ490" s="34">
        <v>0</v>
      </c>
      <c r="AR490" s="34">
        <f t="shared" si="383"/>
        <v>0</v>
      </c>
      <c r="AS490" s="34">
        <v>0</v>
      </c>
      <c r="AT490" s="34">
        <v>0</v>
      </c>
      <c r="AU490" s="34">
        <v>0</v>
      </c>
      <c r="AV490" s="34">
        <v>0</v>
      </c>
    </row>
    <row r="491" spans="1:48" ht="153" x14ac:dyDescent="0.5">
      <c r="A491" s="53">
        <v>441</v>
      </c>
      <c r="B491" s="50" t="s">
        <v>976</v>
      </c>
      <c r="C491" s="51" t="s">
        <v>977</v>
      </c>
      <c r="D491" s="52">
        <v>2019</v>
      </c>
      <c r="E491" s="52">
        <v>2021</v>
      </c>
      <c r="F491" s="33">
        <v>6269.9</v>
      </c>
      <c r="G491" s="34">
        <f t="shared" si="384"/>
        <v>1.3</v>
      </c>
      <c r="H491" s="34">
        <f t="shared" si="385"/>
        <v>0</v>
      </c>
      <c r="I491" s="34">
        <f t="shared" si="374"/>
        <v>5865.59</v>
      </c>
      <c r="J491" s="34">
        <f t="shared" si="386"/>
        <v>5865.59</v>
      </c>
      <c r="K491" s="34">
        <f t="shared" si="387"/>
        <v>0</v>
      </c>
      <c r="L491" s="34">
        <f t="shared" si="388"/>
        <v>0</v>
      </c>
      <c r="M491" s="34">
        <f t="shared" si="389"/>
        <v>0</v>
      </c>
      <c r="N491" s="34">
        <v>0</v>
      </c>
      <c r="O491" s="34">
        <v>0</v>
      </c>
      <c r="P491" s="34">
        <f t="shared" si="379"/>
        <v>1865.59</v>
      </c>
      <c r="Q491" s="34">
        <v>1865.59</v>
      </c>
      <c r="R491" s="34">
        <v>0</v>
      </c>
      <c r="S491" s="34">
        <v>0</v>
      </c>
      <c r="T491" s="34">
        <v>0</v>
      </c>
      <c r="U491" s="34">
        <v>1.3</v>
      </c>
      <c r="V491" s="34">
        <v>0</v>
      </c>
      <c r="W491" s="34">
        <f t="shared" si="380"/>
        <v>1000</v>
      </c>
      <c r="X491" s="34">
        <v>1000</v>
      </c>
      <c r="Y491" s="34">
        <v>0</v>
      </c>
      <c r="Z491" s="34">
        <v>0</v>
      </c>
      <c r="AA491" s="34">
        <v>0</v>
      </c>
      <c r="AB491" s="34">
        <v>0</v>
      </c>
      <c r="AC491" s="34">
        <v>0</v>
      </c>
      <c r="AD491" s="34">
        <f t="shared" si="381"/>
        <v>3000</v>
      </c>
      <c r="AE491" s="34">
        <v>3000</v>
      </c>
      <c r="AF491" s="34">
        <v>0</v>
      </c>
      <c r="AG491" s="34">
        <v>0</v>
      </c>
      <c r="AH491" s="34">
        <v>0</v>
      </c>
      <c r="AI491" s="34">
        <v>0</v>
      </c>
      <c r="AJ491" s="34">
        <v>0</v>
      </c>
      <c r="AK491" s="34">
        <f t="shared" si="382"/>
        <v>0</v>
      </c>
      <c r="AL491" s="34">
        <v>0</v>
      </c>
      <c r="AM491" s="34">
        <v>0</v>
      </c>
      <c r="AN491" s="34">
        <v>0</v>
      </c>
      <c r="AO491" s="34">
        <v>0</v>
      </c>
      <c r="AP491" s="34">
        <v>0</v>
      </c>
      <c r="AQ491" s="34">
        <v>0</v>
      </c>
      <c r="AR491" s="34">
        <f t="shared" si="383"/>
        <v>0</v>
      </c>
      <c r="AS491" s="34">
        <v>0</v>
      </c>
      <c r="AT491" s="34">
        <v>0</v>
      </c>
      <c r="AU491" s="34">
        <v>0</v>
      </c>
      <c r="AV491" s="34">
        <v>0</v>
      </c>
    </row>
    <row r="492" spans="1:48" ht="153" x14ac:dyDescent="0.5">
      <c r="A492" s="53">
        <v>442</v>
      </c>
      <c r="B492" s="50" t="s">
        <v>978</v>
      </c>
      <c r="C492" s="51" t="s">
        <v>979</v>
      </c>
      <c r="D492" s="52">
        <v>2020</v>
      </c>
      <c r="E492" s="52">
        <v>2020</v>
      </c>
      <c r="F492" s="33">
        <v>654.03347999999994</v>
      </c>
      <c r="G492" s="34">
        <f t="shared" si="384"/>
        <v>4.3999999999999997E-2</v>
      </c>
      <c r="H492" s="34">
        <f t="shared" si="385"/>
        <v>0</v>
      </c>
      <c r="I492" s="34">
        <f t="shared" si="374"/>
        <v>195.79</v>
      </c>
      <c r="J492" s="34">
        <f t="shared" si="386"/>
        <v>195.79</v>
      </c>
      <c r="K492" s="34">
        <f t="shared" si="387"/>
        <v>0</v>
      </c>
      <c r="L492" s="34">
        <f t="shared" si="388"/>
        <v>0</v>
      </c>
      <c r="M492" s="34">
        <f t="shared" si="389"/>
        <v>0</v>
      </c>
      <c r="N492" s="34">
        <v>4.3999999999999997E-2</v>
      </c>
      <c r="O492" s="34">
        <v>0</v>
      </c>
      <c r="P492" s="34">
        <f t="shared" si="379"/>
        <v>195.79</v>
      </c>
      <c r="Q492" s="34">
        <v>195.79</v>
      </c>
      <c r="R492" s="34">
        <v>0</v>
      </c>
      <c r="S492" s="34">
        <v>0</v>
      </c>
      <c r="T492" s="34">
        <v>0</v>
      </c>
      <c r="U492" s="34">
        <v>0</v>
      </c>
      <c r="V492" s="34">
        <v>0</v>
      </c>
      <c r="W492" s="34">
        <f t="shared" si="380"/>
        <v>0</v>
      </c>
      <c r="X492" s="34">
        <v>0</v>
      </c>
      <c r="Y492" s="34">
        <v>0</v>
      </c>
      <c r="Z492" s="34">
        <v>0</v>
      </c>
      <c r="AA492" s="34">
        <v>0</v>
      </c>
      <c r="AB492" s="34">
        <v>0</v>
      </c>
      <c r="AC492" s="34">
        <v>0</v>
      </c>
      <c r="AD492" s="34">
        <f t="shared" si="381"/>
        <v>0</v>
      </c>
      <c r="AE492" s="34">
        <v>0</v>
      </c>
      <c r="AF492" s="34">
        <v>0</v>
      </c>
      <c r="AG492" s="34">
        <v>0</v>
      </c>
      <c r="AH492" s="34">
        <v>0</v>
      </c>
      <c r="AI492" s="34">
        <v>0</v>
      </c>
      <c r="AJ492" s="34">
        <v>0</v>
      </c>
      <c r="AK492" s="34">
        <f t="shared" si="382"/>
        <v>0</v>
      </c>
      <c r="AL492" s="34">
        <v>0</v>
      </c>
      <c r="AM492" s="34">
        <v>0</v>
      </c>
      <c r="AN492" s="34">
        <v>0</v>
      </c>
      <c r="AO492" s="34">
        <v>0</v>
      </c>
      <c r="AP492" s="34">
        <v>0</v>
      </c>
      <c r="AQ492" s="34">
        <v>0</v>
      </c>
      <c r="AR492" s="34">
        <f t="shared" si="383"/>
        <v>0</v>
      </c>
      <c r="AS492" s="34">
        <v>0</v>
      </c>
      <c r="AT492" s="34">
        <v>0</v>
      </c>
      <c r="AU492" s="34">
        <v>0</v>
      </c>
      <c r="AV492" s="34">
        <v>0</v>
      </c>
    </row>
    <row r="493" spans="1:48" ht="76.5" x14ac:dyDescent="0.5">
      <c r="A493" s="53">
        <v>443</v>
      </c>
      <c r="B493" s="50" t="s">
        <v>980</v>
      </c>
      <c r="C493" s="51" t="s">
        <v>981</v>
      </c>
      <c r="D493" s="52">
        <v>2020</v>
      </c>
      <c r="E493" s="52">
        <v>2023</v>
      </c>
      <c r="F493" s="33">
        <v>28190.98</v>
      </c>
      <c r="G493" s="34">
        <f t="shared" si="384"/>
        <v>0.25</v>
      </c>
      <c r="H493" s="34">
        <f t="shared" si="385"/>
        <v>0</v>
      </c>
      <c r="I493" s="34">
        <f t="shared" si="374"/>
        <v>28190.984</v>
      </c>
      <c r="J493" s="34">
        <f t="shared" si="386"/>
        <v>28190.984</v>
      </c>
      <c r="K493" s="34">
        <f t="shared" si="387"/>
        <v>0</v>
      </c>
      <c r="L493" s="34">
        <f t="shared" si="388"/>
        <v>0</v>
      </c>
      <c r="M493" s="34">
        <f t="shared" si="389"/>
        <v>0</v>
      </c>
      <c r="N493" s="34">
        <v>0</v>
      </c>
      <c r="O493" s="34">
        <v>0</v>
      </c>
      <c r="P493" s="34">
        <f t="shared" si="379"/>
        <v>0</v>
      </c>
      <c r="Q493" s="34">
        <v>0</v>
      </c>
      <c r="R493" s="34">
        <v>0</v>
      </c>
      <c r="S493" s="34">
        <v>0</v>
      </c>
      <c r="T493" s="34">
        <v>0</v>
      </c>
      <c r="U493" s="34">
        <v>0</v>
      </c>
      <c r="V493" s="34">
        <v>0</v>
      </c>
      <c r="W493" s="34">
        <f t="shared" si="380"/>
        <v>0</v>
      </c>
      <c r="X493" s="34">
        <v>0</v>
      </c>
      <c r="Y493" s="34">
        <v>0</v>
      </c>
      <c r="Z493" s="34">
        <v>0</v>
      </c>
      <c r="AA493" s="34">
        <v>0</v>
      </c>
      <c r="AB493" s="34">
        <v>0</v>
      </c>
      <c r="AC493" s="34">
        <v>0</v>
      </c>
      <c r="AD493" s="34">
        <f t="shared" si="381"/>
        <v>22552.784</v>
      </c>
      <c r="AE493" s="34">
        <v>22552.784</v>
      </c>
      <c r="AF493" s="34">
        <v>0</v>
      </c>
      <c r="AG493" s="34">
        <v>0</v>
      </c>
      <c r="AH493" s="34">
        <v>0</v>
      </c>
      <c r="AI493" s="34">
        <v>0.25</v>
      </c>
      <c r="AJ493" s="34">
        <v>0</v>
      </c>
      <c r="AK493" s="34">
        <f t="shared" si="382"/>
        <v>638.20000000000005</v>
      </c>
      <c r="AL493" s="34">
        <v>638.20000000000005</v>
      </c>
      <c r="AM493" s="34">
        <v>0</v>
      </c>
      <c r="AN493" s="34">
        <v>0</v>
      </c>
      <c r="AO493" s="34">
        <v>0</v>
      </c>
      <c r="AP493" s="34">
        <v>0</v>
      </c>
      <c r="AQ493" s="34">
        <v>0</v>
      </c>
      <c r="AR493" s="34">
        <f t="shared" si="383"/>
        <v>5000</v>
      </c>
      <c r="AS493" s="34">
        <v>5000</v>
      </c>
      <c r="AT493" s="34">
        <v>0</v>
      </c>
      <c r="AU493" s="34">
        <v>0</v>
      </c>
      <c r="AV493" s="34">
        <v>0</v>
      </c>
    </row>
    <row r="494" spans="1:48" ht="153" x14ac:dyDescent="0.5">
      <c r="A494" s="53">
        <v>444</v>
      </c>
      <c r="B494" s="50" t="s">
        <v>982</v>
      </c>
      <c r="C494" s="51" t="s">
        <v>983</v>
      </c>
      <c r="D494" s="52">
        <v>2020</v>
      </c>
      <c r="E494" s="52">
        <v>2022</v>
      </c>
      <c r="F494" s="33">
        <v>50089.93</v>
      </c>
      <c r="G494" s="34">
        <f t="shared" si="384"/>
        <v>10</v>
      </c>
      <c r="H494" s="34">
        <f t="shared" si="385"/>
        <v>0</v>
      </c>
      <c r="I494" s="34">
        <f t="shared" si="374"/>
        <v>48423.385999999999</v>
      </c>
      <c r="J494" s="34">
        <f t="shared" si="386"/>
        <v>14017.986000000001</v>
      </c>
      <c r="K494" s="34">
        <f t="shared" si="387"/>
        <v>34405.4</v>
      </c>
      <c r="L494" s="34">
        <f t="shared" si="388"/>
        <v>0</v>
      </c>
      <c r="M494" s="34">
        <f t="shared" si="389"/>
        <v>0</v>
      </c>
      <c r="N494" s="34">
        <v>0</v>
      </c>
      <c r="O494" s="34">
        <v>0</v>
      </c>
      <c r="P494" s="34">
        <f t="shared" si="379"/>
        <v>1416.6360000000002</v>
      </c>
      <c r="Q494" s="34">
        <f>7083.18*0.2</f>
        <v>1416.6360000000002</v>
      </c>
      <c r="R494" s="34">
        <v>0</v>
      </c>
      <c r="S494" s="34">
        <v>0</v>
      </c>
      <c r="T494" s="34">
        <v>0</v>
      </c>
      <c r="U494" s="34">
        <v>0</v>
      </c>
      <c r="V494" s="34">
        <v>0</v>
      </c>
      <c r="W494" s="34">
        <f t="shared" si="380"/>
        <v>34405.4</v>
      </c>
      <c r="X494" s="34">
        <v>0</v>
      </c>
      <c r="Y494" s="34">
        <v>34405.4</v>
      </c>
      <c r="Z494" s="34">
        <v>0</v>
      </c>
      <c r="AA494" s="34">
        <v>0</v>
      </c>
      <c r="AB494" s="34">
        <v>10</v>
      </c>
      <c r="AC494" s="34">
        <v>0</v>
      </c>
      <c r="AD494" s="34">
        <f t="shared" si="381"/>
        <v>601.35</v>
      </c>
      <c r="AE494" s="34">
        <v>601.35</v>
      </c>
      <c r="AF494" s="34">
        <v>0</v>
      </c>
      <c r="AG494" s="34">
        <v>0</v>
      </c>
      <c r="AH494" s="34">
        <v>0</v>
      </c>
      <c r="AI494" s="34">
        <v>0</v>
      </c>
      <c r="AJ494" s="34">
        <v>0</v>
      </c>
      <c r="AK494" s="34">
        <f t="shared" si="382"/>
        <v>12000</v>
      </c>
      <c r="AL494" s="34">
        <v>12000</v>
      </c>
      <c r="AM494" s="34">
        <v>0</v>
      </c>
      <c r="AN494" s="34">
        <v>0</v>
      </c>
      <c r="AO494" s="34">
        <v>0</v>
      </c>
      <c r="AP494" s="34">
        <v>0</v>
      </c>
      <c r="AQ494" s="34">
        <v>0</v>
      </c>
      <c r="AR494" s="34">
        <f t="shared" si="383"/>
        <v>0</v>
      </c>
      <c r="AS494" s="34">
        <v>0</v>
      </c>
      <c r="AT494" s="34">
        <v>0</v>
      </c>
      <c r="AU494" s="34">
        <v>0</v>
      </c>
      <c r="AV494" s="34">
        <v>0</v>
      </c>
    </row>
    <row r="495" spans="1:48" ht="191.25" x14ac:dyDescent="0.5">
      <c r="A495" s="53">
        <v>445</v>
      </c>
      <c r="B495" s="50" t="s">
        <v>984</v>
      </c>
      <c r="C495" s="51" t="s">
        <v>985</v>
      </c>
      <c r="D495" s="52">
        <v>2020</v>
      </c>
      <c r="E495" s="52">
        <v>2021</v>
      </c>
      <c r="F495" s="33">
        <v>461.88</v>
      </c>
      <c r="G495" s="34">
        <f t="shared" si="384"/>
        <v>0.35</v>
      </c>
      <c r="H495" s="34">
        <f t="shared" si="385"/>
        <v>0</v>
      </c>
      <c r="I495" s="34">
        <f t="shared" si="374"/>
        <v>411.06</v>
      </c>
      <c r="J495" s="34">
        <f t="shared" si="386"/>
        <v>411.06</v>
      </c>
      <c r="K495" s="34">
        <f t="shared" si="387"/>
        <v>0</v>
      </c>
      <c r="L495" s="34">
        <f t="shared" si="388"/>
        <v>0</v>
      </c>
      <c r="M495" s="34">
        <f t="shared" si="389"/>
        <v>0</v>
      </c>
      <c r="N495" s="34">
        <v>0</v>
      </c>
      <c r="O495" s="34">
        <v>0</v>
      </c>
      <c r="P495" s="34">
        <f t="shared" si="379"/>
        <v>401.06</v>
      </c>
      <c r="Q495" s="34">
        <v>401.06</v>
      </c>
      <c r="R495" s="34">
        <v>0</v>
      </c>
      <c r="S495" s="34">
        <v>0</v>
      </c>
      <c r="T495" s="34">
        <v>0</v>
      </c>
      <c r="U495" s="34">
        <v>0.35</v>
      </c>
      <c r="V495" s="34">
        <v>0</v>
      </c>
      <c r="W495" s="34">
        <f t="shared" si="380"/>
        <v>10</v>
      </c>
      <c r="X495" s="34">
        <v>10</v>
      </c>
      <c r="Y495" s="34">
        <v>0</v>
      </c>
      <c r="Z495" s="34">
        <v>0</v>
      </c>
      <c r="AA495" s="34">
        <v>0</v>
      </c>
      <c r="AB495" s="34">
        <v>0</v>
      </c>
      <c r="AC495" s="34">
        <v>0</v>
      </c>
      <c r="AD495" s="34">
        <f t="shared" si="381"/>
        <v>0</v>
      </c>
      <c r="AE495" s="34">
        <v>0</v>
      </c>
      <c r="AF495" s="34">
        <v>0</v>
      </c>
      <c r="AG495" s="34">
        <v>0</v>
      </c>
      <c r="AH495" s="34">
        <v>0</v>
      </c>
      <c r="AI495" s="34">
        <v>0</v>
      </c>
      <c r="AJ495" s="34">
        <v>0</v>
      </c>
      <c r="AK495" s="34">
        <f t="shared" si="382"/>
        <v>0</v>
      </c>
      <c r="AL495" s="34">
        <v>0</v>
      </c>
      <c r="AM495" s="34">
        <v>0</v>
      </c>
      <c r="AN495" s="34">
        <v>0</v>
      </c>
      <c r="AO495" s="34">
        <v>0</v>
      </c>
      <c r="AP495" s="34">
        <v>0</v>
      </c>
      <c r="AQ495" s="34">
        <v>0</v>
      </c>
      <c r="AR495" s="34">
        <f t="shared" si="383"/>
        <v>0</v>
      </c>
      <c r="AS495" s="34">
        <v>0</v>
      </c>
      <c r="AT495" s="34">
        <v>0</v>
      </c>
      <c r="AU495" s="34">
        <v>0</v>
      </c>
      <c r="AV495" s="34">
        <v>0</v>
      </c>
    </row>
    <row r="496" spans="1:48" ht="191.25" x14ac:dyDescent="0.5">
      <c r="A496" s="53">
        <v>446</v>
      </c>
      <c r="B496" s="50" t="s">
        <v>986</v>
      </c>
      <c r="C496" s="51" t="s">
        <v>987</v>
      </c>
      <c r="D496" s="52">
        <v>2020</v>
      </c>
      <c r="E496" s="52">
        <v>2021</v>
      </c>
      <c r="F496" s="33">
        <v>406.79</v>
      </c>
      <c r="G496" s="34">
        <f t="shared" si="384"/>
        <v>0.3</v>
      </c>
      <c r="H496" s="34">
        <f t="shared" si="385"/>
        <v>0</v>
      </c>
      <c r="I496" s="34">
        <f t="shared" si="374"/>
        <v>193.37</v>
      </c>
      <c r="J496" s="34">
        <f t="shared" si="386"/>
        <v>193.37</v>
      </c>
      <c r="K496" s="34">
        <f t="shared" si="387"/>
        <v>0</v>
      </c>
      <c r="L496" s="34">
        <f t="shared" si="388"/>
        <v>0</v>
      </c>
      <c r="M496" s="34">
        <f t="shared" si="389"/>
        <v>0</v>
      </c>
      <c r="N496" s="34">
        <v>0</v>
      </c>
      <c r="O496" s="34">
        <v>0</v>
      </c>
      <c r="P496" s="34">
        <f t="shared" si="379"/>
        <v>183.37</v>
      </c>
      <c r="Q496" s="34">
        <v>183.37</v>
      </c>
      <c r="R496" s="34">
        <v>0</v>
      </c>
      <c r="S496" s="34">
        <v>0</v>
      </c>
      <c r="T496" s="34">
        <v>0</v>
      </c>
      <c r="U496" s="34">
        <v>0.3</v>
      </c>
      <c r="V496" s="34">
        <v>0</v>
      </c>
      <c r="W496" s="34">
        <f t="shared" si="380"/>
        <v>10</v>
      </c>
      <c r="X496" s="34">
        <v>10</v>
      </c>
      <c r="Y496" s="34">
        <v>0</v>
      </c>
      <c r="Z496" s="34">
        <v>0</v>
      </c>
      <c r="AA496" s="34">
        <v>0</v>
      </c>
      <c r="AB496" s="34">
        <v>0</v>
      </c>
      <c r="AC496" s="34">
        <v>0</v>
      </c>
      <c r="AD496" s="34">
        <f t="shared" si="381"/>
        <v>0</v>
      </c>
      <c r="AE496" s="34">
        <v>0</v>
      </c>
      <c r="AF496" s="34">
        <v>0</v>
      </c>
      <c r="AG496" s="34">
        <v>0</v>
      </c>
      <c r="AH496" s="34">
        <v>0</v>
      </c>
      <c r="AI496" s="34">
        <v>0</v>
      </c>
      <c r="AJ496" s="34">
        <v>0</v>
      </c>
      <c r="AK496" s="34">
        <f t="shared" si="382"/>
        <v>0</v>
      </c>
      <c r="AL496" s="34">
        <v>0</v>
      </c>
      <c r="AM496" s="34">
        <v>0</v>
      </c>
      <c r="AN496" s="34">
        <v>0</v>
      </c>
      <c r="AO496" s="34">
        <v>0</v>
      </c>
      <c r="AP496" s="34">
        <v>0</v>
      </c>
      <c r="AQ496" s="34">
        <v>0</v>
      </c>
      <c r="AR496" s="34">
        <f t="shared" si="383"/>
        <v>0</v>
      </c>
      <c r="AS496" s="34">
        <v>0</v>
      </c>
      <c r="AT496" s="34">
        <v>0</v>
      </c>
      <c r="AU496" s="34">
        <v>0</v>
      </c>
      <c r="AV496" s="34">
        <v>0</v>
      </c>
    </row>
    <row r="497" spans="1:48" ht="76.5" x14ac:dyDescent="0.5">
      <c r="A497" s="53">
        <v>447</v>
      </c>
      <c r="B497" s="50" t="s">
        <v>988</v>
      </c>
      <c r="C497" s="51" t="s">
        <v>989</v>
      </c>
      <c r="D497" s="52">
        <v>2021</v>
      </c>
      <c r="E497" s="52">
        <v>2021</v>
      </c>
      <c r="F497" s="33">
        <v>6867.8</v>
      </c>
      <c r="G497" s="34">
        <f t="shared" si="384"/>
        <v>0</v>
      </c>
      <c r="H497" s="34">
        <f t="shared" si="385"/>
        <v>0</v>
      </c>
      <c r="I497" s="34">
        <f t="shared" si="374"/>
        <v>6529.05</v>
      </c>
      <c r="J497" s="34">
        <f t="shared" si="386"/>
        <v>6529.05</v>
      </c>
      <c r="K497" s="34">
        <f t="shared" si="387"/>
        <v>0</v>
      </c>
      <c r="L497" s="34">
        <f t="shared" si="388"/>
        <v>0</v>
      </c>
      <c r="M497" s="34">
        <f t="shared" si="389"/>
        <v>0</v>
      </c>
      <c r="N497" s="34">
        <v>0</v>
      </c>
      <c r="O497" s="34">
        <v>0</v>
      </c>
      <c r="P497" s="34">
        <f t="shared" si="379"/>
        <v>1061.25</v>
      </c>
      <c r="Q497" s="34">
        <v>1061.25</v>
      </c>
      <c r="R497" s="34">
        <v>0</v>
      </c>
      <c r="S497" s="34">
        <v>0</v>
      </c>
      <c r="T497" s="34">
        <v>0</v>
      </c>
      <c r="U497" s="34">
        <v>0</v>
      </c>
      <c r="V497" s="34">
        <v>0</v>
      </c>
      <c r="W497" s="34">
        <f t="shared" si="380"/>
        <v>467.8</v>
      </c>
      <c r="X497" s="34">
        <v>467.8</v>
      </c>
      <c r="Y497" s="34">
        <v>0</v>
      </c>
      <c r="Z497" s="34">
        <v>0</v>
      </c>
      <c r="AA497" s="34">
        <v>0</v>
      </c>
      <c r="AB497" s="34">
        <v>0</v>
      </c>
      <c r="AC497" s="34">
        <v>0</v>
      </c>
      <c r="AD497" s="34">
        <f t="shared" si="381"/>
        <v>5000</v>
      </c>
      <c r="AE497" s="34">
        <v>5000</v>
      </c>
      <c r="AF497" s="34">
        <v>0</v>
      </c>
      <c r="AG497" s="34">
        <v>0</v>
      </c>
      <c r="AH497" s="34">
        <v>0</v>
      </c>
      <c r="AI497" s="34">
        <v>0</v>
      </c>
      <c r="AJ497" s="34">
        <v>0</v>
      </c>
      <c r="AK497" s="34">
        <f t="shared" si="382"/>
        <v>0</v>
      </c>
      <c r="AL497" s="34">
        <v>0</v>
      </c>
      <c r="AM497" s="34">
        <v>0</v>
      </c>
      <c r="AN497" s="34">
        <v>0</v>
      </c>
      <c r="AO497" s="34">
        <v>0</v>
      </c>
      <c r="AP497" s="34">
        <v>0</v>
      </c>
      <c r="AQ497" s="34">
        <v>0</v>
      </c>
      <c r="AR497" s="34">
        <f t="shared" si="383"/>
        <v>0</v>
      </c>
      <c r="AS497" s="34">
        <v>0</v>
      </c>
      <c r="AT497" s="34">
        <v>0</v>
      </c>
      <c r="AU497" s="34">
        <v>0</v>
      </c>
      <c r="AV497" s="34">
        <v>0</v>
      </c>
    </row>
    <row r="498" spans="1:48" ht="153" x14ac:dyDescent="0.5">
      <c r="A498" s="53">
        <v>448</v>
      </c>
      <c r="B498" s="50" t="s">
        <v>990</v>
      </c>
      <c r="C498" s="51" t="s">
        <v>991</v>
      </c>
      <c r="D498" s="52">
        <v>2021</v>
      </c>
      <c r="E498" s="52">
        <v>2021</v>
      </c>
      <c r="F498" s="33">
        <v>899.62</v>
      </c>
      <c r="G498" s="34">
        <f t="shared" si="384"/>
        <v>0</v>
      </c>
      <c r="H498" s="34">
        <f t="shared" si="385"/>
        <v>0.63</v>
      </c>
      <c r="I498" s="34">
        <f t="shared" si="374"/>
        <v>885.49</v>
      </c>
      <c r="J498" s="34">
        <f t="shared" si="386"/>
        <v>885.49</v>
      </c>
      <c r="K498" s="34">
        <f t="shared" si="387"/>
        <v>0</v>
      </c>
      <c r="L498" s="34">
        <f t="shared" si="388"/>
        <v>0</v>
      </c>
      <c r="M498" s="34">
        <f t="shared" si="389"/>
        <v>0</v>
      </c>
      <c r="N498" s="34">
        <v>0</v>
      </c>
      <c r="O498" s="34">
        <v>0</v>
      </c>
      <c r="P498" s="34">
        <f t="shared" si="379"/>
        <v>65.87</v>
      </c>
      <c r="Q498" s="34">
        <v>65.87</v>
      </c>
      <c r="R498" s="34">
        <v>0</v>
      </c>
      <c r="S498" s="34">
        <v>0</v>
      </c>
      <c r="T498" s="34">
        <v>0</v>
      </c>
      <c r="U498" s="34">
        <v>0</v>
      </c>
      <c r="V498" s="34">
        <v>0.63</v>
      </c>
      <c r="W498" s="34">
        <f t="shared" si="380"/>
        <v>819.62</v>
      </c>
      <c r="X498" s="34">
        <v>819.62</v>
      </c>
      <c r="Y498" s="34">
        <v>0</v>
      </c>
      <c r="Z498" s="34">
        <v>0</v>
      </c>
      <c r="AA498" s="34">
        <v>0</v>
      </c>
      <c r="AB498" s="34">
        <v>0</v>
      </c>
      <c r="AC498" s="34">
        <v>0</v>
      </c>
      <c r="AD498" s="34">
        <f t="shared" si="381"/>
        <v>0</v>
      </c>
      <c r="AE498" s="34">
        <v>0</v>
      </c>
      <c r="AF498" s="34">
        <v>0</v>
      </c>
      <c r="AG498" s="34">
        <v>0</v>
      </c>
      <c r="AH498" s="34">
        <v>0</v>
      </c>
      <c r="AI498" s="34">
        <v>0</v>
      </c>
      <c r="AJ498" s="34">
        <v>0</v>
      </c>
      <c r="AK498" s="34">
        <f t="shared" si="382"/>
        <v>0</v>
      </c>
      <c r="AL498" s="34">
        <v>0</v>
      </c>
      <c r="AM498" s="34">
        <v>0</v>
      </c>
      <c r="AN498" s="34">
        <v>0</v>
      </c>
      <c r="AO498" s="34">
        <v>0</v>
      </c>
      <c r="AP498" s="34">
        <v>0</v>
      </c>
      <c r="AQ498" s="34">
        <v>0</v>
      </c>
      <c r="AR498" s="34">
        <f t="shared" si="383"/>
        <v>0</v>
      </c>
      <c r="AS498" s="34">
        <v>0</v>
      </c>
      <c r="AT498" s="34">
        <v>0</v>
      </c>
      <c r="AU498" s="34">
        <v>0</v>
      </c>
      <c r="AV498" s="34">
        <v>0</v>
      </c>
    </row>
    <row r="499" spans="1:48" ht="153" x14ac:dyDescent="0.5">
      <c r="A499" s="53">
        <v>449</v>
      </c>
      <c r="B499" s="50" t="s">
        <v>992</v>
      </c>
      <c r="C499" s="51" t="s">
        <v>993</v>
      </c>
      <c r="D499" s="52">
        <v>2021</v>
      </c>
      <c r="E499" s="52">
        <v>2021</v>
      </c>
      <c r="F499" s="33">
        <v>537.23</v>
      </c>
      <c r="G499" s="34">
        <f t="shared" si="384"/>
        <v>0.39</v>
      </c>
      <c r="H499" s="34">
        <f t="shared" si="385"/>
        <v>0</v>
      </c>
      <c r="I499" s="34">
        <f t="shared" si="374"/>
        <v>516.71</v>
      </c>
      <c r="J499" s="34">
        <f t="shared" si="386"/>
        <v>516.71</v>
      </c>
      <c r="K499" s="34">
        <f t="shared" si="387"/>
        <v>0</v>
      </c>
      <c r="L499" s="34">
        <f t="shared" si="388"/>
        <v>0</v>
      </c>
      <c r="M499" s="34">
        <f t="shared" si="389"/>
        <v>0</v>
      </c>
      <c r="N499" s="34">
        <v>0</v>
      </c>
      <c r="O499" s="34">
        <v>0</v>
      </c>
      <c r="P499" s="34">
        <f t="shared" si="379"/>
        <v>179.48</v>
      </c>
      <c r="Q499" s="34">
        <v>179.48</v>
      </c>
      <c r="R499" s="34">
        <v>0</v>
      </c>
      <c r="S499" s="34">
        <v>0</v>
      </c>
      <c r="T499" s="34">
        <v>0</v>
      </c>
      <c r="U499" s="34">
        <v>0.39</v>
      </c>
      <c r="V499" s="34">
        <v>0</v>
      </c>
      <c r="W499" s="34">
        <f t="shared" si="380"/>
        <v>337.23</v>
      </c>
      <c r="X499" s="34">
        <v>337.23</v>
      </c>
      <c r="Y499" s="34">
        <v>0</v>
      </c>
      <c r="Z499" s="34">
        <v>0</v>
      </c>
      <c r="AA499" s="34">
        <v>0</v>
      </c>
      <c r="AB499" s="34">
        <v>0</v>
      </c>
      <c r="AC499" s="34">
        <v>0</v>
      </c>
      <c r="AD499" s="34">
        <f t="shared" si="381"/>
        <v>0</v>
      </c>
      <c r="AE499" s="34">
        <v>0</v>
      </c>
      <c r="AF499" s="34">
        <v>0</v>
      </c>
      <c r="AG499" s="34">
        <v>0</v>
      </c>
      <c r="AH499" s="34">
        <v>0</v>
      </c>
      <c r="AI499" s="34">
        <v>0</v>
      </c>
      <c r="AJ499" s="34">
        <v>0</v>
      </c>
      <c r="AK499" s="34">
        <f t="shared" si="382"/>
        <v>0</v>
      </c>
      <c r="AL499" s="34">
        <v>0</v>
      </c>
      <c r="AM499" s="34">
        <v>0</v>
      </c>
      <c r="AN499" s="34">
        <v>0</v>
      </c>
      <c r="AO499" s="34">
        <v>0</v>
      </c>
      <c r="AP499" s="34">
        <v>0</v>
      </c>
      <c r="AQ499" s="34">
        <v>0</v>
      </c>
      <c r="AR499" s="34">
        <f t="shared" si="383"/>
        <v>0</v>
      </c>
      <c r="AS499" s="34">
        <v>0</v>
      </c>
      <c r="AT499" s="34">
        <v>0</v>
      </c>
      <c r="AU499" s="34">
        <v>0</v>
      </c>
      <c r="AV499" s="34">
        <v>0</v>
      </c>
    </row>
    <row r="500" spans="1:48" ht="191.25" x14ac:dyDescent="0.5">
      <c r="A500" s="53">
        <v>450</v>
      </c>
      <c r="B500" s="50" t="s">
        <v>994</v>
      </c>
      <c r="C500" s="51" t="s">
        <v>995</v>
      </c>
      <c r="D500" s="52">
        <v>2020</v>
      </c>
      <c r="E500" s="52">
        <v>2021</v>
      </c>
      <c r="F500" s="33">
        <v>481.64</v>
      </c>
      <c r="G500" s="34">
        <f t="shared" si="384"/>
        <v>0.35</v>
      </c>
      <c r="H500" s="34">
        <f t="shared" si="385"/>
        <v>0</v>
      </c>
      <c r="I500" s="34">
        <f t="shared" si="374"/>
        <v>462.95</v>
      </c>
      <c r="J500" s="34">
        <f t="shared" si="386"/>
        <v>462.95</v>
      </c>
      <c r="K500" s="34">
        <f t="shared" si="387"/>
        <v>0</v>
      </c>
      <c r="L500" s="34">
        <f t="shared" si="388"/>
        <v>0</v>
      </c>
      <c r="M500" s="34">
        <f t="shared" si="389"/>
        <v>0</v>
      </c>
      <c r="N500" s="34">
        <v>0</v>
      </c>
      <c r="O500" s="34">
        <v>0</v>
      </c>
      <c r="P500" s="34">
        <f t="shared" si="379"/>
        <v>128.31</v>
      </c>
      <c r="Q500" s="34">
        <v>128.31</v>
      </c>
      <c r="R500" s="34">
        <v>0</v>
      </c>
      <c r="S500" s="34">
        <v>0</v>
      </c>
      <c r="T500" s="34">
        <v>0</v>
      </c>
      <c r="U500" s="34">
        <v>0.35</v>
      </c>
      <c r="V500" s="34">
        <v>0</v>
      </c>
      <c r="W500" s="34">
        <f t="shared" si="380"/>
        <v>334.64</v>
      </c>
      <c r="X500" s="34">
        <v>334.64</v>
      </c>
      <c r="Y500" s="34">
        <v>0</v>
      </c>
      <c r="Z500" s="34">
        <v>0</v>
      </c>
      <c r="AA500" s="34">
        <v>0</v>
      </c>
      <c r="AB500" s="34">
        <v>0</v>
      </c>
      <c r="AC500" s="34">
        <v>0</v>
      </c>
      <c r="AD500" s="34">
        <f t="shared" si="381"/>
        <v>0</v>
      </c>
      <c r="AE500" s="34">
        <v>0</v>
      </c>
      <c r="AF500" s="34">
        <v>0</v>
      </c>
      <c r="AG500" s="34">
        <v>0</v>
      </c>
      <c r="AH500" s="34">
        <v>0</v>
      </c>
      <c r="AI500" s="34">
        <v>0</v>
      </c>
      <c r="AJ500" s="34">
        <v>0</v>
      </c>
      <c r="AK500" s="34">
        <f t="shared" si="382"/>
        <v>0</v>
      </c>
      <c r="AL500" s="34">
        <v>0</v>
      </c>
      <c r="AM500" s="34">
        <v>0</v>
      </c>
      <c r="AN500" s="34">
        <v>0</v>
      </c>
      <c r="AO500" s="34">
        <v>0</v>
      </c>
      <c r="AP500" s="34">
        <v>0</v>
      </c>
      <c r="AQ500" s="34">
        <v>0</v>
      </c>
      <c r="AR500" s="34">
        <f t="shared" si="383"/>
        <v>0</v>
      </c>
      <c r="AS500" s="34">
        <v>0</v>
      </c>
      <c r="AT500" s="34">
        <v>0</v>
      </c>
      <c r="AU500" s="34">
        <v>0</v>
      </c>
      <c r="AV500" s="34">
        <v>0</v>
      </c>
    </row>
    <row r="501" spans="1:48" ht="114.75" x14ac:dyDescent="0.5">
      <c r="A501" s="53">
        <v>451</v>
      </c>
      <c r="B501" s="50" t="s">
        <v>996</v>
      </c>
      <c r="C501" s="51" t="s">
        <v>997</v>
      </c>
      <c r="D501" s="52">
        <v>2020</v>
      </c>
      <c r="E501" s="52">
        <v>2021</v>
      </c>
      <c r="F501" s="33">
        <v>416.82</v>
      </c>
      <c r="G501" s="34">
        <f t="shared" si="384"/>
        <v>0</v>
      </c>
      <c r="H501" s="34">
        <f t="shared" si="385"/>
        <v>0.25</v>
      </c>
      <c r="I501" s="34">
        <f t="shared" si="374"/>
        <v>412.64</v>
      </c>
      <c r="J501" s="34">
        <f t="shared" si="386"/>
        <v>412.64</v>
      </c>
      <c r="K501" s="34">
        <f t="shared" si="387"/>
        <v>0</v>
      </c>
      <c r="L501" s="34">
        <f t="shared" si="388"/>
        <v>0</v>
      </c>
      <c r="M501" s="34">
        <f t="shared" si="389"/>
        <v>0</v>
      </c>
      <c r="N501" s="34">
        <v>0</v>
      </c>
      <c r="O501" s="34">
        <v>0</v>
      </c>
      <c r="P501" s="34">
        <f t="shared" si="379"/>
        <v>395.82</v>
      </c>
      <c r="Q501" s="34">
        <v>395.82</v>
      </c>
      <c r="R501" s="34">
        <v>0</v>
      </c>
      <c r="S501" s="34">
        <v>0</v>
      </c>
      <c r="T501" s="34">
        <v>0</v>
      </c>
      <c r="U501" s="34">
        <v>0</v>
      </c>
      <c r="V501" s="34">
        <v>0.25</v>
      </c>
      <c r="W501" s="34">
        <f t="shared" si="380"/>
        <v>16.82</v>
      </c>
      <c r="X501" s="34">
        <v>16.82</v>
      </c>
      <c r="Y501" s="34">
        <v>0</v>
      </c>
      <c r="Z501" s="34">
        <v>0</v>
      </c>
      <c r="AA501" s="34">
        <v>0</v>
      </c>
      <c r="AB501" s="34">
        <v>0</v>
      </c>
      <c r="AC501" s="34">
        <v>0</v>
      </c>
      <c r="AD501" s="34">
        <f t="shared" si="381"/>
        <v>0</v>
      </c>
      <c r="AE501" s="34">
        <v>0</v>
      </c>
      <c r="AF501" s="34">
        <v>0</v>
      </c>
      <c r="AG501" s="34">
        <v>0</v>
      </c>
      <c r="AH501" s="34">
        <v>0</v>
      </c>
      <c r="AI501" s="34">
        <v>0</v>
      </c>
      <c r="AJ501" s="34">
        <v>0</v>
      </c>
      <c r="AK501" s="34">
        <f t="shared" si="382"/>
        <v>0</v>
      </c>
      <c r="AL501" s="34">
        <v>0</v>
      </c>
      <c r="AM501" s="34">
        <v>0</v>
      </c>
      <c r="AN501" s="34">
        <v>0</v>
      </c>
      <c r="AO501" s="34">
        <v>0</v>
      </c>
      <c r="AP501" s="34">
        <v>0</v>
      </c>
      <c r="AQ501" s="34">
        <v>0</v>
      </c>
      <c r="AR501" s="34">
        <f t="shared" si="383"/>
        <v>0</v>
      </c>
      <c r="AS501" s="34">
        <v>0</v>
      </c>
      <c r="AT501" s="34">
        <v>0</v>
      </c>
      <c r="AU501" s="34">
        <v>0</v>
      </c>
      <c r="AV501" s="34">
        <v>0</v>
      </c>
    </row>
    <row r="502" spans="1:48" ht="153" x14ac:dyDescent="0.5">
      <c r="A502" s="53">
        <v>452</v>
      </c>
      <c r="B502" s="50" t="s">
        <v>2812</v>
      </c>
      <c r="C502" s="51" t="s">
        <v>2813</v>
      </c>
      <c r="D502" s="52">
        <v>2020</v>
      </c>
      <c r="E502" s="52">
        <v>2021</v>
      </c>
      <c r="F502" s="33">
        <v>5824.9</v>
      </c>
      <c r="G502" s="34">
        <f t="shared" si="384"/>
        <v>0.37</v>
      </c>
      <c r="H502" s="34">
        <f t="shared" si="385"/>
        <v>0</v>
      </c>
      <c r="I502" s="34">
        <f t="shared" si="374"/>
        <v>5824.9</v>
      </c>
      <c r="J502" s="34">
        <f t="shared" si="386"/>
        <v>5824.9</v>
      </c>
      <c r="K502" s="34">
        <f t="shared" si="387"/>
        <v>0</v>
      </c>
      <c r="L502" s="34">
        <f t="shared" si="388"/>
        <v>0</v>
      </c>
      <c r="M502" s="34">
        <f t="shared" si="389"/>
        <v>0</v>
      </c>
      <c r="N502" s="34">
        <v>0</v>
      </c>
      <c r="O502" s="34">
        <v>0</v>
      </c>
      <c r="P502" s="34">
        <f t="shared" si="379"/>
        <v>10</v>
      </c>
      <c r="Q502" s="34">
        <v>10</v>
      </c>
      <c r="R502" s="34">
        <v>0</v>
      </c>
      <c r="S502" s="34">
        <v>0</v>
      </c>
      <c r="T502" s="34">
        <v>0</v>
      </c>
      <c r="U502" s="34">
        <v>0.37</v>
      </c>
      <c r="V502" s="34">
        <v>0</v>
      </c>
      <c r="W502" s="34">
        <f t="shared" si="380"/>
        <v>1814.8999999999999</v>
      </c>
      <c r="X502" s="34">
        <f>223.55+1591.35</f>
        <v>1814.8999999999999</v>
      </c>
      <c r="Y502" s="34">
        <v>0</v>
      </c>
      <c r="Z502" s="34">
        <v>0</v>
      </c>
      <c r="AA502" s="34">
        <v>0</v>
      </c>
      <c r="AB502" s="34">
        <v>0</v>
      </c>
      <c r="AC502" s="34">
        <v>0</v>
      </c>
      <c r="AD502" s="34">
        <f t="shared" si="381"/>
        <v>4000</v>
      </c>
      <c r="AE502" s="34">
        <v>4000</v>
      </c>
      <c r="AF502" s="34">
        <v>0</v>
      </c>
      <c r="AG502" s="34">
        <v>0</v>
      </c>
      <c r="AH502" s="34">
        <v>0</v>
      </c>
      <c r="AI502" s="34">
        <v>0</v>
      </c>
      <c r="AJ502" s="34">
        <v>0</v>
      </c>
      <c r="AK502" s="34">
        <f t="shared" si="382"/>
        <v>0</v>
      </c>
      <c r="AL502" s="34">
        <v>0</v>
      </c>
      <c r="AM502" s="34">
        <v>0</v>
      </c>
      <c r="AN502" s="34">
        <v>0</v>
      </c>
      <c r="AO502" s="34">
        <v>0</v>
      </c>
      <c r="AP502" s="34">
        <v>0</v>
      </c>
      <c r="AQ502" s="34">
        <v>0</v>
      </c>
      <c r="AR502" s="34">
        <f t="shared" si="383"/>
        <v>0</v>
      </c>
      <c r="AS502" s="34">
        <v>0</v>
      </c>
      <c r="AT502" s="34">
        <v>0</v>
      </c>
      <c r="AU502" s="34">
        <v>0</v>
      </c>
      <c r="AV502" s="34">
        <v>0</v>
      </c>
    </row>
    <row r="503" spans="1:48" ht="191.25" x14ac:dyDescent="0.5">
      <c r="A503" s="53">
        <v>453</v>
      </c>
      <c r="B503" s="50" t="s">
        <v>998</v>
      </c>
      <c r="C503" s="51" t="s">
        <v>999</v>
      </c>
      <c r="D503" s="52">
        <v>2020</v>
      </c>
      <c r="E503" s="52">
        <v>2021</v>
      </c>
      <c r="F503" s="33">
        <v>481.71</v>
      </c>
      <c r="G503" s="34">
        <f t="shared" si="384"/>
        <v>0.35</v>
      </c>
      <c r="H503" s="34">
        <f t="shared" si="385"/>
        <v>0</v>
      </c>
      <c r="I503" s="34">
        <f t="shared" si="374"/>
        <v>481.71</v>
      </c>
      <c r="J503" s="34">
        <f t="shared" si="386"/>
        <v>481.71</v>
      </c>
      <c r="K503" s="34">
        <f t="shared" si="387"/>
        <v>0</v>
      </c>
      <c r="L503" s="34">
        <f t="shared" si="388"/>
        <v>0</v>
      </c>
      <c r="M503" s="34">
        <f t="shared" si="389"/>
        <v>0</v>
      </c>
      <c r="N503" s="34">
        <v>0</v>
      </c>
      <c r="O503" s="34">
        <v>0</v>
      </c>
      <c r="P503" s="34">
        <f t="shared" si="379"/>
        <v>96.341999999999999</v>
      </c>
      <c r="Q503" s="34">
        <v>96.341999999999999</v>
      </c>
      <c r="R503" s="34">
        <v>0</v>
      </c>
      <c r="S503" s="34">
        <v>0</v>
      </c>
      <c r="T503" s="34">
        <v>0</v>
      </c>
      <c r="U503" s="34">
        <v>0.35</v>
      </c>
      <c r="V503" s="34">
        <v>0</v>
      </c>
      <c r="W503" s="34">
        <f t="shared" si="380"/>
        <v>385.36799999999999</v>
      </c>
      <c r="X503" s="34">
        <v>385.36799999999999</v>
      </c>
      <c r="Y503" s="34">
        <v>0</v>
      </c>
      <c r="Z503" s="34">
        <v>0</v>
      </c>
      <c r="AA503" s="34">
        <v>0</v>
      </c>
      <c r="AB503" s="34">
        <v>0</v>
      </c>
      <c r="AC503" s="34">
        <v>0</v>
      </c>
      <c r="AD503" s="34">
        <f t="shared" si="381"/>
        <v>0</v>
      </c>
      <c r="AE503" s="34">
        <v>0</v>
      </c>
      <c r="AF503" s="34">
        <v>0</v>
      </c>
      <c r="AG503" s="34">
        <v>0</v>
      </c>
      <c r="AH503" s="34">
        <v>0</v>
      </c>
      <c r="AI503" s="34">
        <v>0</v>
      </c>
      <c r="AJ503" s="34">
        <v>0</v>
      </c>
      <c r="AK503" s="34">
        <f t="shared" si="382"/>
        <v>0</v>
      </c>
      <c r="AL503" s="34">
        <v>0</v>
      </c>
      <c r="AM503" s="34">
        <v>0</v>
      </c>
      <c r="AN503" s="34">
        <v>0</v>
      </c>
      <c r="AO503" s="34">
        <v>0</v>
      </c>
      <c r="AP503" s="34">
        <v>0</v>
      </c>
      <c r="AQ503" s="34">
        <v>0</v>
      </c>
      <c r="AR503" s="34">
        <f t="shared" si="383"/>
        <v>0</v>
      </c>
      <c r="AS503" s="34">
        <v>0</v>
      </c>
      <c r="AT503" s="34">
        <v>0</v>
      </c>
      <c r="AU503" s="34">
        <v>0</v>
      </c>
      <c r="AV503" s="34">
        <v>0</v>
      </c>
    </row>
    <row r="504" spans="1:48" ht="153" x14ac:dyDescent="0.5">
      <c r="A504" s="53">
        <v>454</v>
      </c>
      <c r="B504" s="50" t="s">
        <v>3278</v>
      </c>
      <c r="C504" s="51" t="s">
        <v>3279</v>
      </c>
      <c r="D504" s="52">
        <v>2021</v>
      </c>
      <c r="E504" s="52">
        <v>2021</v>
      </c>
      <c r="F504" s="33">
        <v>7543.65</v>
      </c>
      <c r="G504" s="34">
        <f t="shared" ref="G504" si="390">N504+U504+AB504+AI504+AP504</f>
        <v>0.39</v>
      </c>
      <c r="H504" s="34">
        <f t="shared" ref="H504" si="391">O504+V504+AC504+AJ504+AQ504</f>
        <v>1.26</v>
      </c>
      <c r="I504" s="34">
        <f t="shared" ref="I504" si="392">J504+K504+L504</f>
        <v>7543.65</v>
      </c>
      <c r="J504" s="34">
        <f t="shared" ref="J504" si="393">Q504+X504+AE504+AL504+AS504</f>
        <v>7543.65</v>
      </c>
      <c r="K504" s="34">
        <f t="shared" ref="K504" si="394">R504+Y504+AF504+AM504+AT504</f>
        <v>0</v>
      </c>
      <c r="L504" s="34">
        <f t="shared" ref="L504" si="395">S504+Z504+AG504+AN504+AU504</f>
        <v>0</v>
      </c>
      <c r="M504" s="34">
        <f t="shared" ref="M504" si="396">T504+AA504+AH504+AO504+AV504</f>
        <v>0</v>
      </c>
      <c r="N504" s="34">
        <v>0</v>
      </c>
      <c r="O504" s="34">
        <v>0</v>
      </c>
      <c r="P504" s="34">
        <f t="shared" ref="P504" si="397">Q504+R504+S504</f>
        <v>0</v>
      </c>
      <c r="Q504" s="34">
        <v>0</v>
      </c>
      <c r="R504" s="34">
        <v>0</v>
      </c>
      <c r="S504" s="34">
        <v>0</v>
      </c>
      <c r="T504" s="34">
        <v>0</v>
      </c>
      <c r="U504" s="34">
        <v>0.39</v>
      </c>
      <c r="V504" s="34">
        <v>1.26</v>
      </c>
      <c r="W504" s="34">
        <f t="shared" ref="W504" si="398">X504+Y504+Z504</f>
        <v>7543.65</v>
      </c>
      <c r="X504" s="34">
        <v>7543.65</v>
      </c>
      <c r="Y504" s="34">
        <v>0</v>
      </c>
      <c r="Z504" s="34">
        <v>0</v>
      </c>
      <c r="AA504" s="34">
        <v>0</v>
      </c>
      <c r="AB504" s="34">
        <v>0</v>
      </c>
      <c r="AC504" s="34">
        <v>0</v>
      </c>
      <c r="AD504" s="34">
        <f t="shared" ref="AD504" si="399">AE504+AF504+AG504</f>
        <v>0</v>
      </c>
      <c r="AE504" s="34">
        <v>0</v>
      </c>
      <c r="AF504" s="34">
        <v>0</v>
      </c>
      <c r="AG504" s="34">
        <v>0</v>
      </c>
      <c r="AH504" s="34">
        <v>0</v>
      </c>
      <c r="AI504" s="34">
        <v>0</v>
      </c>
      <c r="AJ504" s="34">
        <v>0</v>
      </c>
      <c r="AK504" s="34">
        <f t="shared" ref="AK504" si="400">AL504+AM504+AN504</f>
        <v>0</v>
      </c>
      <c r="AL504" s="34">
        <v>0</v>
      </c>
      <c r="AM504" s="34">
        <v>0</v>
      </c>
      <c r="AN504" s="34">
        <v>0</v>
      </c>
      <c r="AO504" s="34">
        <v>0</v>
      </c>
      <c r="AP504" s="34">
        <v>0</v>
      </c>
      <c r="AQ504" s="34">
        <v>0</v>
      </c>
      <c r="AR504" s="34">
        <f t="shared" ref="AR504" si="401">AS504+AT504+AU504</f>
        <v>0</v>
      </c>
      <c r="AS504" s="34">
        <v>0</v>
      </c>
      <c r="AT504" s="34">
        <v>0</v>
      </c>
      <c r="AU504" s="34">
        <v>0</v>
      </c>
      <c r="AV504" s="34">
        <v>0</v>
      </c>
    </row>
    <row r="505" spans="1:48" ht="76.5" x14ac:dyDescent="0.5">
      <c r="A505" s="53">
        <v>455</v>
      </c>
      <c r="B505" s="50" t="s">
        <v>1000</v>
      </c>
      <c r="C505" s="51" t="s">
        <v>1001</v>
      </c>
      <c r="D505" s="52">
        <v>2021</v>
      </c>
      <c r="E505" s="52">
        <v>2021</v>
      </c>
      <c r="F505" s="33">
        <v>32347.3</v>
      </c>
      <c r="G505" s="34">
        <f t="shared" si="384"/>
        <v>0</v>
      </c>
      <c r="H505" s="34">
        <f t="shared" si="385"/>
        <v>0.8</v>
      </c>
      <c r="I505" s="34">
        <f t="shared" si="374"/>
        <v>10347.299999999999</v>
      </c>
      <c r="J505" s="34">
        <f t="shared" si="386"/>
        <v>10347.299999999999</v>
      </c>
      <c r="K505" s="34">
        <f t="shared" si="387"/>
        <v>0</v>
      </c>
      <c r="L505" s="34">
        <f t="shared" si="388"/>
        <v>0</v>
      </c>
      <c r="M505" s="34">
        <f t="shared" si="389"/>
        <v>0</v>
      </c>
      <c r="N505" s="34">
        <v>0</v>
      </c>
      <c r="O505" s="34">
        <v>0</v>
      </c>
      <c r="P505" s="34">
        <f t="shared" si="379"/>
        <v>0</v>
      </c>
      <c r="Q505" s="34">
        <v>0</v>
      </c>
      <c r="R505" s="34">
        <v>0</v>
      </c>
      <c r="S505" s="34">
        <v>0</v>
      </c>
      <c r="T505" s="34">
        <v>0</v>
      </c>
      <c r="U505" s="34">
        <v>0</v>
      </c>
      <c r="V505" s="34">
        <v>0.8</v>
      </c>
      <c r="W505" s="34">
        <f t="shared" si="380"/>
        <v>2347.3000000000002</v>
      </c>
      <c r="X505" s="34">
        <v>2347.3000000000002</v>
      </c>
      <c r="Y505" s="34">
        <v>0</v>
      </c>
      <c r="Z505" s="34">
        <v>0</v>
      </c>
      <c r="AA505" s="34">
        <v>0</v>
      </c>
      <c r="AB505" s="34">
        <v>0</v>
      </c>
      <c r="AC505" s="34">
        <v>0</v>
      </c>
      <c r="AD505" s="34">
        <f t="shared" si="381"/>
        <v>2000</v>
      </c>
      <c r="AE505" s="34">
        <v>2000</v>
      </c>
      <c r="AF505" s="34">
        <v>0</v>
      </c>
      <c r="AG505" s="34">
        <v>0</v>
      </c>
      <c r="AH505" s="34">
        <v>0</v>
      </c>
      <c r="AI505" s="34">
        <v>0</v>
      </c>
      <c r="AJ505" s="34">
        <v>0</v>
      </c>
      <c r="AK505" s="34">
        <f t="shared" si="382"/>
        <v>3000</v>
      </c>
      <c r="AL505" s="34">
        <v>3000</v>
      </c>
      <c r="AM505" s="34">
        <v>0</v>
      </c>
      <c r="AN505" s="34">
        <v>0</v>
      </c>
      <c r="AO505" s="34">
        <v>0</v>
      </c>
      <c r="AP505" s="34">
        <v>0</v>
      </c>
      <c r="AQ505" s="34">
        <v>0</v>
      </c>
      <c r="AR505" s="34">
        <f t="shared" si="383"/>
        <v>3000</v>
      </c>
      <c r="AS505" s="34">
        <v>3000</v>
      </c>
      <c r="AT505" s="34">
        <v>0</v>
      </c>
      <c r="AU505" s="34">
        <v>0</v>
      </c>
      <c r="AV505" s="34">
        <v>0</v>
      </c>
    </row>
    <row r="506" spans="1:48" ht="38.25" x14ac:dyDescent="0.5">
      <c r="A506" s="53"/>
      <c r="B506" s="43" t="s">
        <v>1002</v>
      </c>
      <c r="C506" s="48"/>
      <c r="D506" s="52"/>
      <c r="E506" s="45"/>
      <c r="F506" s="35">
        <f>SUM(F507:F545)</f>
        <v>269513.46483000013</v>
      </c>
      <c r="G506" s="35">
        <f t="shared" ref="G506:AV506" si="402">SUM(G507:G545)</f>
        <v>20.189999999999998</v>
      </c>
      <c r="H506" s="35">
        <f t="shared" si="402"/>
        <v>7.5600000000000005</v>
      </c>
      <c r="I506" s="35">
        <f t="shared" si="402"/>
        <v>163013.71575</v>
      </c>
      <c r="J506" s="35">
        <f>SUM(J507:J545)</f>
        <v>163013.71575</v>
      </c>
      <c r="K506" s="35">
        <f t="shared" si="402"/>
        <v>0</v>
      </c>
      <c r="L506" s="35">
        <f t="shared" si="402"/>
        <v>0</v>
      </c>
      <c r="M506" s="35">
        <f t="shared" si="402"/>
        <v>0</v>
      </c>
      <c r="N506" s="35">
        <f t="shared" si="402"/>
        <v>0</v>
      </c>
      <c r="O506" s="35">
        <f t="shared" si="402"/>
        <v>1.51</v>
      </c>
      <c r="P506" s="35">
        <f t="shared" si="402"/>
        <v>3267.0357500000005</v>
      </c>
      <c r="Q506" s="35">
        <f t="shared" si="402"/>
        <v>3267.0357500000005</v>
      </c>
      <c r="R506" s="35">
        <f t="shared" si="402"/>
        <v>0</v>
      </c>
      <c r="S506" s="35">
        <f t="shared" si="402"/>
        <v>0</v>
      </c>
      <c r="T506" s="35">
        <f t="shared" si="402"/>
        <v>0</v>
      </c>
      <c r="U506" s="35">
        <f t="shared" si="402"/>
        <v>0</v>
      </c>
      <c r="V506" s="35">
        <f t="shared" si="402"/>
        <v>0.75</v>
      </c>
      <c r="W506" s="35">
        <f t="shared" si="402"/>
        <v>2567.6799999999998</v>
      </c>
      <c r="X506" s="35">
        <f t="shared" si="402"/>
        <v>2567.6799999999998</v>
      </c>
      <c r="Y506" s="35">
        <f t="shared" si="402"/>
        <v>0</v>
      </c>
      <c r="Z506" s="35">
        <f t="shared" si="402"/>
        <v>0</v>
      </c>
      <c r="AA506" s="35">
        <f t="shared" si="402"/>
        <v>0</v>
      </c>
      <c r="AB506" s="35">
        <f t="shared" si="402"/>
        <v>0</v>
      </c>
      <c r="AC506" s="35">
        <f t="shared" si="402"/>
        <v>0</v>
      </c>
      <c r="AD506" s="35">
        <f t="shared" si="402"/>
        <v>2500</v>
      </c>
      <c r="AE506" s="35">
        <f t="shared" si="402"/>
        <v>2500</v>
      </c>
      <c r="AF506" s="35">
        <f t="shared" si="402"/>
        <v>0</v>
      </c>
      <c r="AG506" s="35">
        <f t="shared" si="402"/>
        <v>0</v>
      </c>
      <c r="AH506" s="35">
        <f t="shared" si="402"/>
        <v>0</v>
      </c>
      <c r="AI506" s="35">
        <f t="shared" si="402"/>
        <v>12.1</v>
      </c>
      <c r="AJ506" s="35">
        <f t="shared" si="402"/>
        <v>4.1000000000000005</v>
      </c>
      <c r="AK506" s="35">
        <f t="shared" si="402"/>
        <v>12213.35</v>
      </c>
      <c r="AL506" s="35">
        <f t="shared" si="402"/>
        <v>12213.35</v>
      </c>
      <c r="AM506" s="35">
        <f t="shared" si="402"/>
        <v>0</v>
      </c>
      <c r="AN506" s="35">
        <f t="shared" si="402"/>
        <v>0</v>
      </c>
      <c r="AO506" s="35">
        <f t="shared" si="402"/>
        <v>0</v>
      </c>
      <c r="AP506" s="35">
        <f t="shared" si="402"/>
        <v>8.09</v>
      </c>
      <c r="AQ506" s="35">
        <f t="shared" si="402"/>
        <v>1.2000000000000002</v>
      </c>
      <c r="AR506" s="35">
        <f t="shared" si="402"/>
        <v>142465.65</v>
      </c>
      <c r="AS506" s="35">
        <f t="shared" si="402"/>
        <v>142465.65</v>
      </c>
      <c r="AT506" s="35">
        <f t="shared" si="402"/>
        <v>0</v>
      </c>
      <c r="AU506" s="35">
        <f t="shared" si="402"/>
        <v>0</v>
      </c>
      <c r="AV506" s="35">
        <f t="shared" si="402"/>
        <v>0</v>
      </c>
    </row>
    <row r="507" spans="1:48" ht="76.5" x14ac:dyDescent="0.5">
      <c r="A507" s="53">
        <v>456</v>
      </c>
      <c r="B507" s="50" t="s">
        <v>1003</v>
      </c>
      <c r="C507" s="51" t="s">
        <v>1004</v>
      </c>
      <c r="D507" s="52">
        <v>2019</v>
      </c>
      <c r="E507" s="52">
        <v>2023</v>
      </c>
      <c r="F507" s="33">
        <v>4427.01</v>
      </c>
      <c r="G507" s="34">
        <f t="shared" ref="G507:G545" si="403">N507+U507+AB507+AI507+AP507</f>
        <v>0</v>
      </c>
      <c r="H507" s="34">
        <f t="shared" ref="H507:H545" si="404">O507+V507+AC507+AJ507+AQ507</f>
        <v>0.8</v>
      </c>
      <c r="I507" s="34">
        <f t="shared" ref="I507:I545" si="405">J507+K507+L507</f>
        <v>4427.01</v>
      </c>
      <c r="J507" s="34">
        <f t="shared" ref="J507:J545" si="406">Q507+X507+AE507+AL507+AS507</f>
        <v>4427.01</v>
      </c>
      <c r="K507" s="34">
        <f t="shared" ref="K507:K545" si="407">R507+Y507+AF507+AM507+AT507</f>
        <v>0</v>
      </c>
      <c r="L507" s="34">
        <f t="shared" ref="L507:L545" si="408">S507+Z507+AG507+AN507+AU507</f>
        <v>0</v>
      </c>
      <c r="M507" s="34">
        <f t="shared" ref="M507:M545" si="409">T507+AA507+AH507+AO507+AV507</f>
        <v>0</v>
      </c>
      <c r="N507" s="34">
        <v>0</v>
      </c>
      <c r="O507" s="34">
        <v>0</v>
      </c>
      <c r="P507" s="34">
        <f t="shared" ref="P507:P545" si="410">Q507+R507+S507</f>
        <v>0</v>
      </c>
      <c r="Q507" s="34">
        <v>0</v>
      </c>
      <c r="R507" s="34">
        <v>0</v>
      </c>
      <c r="S507" s="34">
        <v>0</v>
      </c>
      <c r="T507" s="34">
        <v>0</v>
      </c>
      <c r="U507" s="34">
        <v>0</v>
      </c>
      <c r="V507" s="34">
        <v>0</v>
      </c>
      <c r="W507" s="34">
        <f t="shared" ref="W507:W545" si="411">X507+Y507+Z507</f>
        <v>0</v>
      </c>
      <c r="X507" s="34">
        <v>0</v>
      </c>
      <c r="Y507" s="34">
        <v>0</v>
      </c>
      <c r="Z507" s="34">
        <v>0</v>
      </c>
      <c r="AA507" s="34">
        <v>0</v>
      </c>
      <c r="AB507" s="34">
        <v>0</v>
      </c>
      <c r="AC507" s="34">
        <v>0</v>
      </c>
      <c r="AD507" s="34">
        <f t="shared" ref="AD507:AD545" si="412">AE507+AF507+AG507</f>
        <v>0</v>
      </c>
      <c r="AE507" s="34">
        <v>0</v>
      </c>
      <c r="AF507" s="34">
        <v>0</v>
      </c>
      <c r="AG507" s="34">
        <v>0</v>
      </c>
      <c r="AH507" s="34">
        <v>0</v>
      </c>
      <c r="AI507" s="34">
        <v>0</v>
      </c>
      <c r="AJ507" s="34">
        <v>0.8</v>
      </c>
      <c r="AK507" s="34">
        <f t="shared" ref="AK507:AK545" si="413">AL507+AM507+AN507</f>
        <v>427.01</v>
      </c>
      <c r="AL507" s="34">
        <v>427.01</v>
      </c>
      <c r="AM507" s="34">
        <v>0</v>
      </c>
      <c r="AN507" s="34">
        <v>0</v>
      </c>
      <c r="AO507" s="34">
        <v>0</v>
      </c>
      <c r="AP507" s="34">
        <v>0</v>
      </c>
      <c r="AQ507" s="34">
        <v>0</v>
      </c>
      <c r="AR507" s="34">
        <f t="shared" ref="AR507:AR545" si="414">AS507+AT507+AU507</f>
        <v>4000</v>
      </c>
      <c r="AS507" s="34">
        <v>4000</v>
      </c>
      <c r="AT507" s="34">
        <v>0</v>
      </c>
      <c r="AU507" s="34">
        <v>0</v>
      </c>
      <c r="AV507" s="34">
        <v>0</v>
      </c>
    </row>
    <row r="508" spans="1:48" ht="76.5" x14ac:dyDescent="0.5">
      <c r="A508" s="53">
        <v>457</v>
      </c>
      <c r="B508" s="50" t="s">
        <v>1005</v>
      </c>
      <c r="C508" s="51" t="s">
        <v>1006</v>
      </c>
      <c r="D508" s="52">
        <v>2023</v>
      </c>
      <c r="E508" s="52">
        <v>2024</v>
      </c>
      <c r="F508" s="33">
        <v>2749.91</v>
      </c>
      <c r="G508" s="34">
        <f t="shared" si="403"/>
        <v>0.99</v>
      </c>
      <c r="H508" s="34">
        <f t="shared" si="404"/>
        <v>0</v>
      </c>
      <c r="I508" s="34">
        <f t="shared" si="405"/>
        <v>2749.91</v>
      </c>
      <c r="J508" s="34">
        <f t="shared" si="406"/>
        <v>2749.91</v>
      </c>
      <c r="K508" s="34">
        <f t="shared" si="407"/>
        <v>0</v>
      </c>
      <c r="L508" s="34">
        <f t="shared" si="408"/>
        <v>0</v>
      </c>
      <c r="M508" s="34">
        <f t="shared" si="409"/>
        <v>0</v>
      </c>
      <c r="N508" s="34">
        <v>0</v>
      </c>
      <c r="O508" s="34">
        <v>0</v>
      </c>
      <c r="P508" s="34">
        <f t="shared" si="410"/>
        <v>0</v>
      </c>
      <c r="Q508" s="34">
        <v>0</v>
      </c>
      <c r="R508" s="34">
        <v>0</v>
      </c>
      <c r="S508" s="34">
        <v>0</v>
      </c>
      <c r="T508" s="34">
        <v>0</v>
      </c>
      <c r="U508" s="34">
        <v>0</v>
      </c>
      <c r="V508" s="34">
        <v>0</v>
      </c>
      <c r="W508" s="34">
        <f t="shared" si="411"/>
        <v>0</v>
      </c>
      <c r="X508" s="34">
        <v>0</v>
      </c>
      <c r="Y508" s="34">
        <v>0</v>
      </c>
      <c r="Z508" s="34">
        <v>0</v>
      </c>
      <c r="AA508" s="34">
        <v>0</v>
      </c>
      <c r="AB508" s="34">
        <v>0</v>
      </c>
      <c r="AC508" s="34">
        <v>0</v>
      </c>
      <c r="AD508" s="34">
        <f t="shared" si="412"/>
        <v>0</v>
      </c>
      <c r="AE508" s="34">
        <v>0</v>
      </c>
      <c r="AF508" s="34">
        <v>0</v>
      </c>
      <c r="AG508" s="34">
        <v>0</v>
      </c>
      <c r="AH508" s="34">
        <v>0</v>
      </c>
      <c r="AI508" s="34">
        <v>0</v>
      </c>
      <c r="AJ508" s="34">
        <v>0</v>
      </c>
      <c r="AK508" s="34">
        <f t="shared" si="413"/>
        <v>749.91</v>
      </c>
      <c r="AL508" s="34">
        <v>749.91</v>
      </c>
      <c r="AM508" s="34">
        <v>0</v>
      </c>
      <c r="AN508" s="34">
        <v>0</v>
      </c>
      <c r="AO508" s="34">
        <v>0</v>
      </c>
      <c r="AP508" s="34">
        <v>0.99</v>
      </c>
      <c r="AQ508" s="34">
        <v>0</v>
      </c>
      <c r="AR508" s="34">
        <f t="shared" si="414"/>
        <v>2000</v>
      </c>
      <c r="AS508" s="34">
        <v>2000</v>
      </c>
      <c r="AT508" s="34">
        <v>0</v>
      </c>
      <c r="AU508" s="34">
        <v>0</v>
      </c>
      <c r="AV508" s="34">
        <v>0</v>
      </c>
    </row>
    <row r="509" spans="1:48" ht="76.5" x14ac:dyDescent="0.5">
      <c r="A509" s="53">
        <v>458</v>
      </c>
      <c r="B509" s="50" t="s">
        <v>1007</v>
      </c>
      <c r="C509" s="51" t="s">
        <v>1008</v>
      </c>
      <c r="D509" s="52">
        <v>2017</v>
      </c>
      <c r="E509" s="52">
        <v>2023</v>
      </c>
      <c r="F509" s="33">
        <v>9348.17</v>
      </c>
      <c r="G509" s="34">
        <f t="shared" si="403"/>
        <v>0</v>
      </c>
      <c r="H509" s="34">
        <f t="shared" si="404"/>
        <v>0</v>
      </c>
      <c r="I509" s="34">
        <f t="shared" si="405"/>
        <v>9348.17</v>
      </c>
      <c r="J509" s="34">
        <f t="shared" si="406"/>
        <v>9348.17</v>
      </c>
      <c r="K509" s="34">
        <f t="shared" si="407"/>
        <v>0</v>
      </c>
      <c r="L509" s="34">
        <f t="shared" si="408"/>
        <v>0</v>
      </c>
      <c r="M509" s="34">
        <f t="shared" si="409"/>
        <v>0</v>
      </c>
      <c r="N509" s="34">
        <v>0</v>
      </c>
      <c r="O509" s="34">
        <v>0</v>
      </c>
      <c r="P509" s="34">
        <f t="shared" si="410"/>
        <v>0</v>
      </c>
      <c r="Q509" s="34">
        <v>0</v>
      </c>
      <c r="R509" s="34">
        <v>0</v>
      </c>
      <c r="S509" s="34">
        <v>0</v>
      </c>
      <c r="T509" s="34">
        <v>0</v>
      </c>
      <c r="U509" s="34">
        <v>0</v>
      </c>
      <c r="V509" s="34">
        <v>0</v>
      </c>
      <c r="W509" s="34">
        <f t="shared" si="411"/>
        <v>0</v>
      </c>
      <c r="X509" s="34">
        <v>0</v>
      </c>
      <c r="Y509" s="34">
        <v>0</v>
      </c>
      <c r="Z509" s="34">
        <v>0</v>
      </c>
      <c r="AA509" s="34">
        <v>0</v>
      </c>
      <c r="AB509" s="34">
        <v>0</v>
      </c>
      <c r="AC509" s="34">
        <v>0</v>
      </c>
      <c r="AD509" s="34">
        <f t="shared" si="412"/>
        <v>0</v>
      </c>
      <c r="AE509" s="34">
        <v>0</v>
      </c>
      <c r="AF509" s="34">
        <v>0</v>
      </c>
      <c r="AG509" s="34">
        <v>0</v>
      </c>
      <c r="AH509" s="34">
        <v>0</v>
      </c>
      <c r="AI509" s="34">
        <v>0</v>
      </c>
      <c r="AJ509" s="34">
        <v>0</v>
      </c>
      <c r="AK509" s="34">
        <f t="shared" si="413"/>
        <v>348.17</v>
      </c>
      <c r="AL509" s="34">
        <v>348.17</v>
      </c>
      <c r="AM509" s="34">
        <v>0</v>
      </c>
      <c r="AN509" s="34">
        <v>0</v>
      </c>
      <c r="AO509" s="34">
        <v>0</v>
      </c>
      <c r="AP509" s="34">
        <v>0</v>
      </c>
      <c r="AQ509" s="34">
        <v>0</v>
      </c>
      <c r="AR509" s="34">
        <f t="shared" si="414"/>
        <v>9000</v>
      </c>
      <c r="AS509" s="34">
        <v>9000</v>
      </c>
      <c r="AT509" s="34">
        <v>0</v>
      </c>
      <c r="AU509" s="34">
        <v>0</v>
      </c>
      <c r="AV509" s="34">
        <v>0</v>
      </c>
    </row>
    <row r="510" spans="1:48" ht="76.5" x14ac:dyDescent="0.5">
      <c r="A510" s="53">
        <v>459</v>
      </c>
      <c r="B510" s="50" t="s">
        <v>1009</v>
      </c>
      <c r="C510" s="51" t="s">
        <v>1010</v>
      </c>
      <c r="D510" s="52">
        <v>2019</v>
      </c>
      <c r="E510" s="52">
        <v>2023</v>
      </c>
      <c r="F510" s="33">
        <v>3777.29</v>
      </c>
      <c r="G510" s="34">
        <f t="shared" si="403"/>
        <v>0</v>
      </c>
      <c r="H510" s="34">
        <f t="shared" si="404"/>
        <v>0</v>
      </c>
      <c r="I510" s="34">
        <f t="shared" si="405"/>
        <v>3777.29</v>
      </c>
      <c r="J510" s="34">
        <f t="shared" si="406"/>
        <v>3777.29</v>
      </c>
      <c r="K510" s="34">
        <f t="shared" si="407"/>
        <v>0</v>
      </c>
      <c r="L510" s="34">
        <f t="shared" si="408"/>
        <v>0</v>
      </c>
      <c r="M510" s="34">
        <f t="shared" si="409"/>
        <v>0</v>
      </c>
      <c r="N510" s="34">
        <v>0</v>
      </c>
      <c r="O510" s="34">
        <v>0</v>
      </c>
      <c r="P510" s="34">
        <f t="shared" si="410"/>
        <v>0</v>
      </c>
      <c r="Q510" s="34">
        <v>0</v>
      </c>
      <c r="R510" s="34">
        <v>0</v>
      </c>
      <c r="S510" s="34">
        <v>0</v>
      </c>
      <c r="T510" s="34">
        <v>0</v>
      </c>
      <c r="U510" s="34">
        <v>0</v>
      </c>
      <c r="V510" s="34">
        <v>0</v>
      </c>
      <c r="W510" s="34">
        <f t="shared" si="411"/>
        <v>0</v>
      </c>
      <c r="X510" s="34">
        <v>0</v>
      </c>
      <c r="Y510" s="34">
        <v>0</v>
      </c>
      <c r="Z510" s="34">
        <v>0</v>
      </c>
      <c r="AA510" s="34">
        <v>0</v>
      </c>
      <c r="AB510" s="34">
        <v>0</v>
      </c>
      <c r="AC510" s="34">
        <v>0</v>
      </c>
      <c r="AD510" s="34">
        <f t="shared" si="412"/>
        <v>0</v>
      </c>
      <c r="AE510" s="34">
        <v>0</v>
      </c>
      <c r="AF510" s="34">
        <v>0</v>
      </c>
      <c r="AG510" s="34">
        <v>0</v>
      </c>
      <c r="AH510" s="34">
        <v>0</v>
      </c>
      <c r="AI510" s="34">
        <v>0</v>
      </c>
      <c r="AJ510" s="34">
        <v>0</v>
      </c>
      <c r="AK510" s="34">
        <f t="shared" si="413"/>
        <v>777.29</v>
      </c>
      <c r="AL510" s="34">
        <v>777.29</v>
      </c>
      <c r="AM510" s="34">
        <v>0</v>
      </c>
      <c r="AN510" s="34">
        <v>0</v>
      </c>
      <c r="AO510" s="34">
        <v>0</v>
      </c>
      <c r="AP510" s="34">
        <v>0</v>
      </c>
      <c r="AQ510" s="34">
        <v>0</v>
      </c>
      <c r="AR510" s="34">
        <f t="shared" si="414"/>
        <v>3000</v>
      </c>
      <c r="AS510" s="34">
        <v>3000</v>
      </c>
      <c r="AT510" s="34">
        <v>0</v>
      </c>
      <c r="AU510" s="34">
        <v>0</v>
      </c>
      <c r="AV510" s="34">
        <v>0</v>
      </c>
    </row>
    <row r="511" spans="1:48" ht="153" x14ac:dyDescent="0.5">
      <c r="A511" s="53">
        <v>460</v>
      </c>
      <c r="B511" s="50" t="s">
        <v>1011</v>
      </c>
      <c r="C511" s="51" t="s">
        <v>1012</v>
      </c>
      <c r="D511" s="52">
        <v>2019</v>
      </c>
      <c r="E511" s="52">
        <v>2023</v>
      </c>
      <c r="F511" s="33">
        <v>3794.95</v>
      </c>
      <c r="G511" s="34">
        <f t="shared" si="403"/>
        <v>0</v>
      </c>
      <c r="H511" s="34">
        <f t="shared" si="404"/>
        <v>0.8</v>
      </c>
      <c r="I511" s="34">
        <f t="shared" si="405"/>
        <v>3794.95</v>
      </c>
      <c r="J511" s="34">
        <f t="shared" si="406"/>
        <v>3794.95</v>
      </c>
      <c r="K511" s="34">
        <f t="shared" si="407"/>
        <v>0</v>
      </c>
      <c r="L511" s="34">
        <f t="shared" si="408"/>
        <v>0</v>
      </c>
      <c r="M511" s="34">
        <f t="shared" si="409"/>
        <v>0</v>
      </c>
      <c r="N511" s="34">
        <v>0</v>
      </c>
      <c r="O511" s="34">
        <v>0</v>
      </c>
      <c r="P511" s="34">
        <f t="shared" si="410"/>
        <v>0</v>
      </c>
      <c r="Q511" s="34">
        <v>0</v>
      </c>
      <c r="R511" s="34">
        <v>0</v>
      </c>
      <c r="S511" s="34">
        <v>0</v>
      </c>
      <c r="T511" s="34">
        <v>0</v>
      </c>
      <c r="U511" s="34">
        <v>0</v>
      </c>
      <c r="V511" s="34">
        <v>0</v>
      </c>
      <c r="W511" s="34">
        <f t="shared" si="411"/>
        <v>0</v>
      </c>
      <c r="X511" s="34">
        <v>0</v>
      </c>
      <c r="Y511" s="34">
        <v>0</v>
      </c>
      <c r="Z511" s="34">
        <v>0</v>
      </c>
      <c r="AA511" s="34">
        <v>0</v>
      </c>
      <c r="AB511" s="34">
        <v>0</v>
      </c>
      <c r="AC511" s="34">
        <v>0</v>
      </c>
      <c r="AD511" s="34">
        <f t="shared" si="412"/>
        <v>0</v>
      </c>
      <c r="AE511" s="34">
        <v>0</v>
      </c>
      <c r="AF511" s="34">
        <v>0</v>
      </c>
      <c r="AG511" s="34">
        <v>0</v>
      </c>
      <c r="AH511" s="34">
        <v>0</v>
      </c>
      <c r="AI511" s="34">
        <v>0</v>
      </c>
      <c r="AJ511" s="34">
        <v>0.8</v>
      </c>
      <c r="AK511" s="34">
        <f t="shared" si="413"/>
        <v>794.95</v>
      </c>
      <c r="AL511" s="34">
        <v>794.95</v>
      </c>
      <c r="AM511" s="34">
        <v>0</v>
      </c>
      <c r="AN511" s="34">
        <v>0</v>
      </c>
      <c r="AO511" s="34">
        <v>0</v>
      </c>
      <c r="AP511" s="34">
        <v>0</v>
      </c>
      <c r="AQ511" s="34">
        <v>0</v>
      </c>
      <c r="AR511" s="34">
        <f t="shared" si="414"/>
        <v>3000</v>
      </c>
      <c r="AS511" s="34">
        <v>3000</v>
      </c>
      <c r="AT511" s="34">
        <v>0</v>
      </c>
      <c r="AU511" s="34">
        <v>0</v>
      </c>
      <c r="AV511" s="34">
        <v>0</v>
      </c>
    </row>
    <row r="512" spans="1:48" ht="76.5" x14ac:dyDescent="0.5">
      <c r="A512" s="53">
        <v>461</v>
      </c>
      <c r="B512" s="50" t="s">
        <v>1013</v>
      </c>
      <c r="C512" s="51" t="s">
        <v>1014</v>
      </c>
      <c r="D512" s="52">
        <v>2019</v>
      </c>
      <c r="E512" s="52">
        <v>2023</v>
      </c>
      <c r="F512" s="33">
        <v>6087.97</v>
      </c>
      <c r="G512" s="34">
        <f t="shared" si="403"/>
        <v>0</v>
      </c>
      <c r="H512" s="34">
        <f t="shared" si="404"/>
        <v>0.5</v>
      </c>
      <c r="I512" s="34">
        <f t="shared" si="405"/>
        <v>6087.97</v>
      </c>
      <c r="J512" s="34">
        <f t="shared" si="406"/>
        <v>6087.97</v>
      </c>
      <c r="K512" s="34">
        <f t="shared" si="407"/>
        <v>0</v>
      </c>
      <c r="L512" s="34">
        <f t="shared" si="408"/>
        <v>0</v>
      </c>
      <c r="M512" s="34">
        <f t="shared" si="409"/>
        <v>0</v>
      </c>
      <c r="N512" s="34">
        <v>0</v>
      </c>
      <c r="O512" s="34">
        <v>0</v>
      </c>
      <c r="P512" s="34">
        <f t="shared" si="410"/>
        <v>0</v>
      </c>
      <c r="Q512" s="34">
        <v>0</v>
      </c>
      <c r="R512" s="34">
        <v>0</v>
      </c>
      <c r="S512" s="34">
        <v>0</v>
      </c>
      <c r="T512" s="34">
        <v>0</v>
      </c>
      <c r="U512" s="34">
        <v>0</v>
      </c>
      <c r="V512" s="34">
        <v>0</v>
      </c>
      <c r="W512" s="34">
        <f t="shared" si="411"/>
        <v>0</v>
      </c>
      <c r="X512" s="34">
        <v>0</v>
      </c>
      <c r="Y512" s="34">
        <v>0</v>
      </c>
      <c r="Z512" s="34">
        <v>0</v>
      </c>
      <c r="AA512" s="34">
        <v>0</v>
      </c>
      <c r="AB512" s="34">
        <v>0</v>
      </c>
      <c r="AC512" s="34">
        <v>0</v>
      </c>
      <c r="AD512" s="34">
        <f t="shared" si="412"/>
        <v>0</v>
      </c>
      <c r="AE512" s="34">
        <v>0</v>
      </c>
      <c r="AF512" s="34">
        <v>0</v>
      </c>
      <c r="AG512" s="34">
        <v>0</v>
      </c>
      <c r="AH512" s="34">
        <v>0</v>
      </c>
      <c r="AI512" s="34">
        <v>0</v>
      </c>
      <c r="AJ512" s="34">
        <v>0.5</v>
      </c>
      <c r="AK512" s="34">
        <f t="shared" si="413"/>
        <v>87.97</v>
      </c>
      <c r="AL512" s="34">
        <v>87.97</v>
      </c>
      <c r="AM512" s="34">
        <v>0</v>
      </c>
      <c r="AN512" s="34">
        <v>0</v>
      </c>
      <c r="AO512" s="34">
        <v>0</v>
      </c>
      <c r="AP512" s="34">
        <v>0</v>
      </c>
      <c r="AQ512" s="34">
        <v>0</v>
      </c>
      <c r="AR512" s="34">
        <f t="shared" si="414"/>
        <v>6000</v>
      </c>
      <c r="AS512" s="34">
        <v>6000</v>
      </c>
      <c r="AT512" s="34">
        <v>0</v>
      </c>
      <c r="AU512" s="34">
        <v>0</v>
      </c>
      <c r="AV512" s="34">
        <v>0</v>
      </c>
    </row>
    <row r="513" spans="1:48" ht="114.75" x14ac:dyDescent="0.5">
      <c r="A513" s="53">
        <v>462</v>
      </c>
      <c r="B513" s="50" t="s">
        <v>1015</v>
      </c>
      <c r="C513" s="51" t="s">
        <v>1016</v>
      </c>
      <c r="D513" s="52">
        <v>2017</v>
      </c>
      <c r="E513" s="52">
        <v>2021</v>
      </c>
      <c r="F513" s="33">
        <v>2851.05</v>
      </c>
      <c r="G513" s="34">
        <f t="shared" si="403"/>
        <v>0</v>
      </c>
      <c r="H513" s="34">
        <f t="shared" si="404"/>
        <v>0.25</v>
      </c>
      <c r="I513" s="34">
        <f t="shared" si="405"/>
        <v>2841.05</v>
      </c>
      <c r="J513" s="34">
        <f t="shared" si="406"/>
        <v>2841.05</v>
      </c>
      <c r="K513" s="34">
        <f t="shared" si="407"/>
        <v>0</v>
      </c>
      <c r="L513" s="34">
        <f t="shared" si="408"/>
        <v>0</v>
      </c>
      <c r="M513" s="34">
        <f t="shared" si="409"/>
        <v>0</v>
      </c>
      <c r="N513" s="34">
        <v>0</v>
      </c>
      <c r="O513" s="34">
        <v>0</v>
      </c>
      <c r="P513" s="34">
        <f t="shared" si="410"/>
        <v>0</v>
      </c>
      <c r="Q513" s="34">
        <v>0</v>
      </c>
      <c r="R513" s="34">
        <v>0</v>
      </c>
      <c r="S513" s="34">
        <v>0</v>
      </c>
      <c r="T513" s="34">
        <v>0</v>
      </c>
      <c r="U513" s="34">
        <v>0</v>
      </c>
      <c r="V513" s="34">
        <v>0.25</v>
      </c>
      <c r="W513" s="34">
        <f t="shared" si="411"/>
        <v>341.05</v>
      </c>
      <c r="X513" s="34">
        <v>341.05</v>
      </c>
      <c r="Y513" s="34">
        <v>0</v>
      </c>
      <c r="Z513" s="34">
        <v>0</v>
      </c>
      <c r="AA513" s="34">
        <v>0</v>
      </c>
      <c r="AB513" s="34">
        <v>0</v>
      </c>
      <c r="AC513" s="34">
        <v>0</v>
      </c>
      <c r="AD513" s="34">
        <f t="shared" si="412"/>
        <v>2500</v>
      </c>
      <c r="AE513" s="34">
        <v>2500</v>
      </c>
      <c r="AF513" s="34">
        <v>0</v>
      </c>
      <c r="AG513" s="34">
        <v>0</v>
      </c>
      <c r="AH513" s="34">
        <v>0</v>
      </c>
      <c r="AI513" s="34">
        <v>0</v>
      </c>
      <c r="AJ513" s="34">
        <v>0</v>
      </c>
      <c r="AK513" s="34">
        <f t="shared" si="413"/>
        <v>0</v>
      </c>
      <c r="AL513" s="34">
        <v>0</v>
      </c>
      <c r="AM513" s="34">
        <v>0</v>
      </c>
      <c r="AN513" s="34">
        <v>0</v>
      </c>
      <c r="AO513" s="34">
        <v>0</v>
      </c>
      <c r="AP513" s="34">
        <v>0</v>
      </c>
      <c r="AQ513" s="34">
        <v>0</v>
      </c>
      <c r="AR513" s="34">
        <f t="shared" si="414"/>
        <v>0</v>
      </c>
      <c r="AS513" s="34">
        <v>0</v>
      </c>
      <c r="AT513" s="34">
        <v>0</v>
      </c>
      <c r="AU513" s="34">
        <v>0</v>
      </c>
      <c r="AV513" s="34">
        <v>0</v>
      </c>
    </row>
    <row r="514" spans="1:48" ht="76.5" x14ac:dyDescent="0.5">
      <c r="A514" s="53">
        <v>463</v>
      </c>
      <c r="B514" s="50" t="s">
        <v>1017</v>
      </c>
      <c r="C514" s="51" t="s">
        <v>1018</v>
      </c>
      <c r="D514" s="52">
        <v>2017</v>
      </c>
      <c r="E514" s="52">
        <v>2024</v>
      </c>
      <c r="F514" s="33">
        <v>5001.9399999999996</v>
      </c>
      <c r="G514" s="34">
        <f t="shared" si="403"/>
        <v>0</v>
      </c>
      <c r="H514" s="34">
        <f t="shared" si="404"/>
        <v>0.8</v>
      </c>
      <c r="I514" s="34">
        <f t="shared" si="405"/>
        <v>5001.9399999999996</v>
      </c>
      <c r="J514" s="34">
        <f t="shared" si="406"/>
        <v>5001.9399999999996</v>
      </c>
      <c r="K514" s="34">
        <f t="shared" si="407"/>
        <v>0</v>
      </c>
      <c r="L514" s="34">
        <f t="shared" si="408"/>
        <v>0</v>
      </c>
      <c r="M514" s="34">
        <f t="shared" si="409"/>
        <v>0</v>
      </c>
      <c r="N514" s="34">
        <v>0</v>
      </c>
      <c r="O514" s="34">
        <v>0</v>
      </c>
      <c r="P514" s="34">
        <f t="shared" si="410"/>
        <v>0</v>
      </c>
      <c r="Q514" s="34">
        <v>0</v>
      </c>
      <c r="R514" s="34">
        <v>0</v>
      </c>
      <c r="S514" s="34">
        <v>0</v>
      </c>
      <c r="T514" s="34">
        <v>0</v>
      </c>
      <c r="U514" s="34">
        <v>0</v>
      </c>
      <c r="V514" s="34">
        <v>0</v>
      </c>
      <c r="W514" s="34">
        <f t="shared" si="411"/>
        <v>0</v>
      </c>
      <c r="X514" s="34">
        <v>0</v>
      </c>
      <c r="Y514" s="34">
        <v>0</v>
      </c>
      <c r="Z514" s="34">
        <v>0</v>
      </c>
      <c r="AA514" s="34">
        <v>0</v>
      </c>
      <c r="AB514" s="34">
        <v>0</v>
      </c>
      <c r="AC514" s="34">
        <v>0</v>
      </c>
      <c r="AD514" s="34">
        <f t="shared" si="412"/>
        <v>0</v>
      </c>
      <c r="AE514" s="34">
        <v>0</v>
      </c>
      <c r="AF514" s="34">
        <v>0</v>
      </c>
      <c r="AG514" s="34">
        <v>0</v>
      </c>
      <c r="AH514" s="34">
        <v>0</v>
      </c>
      <c r="AI514" s="34">
        <v>0</v>
      </c>
      <c r="AJ514" s="34">
        <v>0</v>
      </c>
      <c r="AK514" s="34">
        <f t="shared" si="413"/>
        <v>191.94</v>
      </c>
      <c r="AL514" s="34">
        <v>191.94</v>
      </c>
      <c r="AM514" s="34">
        <v>0</v>
      </c>
      <c r="AN514" s="34">
        <v>0</v>
      </c>
      <c r="AO514" s="34">
        <v>0</v>
      </c>
      <c r="AP514" s="34">
        <v>0</v>
      </c>
      <c r="AQ514" s="34">
        <v>0.8</v>
      </c>
      <c r="AR514" s="34">
        <f t="shared" si="414"/>
        <v>4810</v>
      </c>
      <c r="AS514" s="34">
        <v>4810</v>
      </c>
      <c r="AT514" s="34">
        <v>0</v>
      </c>
      <c r="AU514" s="34">
        <v>0</v>
      </c>
      <c r="AV514" s="34">
        <v>0</v>
      </c>
    </row>
    <row r="515" spans="1:48" ht="191.25" x14ac:dyDescent="0.5">
      <c r="A515" s="53">
        <v>464</v>
      </c>
      <c r="B515" s="50" t="s">
        <v>1019</v>
      </c>
      <c r="C515" s="51" t="s">
        <v>1020</v>
      </c>
      <c r="D515" s="52">
        <v>2016</v>
      </c>
      <c r="E515" s="52">
        <v>2025</v>
      </c>
      <c r="F515" s="33">
        <v>32037.88</v>
      </c>
      <c r="G515" s="34">
        <f t="shared" si="403"/>
        <v>0</v>
      </c>
      <c r="H515" s="34">
        <f t="shared" si="404"/>
        <v>0</v>
      </c>
      <c r="I515" s="34">
        <f t="shared" si="405"/>
        <v>6437.88</v>
      </c>
      <c r="J515" s="34">
        <f t="shared" si="406"/>
        <v>6437.88</v>
      </c>
      <c r="K515" s="34">
        <f t="shared" si="407"/>
        <v>0</v>
      </c>
      <c r="L515" s="34">
        <f t="shared" si="408"/>
        <v>0</v>
      </c>
      <c r="M515" s="34">
        <f t="shared" si="409"/>
        <v>0</v>
      </c>
      <c r="N515" s="34">
        <v>0</v>
      </c>
      <c r="O515" s="34">
        <v>0</v>
      </c>
      <c r="P515" s="34">
        <f t="shared" si="410"/>
        <v>0</v>
      </c>
      <c r="Q515" s="34">
        <v>0</v>
      </c>
      <c r="R515" s="34">
        <v>0</v>
      </c>
      <c r="S515" s="34">
        <v>0</v>
      </c>
      <c r="T515" s="34">
        <v>0</v>
      </c>
      <c r="U515" s="34">
        <v>0</v>
      </c>
      <c r="V515" s="34">
        <v>0</v>
      </c>
      <c r="W515" s="34">
        <f t="shared" si="411"/>
        <v>0</v>
      </c>
      <c r="X515" s="34">
        <v>0</v>
      </c>
      <c r="Y515" s="34">
        <v>0</v>
      </c>
      <c r="Z515" s="34">
        <v>0</v>
      </c>
      <c r="AA515" s="34">
        <v>0</v>
      </c>
      <c r="AB515" s="34">
        <v>0</v>
      </c>
      <c r="AC515" s="34">
        <v>0</v>
      </c>
      <c r="AD515" s="34">
        <f t="shared" si="412"/>
        <v>0</v>
      </c>
      <c r="AE515" s="34">
        <v>0</v>
      </c>
      <c r="AF515" s="34">
        <v>0</v>
      </c>
      <c r="AG515" s="34">
        <v>0</v>
      </c>
      <c r="AH515" s="34">
        <v>0</v>
      </c>
      <c r="AI515" s="34">
        <v>0</v>
      </c>
      <c r="AJ515" s="34">
        <v>0</v>
      </c>
      <c r="AK515" s="34">
        <f t="shared" si="413"/>
        <v>37.880000000000003</v>
      </c>
      <c r="AL515" s="34">
        <v>37.880000000000003</v>
      </c>
      <c r="AM515" s="34">
        <v>0</v>
      </c>
      <c r="AN515" s="34">
        <v>0</v>
      </c>
      <c r="AO515" s="34">
        <v>0</v>
      </c>
      <c r="AP515" s="34">
        <v>0</v>
      </c>
      <c r="AQ515" s="34">
        <v>0</v>
      </c>
      <c r="AR515" s="34">
        <f t="shared" si="414"/>
        <v>6400</v>
      </c>
      <c r="AS515" s="34">
        <v>6400</v>
      </c>
      <c r="AT515" s="34">
        <v>0</v>
      </c>
      <c r="AU515" s="34">
        <v>0</v>
      </c>
      <c r="AV515" s="34">
        <v>0</v>
      </c>
    </row>
    <row r="516" spans="1:48" ht="191.25" x14ac:dyDescent="0.5">
      <c r="A516" s="53">
        <v>465</v>
      </c>
      <c r="B516" s="50" t="s">
        <v>1021</v>
      </c>
      <c r="C516" s="51" t="s">
        <v>1022</v>
      </c>
      <c r="D516" s="52">
        <v>2016</v>
      </c>
      <c r="E516" s="52">
        <v>2026</v>
      </c>
      <c r="F516" s="33">
        <v>17194.84</v>
      </c>
      <c r="G516" s="34">
        <f t="shared" si="403"/>
        <v>0</v>
      </c>
      <c r="H516" s="34">
        <f t="shared" si="404"/>
        <v>0</v>
      </c>
      <c r="I516" s="34">
        <f t="shared" si="405"/>
        <v>10</v>
      </c>
      <c r="J516" s="34">
        <f t="shared" si="406"/>
        <v>10</v>
      </c>
      <c r="K516" s="34">
        <f t="shared" si="407"/>
        <v>0</v>
      </c>
      <c r="L516" s="34">
        <f t="shared" si="408"/>
        <v>0</v>
      </c>
      <c r="M516" s="34">
        <f t="shared" si="409"/>
        <v>0</v>
      </c>
      <c r="N516" s="34">
        <v>0</v>
      </c>
      <c r="O516" s="34">
        <v>0</v>
      </c>
      <c r="P516" s="34">
        <f t="shared" si="410"/>
        <v>0</v>
      </c>
      <c r="Q516" s="34">
        <v>0</v>
      </c>
      <c r="R516" s="34">
        <v>0</v>
      </c>
      <c r="S516" s="34">
        <v>0</v>
      </c>
      <c r="T516" s="34">
        <v>0</v>
      </c>
      <c r="U516" s="34">
        <v>0</v>
      </c>
      <c r="V516" s="34">
        <v>0</v>
      </c>
      <c r="W516" s="34">
        <f t="shared" si="411"/>
        <v>0</v>
      </c>
      <c r="X516" s="34">
        <v>0</v>
      </c>
      <c r="Y516" s="34">
        <v>0</v>
      </c>
      <c r="Z516" s="34">
        <v>0</v>
      </c>
      <c r="AA516" s="34">
        <v>0</v>
      </c>
      <c r="AB516" s="34">
        <v>0</v>
      </c>
      <c r="AC516" s="34">
        <v>0</v>
      </c>
      <c r="AD516" s="34">
        <f t="shared" si="412"/>
        <v>0</v>
      </c>
      <c r="AE516" s="34">
        <v>0</v>
      </c>
      <c r="AF516" s="34">
        <v>0</v>
      </c>
      <c r="AG516" s="34">
        <v>0</v>
      </c>
      <c r="AH516" s="34">
        <v>0</v>
      </c>
      <c r="AI516" s="34">
        <v>0</v>
      </c>
      <c r="AJ516" s="34">
        <v>0</v>
      </c>
      <c r="AK516" s="34">
        <f t="shared" si="413"/>
        <v>0</v>
      </c>
      <c r="AL516" s="34">
        <v>0</v>
      </c>
      <c r="AM516" s="34">
        <v>0</v>
      </c>
      <c r="AN516" s="34">
        <v>0</v>
      </c>
      <c r="AO516" s="34">
        <v>0</v>
      </c>
      <c r="AP516" s="34">
        <v>0</v>
      </c>
      <c r="AQ516" s="34">
        <v>0</v>
      </c>
      <c r="AR516" s="34">
        <f t="shared" si="414"/>
        <v>10</v>
      </c>
      <c r="AS516" s="34">
        <v>10</v>
      </c>
      <c r="AT516" s="34">
        <v>0</v>
      </c>
      <c r="AU516" s="34">
        <v>0</v>
      </c>
      <c r="AV516" s="34">
        <v>0</v>
      </c>
    </row>
    <row r="517" spans="1:48" ht="114.75" x14ac:dyDescent="0.5">
      <c r="A517" s="53">
        <v>466</v>
      </c>
      <c r="B517" s="50" t="s">
        <v>1023</v>
      </c>
      <c r="C517" s="51" t="s">
        <v>1024</v>
      </c>
      <c r="D517" s="52">
        <v>2017</v>
      </c>
      <c r="E517" s="52">
        <v>2024</v>
      </c>
      <c r="F517" s="33">
        <v>7817.19</v>
      </c>
      <c r="G517" s="34">
        <f t="shared" si="403"/>
        <v>1.2</v>
      </c>
      <c r="H517" s="34">
        <f t="shared" si="404"/>
        <v>0</v>
      </c>
      <c r="I517" s="34">
        <f t="shared" si="405"/>
        <v>7817.19</v>
      </c>
      <c r="J517" s="34">
        <f t="shared" si="406"/>
        <v>7817.19</v>
      </c>
      <c r="K517" s="34">
        <f t="shared" si="407"/>
        <v>0</v>
      </c>
      <c r="L517" s="34">
        <f t="shared" si="408"/>
        <v>0</v>
      </c>
      <c r="M517" s="34">
        <f t="shared" si="409"/>
        <v>0</v>
      </c>
      <c r="N517" s="34">
        <v>0</v>
      </c>
      <c r="O517" s="34">
        <v>0</v>
      </c>
      <c r="P517" s="34">
        <f t="shared" si="410"/>
        <v>0</v>
      </c>
      <c r="Q517" s="34">
        <v>0</v>
      </c>
      <c r="R517" s="34">
        <v>0</v>
      </c>
      <c r="S517" s="34">
        <v>0</v>
      </c>
      <c r="T517" s="34">
        <v>0</v>
      </c>
      <c r="U517" s="34">
        <v>0</v>
      </c>
      <c r="V517" s="34">
        <v>0</v>
      </c>
      <c r="W517" s="34">
        <f t="shared" si="411"/>
        <v>0</v>
      </c>
      <c r="X517" s="34">
        <v>0</v>
      </c>
      <c r="Y517" s="34">
        <v>0</v>
      </c>
      <c r="Z517" s="34">
        <v>0</v>
      </c>
      <c r="AA517" s="34">
        <v>0</v>
      </c>
      <c r="AB517" s="34">
        <v>0</v>
      </c>
      <c r="AC517" s="34">
        <v>0</v>
      </c>
      <c r="AD517" s="34">
        <f t="shared" si="412"/>
        <v>0</v>
      </c>
      <c r="AE517" s="34">
        <v>0</v>
      </c>
      <c r="AF517" s="34">
        <v>0</v>
      </c>
      <c r="AG517" s="34">
        <v>0</v>
      </c>
      <c r="AH517" s="34">
        <v>0</v>
      </c>
      <c r="AI517" s="34">
        <v>0</v>
      </c>
      <c r="AJ517" s="34">
        <v>0</v>
      </c>
      <c r="AK517" s="34">
        <f t="shared" si="413"/>
        <v>107.19</v>
      </c>
      <c r="AL517" s="34">
        <v>107.19</v>
      </c>
      <c r="AM517" s="34">
        <v>0</v>
      </c>
      <c r="AN517" s="34">
        <v>0</v>
      </c>
      <c r="AO517" s="34">
        <v>0</v>
      </c>
      <c r="AP517" s="34">
        <v>1.2</v>
      </c>
      <c r="AQ517" s="34">
        <v>0</v>
      </c>
      <c r="AR517" s="34">
        <f t="shared" si="414"/>
        <v>7710</v>
      </c>
      <c r="AS517" s="34">
        <v>7710</v>
      </c>
      <c r="AT517" s="34">
        <v>0</v>
      </c>
      <c r="AU517" s="34">
        <v>0</v>
      </c>
      <c r="AV517" s="34">
        <v>0</v>
      </c>
    </row>
    <row r="518" spans="1:48" ht="76.5" x14ac:dyDescent="0.5">
      <c r="A518" s="53">
        <v>467</v>
      </c>
      <c r="B518" s="50" t="s">
        <v>1025</v>
      </c>
      <c r="C518" s="51" t="s">
        <v>1026</v>
      </c>
      <c r="D518" s="52">
        <v>2017</v>
      </c>
      <c r="E518" s="52">
        <v>2026</v>
      </c>
      <c r="F518" s="33">
        <v>9634.9699999999993</v>
      </c>
      <c r="G518" s="34">
        <f t="shared" si="403"/>
        <v>0</v>
      </c>
      <c r="H518" s="34">
        <f t="shared" si="404"/>
        <v>0</v>
      </c>
      <c r="I518" s="34">
        <f t="shared" si="405"/>
        <v>10</v>
      </c>
      <c r="J518" s="34">
        <f t="shared" si="406"/>
        <v>10</v>
      </c>
      <c r="K518" s="34">
        <f t="shared" si="407"/>
        <v>0</v>
      </c>
      <c r="L518" s="34">
        <f t="shared" si="408"/>
        <v>0</v>
      </c>
      <c r="M518" s="34">
        <f t="shared" si="409"/>
        <v>0</v>
      </c>
      <c r="N518" s="34">
        <v>0</v>
      </c>
      <c r="O518" s="34">
        <v>0</v>
      </c>
      <c r="P518" s="34">
        <f t="shared" si="410"/>
        <v>0</v>
      </c>
      <c r="Q518" s="34">
        <v>0</v>
      </c>
      <c r="R518" s="34">
        <v>0</v>
      </c>
      <c r="S518" s="34">
        <v>0</v>
      </c>
      <c r="T518" s="34">
        <v>0</v>
      </c>
      <c r="U518" s="34">
        <v>0</v>
      </c>
      <c r="V518" s="34">
        <v>0</v>
      </c>
      <c r="W518" s="34">
        <f t="shared" si="411"/>
        <v>0</v>
      </c>
      <c r="X518" s="34">
        <v>0</v>
      </c>
      <c r="Y518" s="34">
        <v>0</v>
      </c>
      <c r="Z518" s="34">
        <v>0</v>
      </c>
      <c r="AA518" s="34">
        <v>0</v>
      </c>
      <c r="AB518" s="34">
        <v>0</v>
      </c>
      <c r="AC518" s="34">
        <v>0</v>
      </c>
      <c r="AD518" s="34">
        <f t="shared" si="412"/>
        <v>0</v>
      </c>
      <c r="AE518" s="34">
        <v>0</v>
      </c>
      <c r="AF518" s="34">
        <v>0</v>
      </c>
      <c r="AG518" s="34">
        <v>0</v>
      </c>
      <c r="AH518" s="34">
        <v>0</v>
      </c>
      <c r="AI518" s="34">
        <v>0</v>
      </c>
      <c r="AJ518" s="34">
        <v>0</v>
      </c>
      <c r="AK518" s="34">
        <f t="shared" si="413"/>
        <v>0</v>
      </c>
      <c r="AL518" s="34">
        <v>0</v>
      </c>
      <c r="AM518" s="34">
        <v>0</v>
      </c>
      <c r="AN518" s="34">
        <v>0</v>
      </c>
      <c r="AO518" s="34">
        <v>0</v>
      </c>
      <c r="AP518" s="34">
        <v>0</v>
      </c>
      <c r="AQ518" s="34">
        <v>0</v>
      </c>
      <c r="AR518" s="34">
        <f t="shared" si="414"/>
        <v>10</v>
      </c>
      <c r="AS518" s="34">
        <v>10</v>
      </c>
      <c r="AT518" s="34">
        <v>0</v>
      </c>
      <c r="AU518" s="34">
        <v>0</v>
      </c>
      <c r="AV518" s="34">
        <v>0</v>
      </c>
    </row>
    <row r="519" spans="1:48" ht="76.5" x14ac:dyDescent="0.5">
      <c r="A519" s="53">
        <v>468</v>
      </c>
      <c r="B519" s="50" t="s">
        <v>1027</v>
      </c>
      <c r="C519" s="51" t="s">
        <v>1028</v>
      </c>
      <c r="D519" s="52">
        <v>2017</v>
      </c>
      <c r="E519" s="52">
        <v>2026</v>
      </c>
      <c r="F519" s="33">
        <v>12606.52</v>
      </c>
      <c r="G519" s="34">
        <f t="shared" si="403"/>
        <v>0</v>
      </c>
      <c r="H519" s="34">
        <f t="shared" si="404"/>
        <v>0</v>
      </c>
      <c r="I519" s="34">
        <f t="shared" si="405"/>
        <v>10</v>
      </c>
      <c r="J519" s="34">
        <f t="shared" si="406"/>
        <v>10</v>
      </c>
      <c r="K519" s="34">
        <f t="shared" si="407"/>
        <v>0</v>
      </c>
      <c r="L519" s="34">
        <f t="shared" si="408"/>
        <v>0</v>
      </c>
      <c r="M519" s="34">
        <f t="shared" si="409"/>
        <v>0</v>
      </c>
      <c r="N519" s="34">
        <v>0</v>
      </c>
      <c r="O519" s="34">
        <v>0</v>
      </c>
      <c r="P519" s="34">
        <f t="shared" si="410"/>
        <v>0</v>
      </c>
      <c r="Q519" s="34">
        <v>0</v>
      </c>
      <c r="R519" s="34">
        <v>0</v>
      </c>
      <c r="S519" s="34">
        <v>0</v>
      </c>
      <c r="T519" s="34">
        <v>0</v>
      </c>
      <c r="U519" s="34">
        <v>0</v>
      </c>
      <c r="V519" s="34">
        <v>0</v>
      </c>
      <c r="W519" s="34">
        <f t="shared" si="411"/>
        <v>0</v>
      </c>
      <c r="X519" s="34">
        <v>0</v>
      </c>
      <c r="Y519" s="34">
        <v>0</v>
      </c>
      <c r="Z519" s="34">
        <v>0</v>
      </c>
      <c r="AA519" s="34">
        <v>0</v>
      </c>
      <c r="AB519" s="34">
        <v>0</v>
      </c>
      <c r="AC519" s="34">
        <v>0</v>
      </c>
      <c r="AD519" s="34">
        <f t="shared" si="412"/>
        <v>0</v>
      </c>
      <c r="AE519" s="34">
        <v>0</v>
      </c>
      <c r="AF519" s="34">
        <v>0</v>
      </c>
      <c r="AG519" s="34">
        <v>0</v>
      </c>
      <c r="AH519" s="34">
        <v>0</v>
      </c>
      <c r="AI519" s="34">
        <v>0</v>
      </c>
      <c r="AJ519" s="34">
        <v>0</v>
      </c>
      <c r="AK519" s="34">
        <f t="shared" si="413"/>
        <v>0</v>
      </c>
      <c r="AL519" s="34">
        <v>0</v>
      </c>
      <c r="AM519" s="34">
        <v>0</v>
      </c>
      <c r="AN519" s="34">
        <v>0</v>
      </c>
      <c r="AO519" s="34">
        <v>0</v>
      </c>
      <c r="AP519" s="34">
        <v>0</v>
      </c>
      <c r="AQ519" s="34">
        <v>0</v>
      </c>
      <c r="AR519" s="34">
        <f t="shared" si="414"/>
        <v>10</v>
      </c>
      <c r="AS519" s="34">
        <v>10</v>
      </c>
      <c r="AT519" s="34">
        <v>0</v>
      </c>
      <c r="AU519" s="34">
        <v>0</v>
      </c>
      <c r="AV519" s="34">
        <v>0</v>
      </c>
    </row>
    <row r="520" spans="1:48" ht="76.5" x14ac:dyDescent="0.5">
      <c r="A520" s="53">
        <v>469</v>
      </c>
      <c r="B520" s="50" t="s">
        <v>1029</v>
      </c>
      <c r="C520" s="51" t="s">
        <v>1030</v>
      </c>
      <c r="D520" s="52">
        <v>2017</v>
      </c>
      <c r="E520" s="52">
        <v>2024</v>
      </c>
      <c r="F520" s="33">
        <v>9188.66</v>
      </c>
      <c r="G520" s="34">
        <f t="shared" si="403"/>
        <v>1.5</v>
      </c>
      <c r="H520" s="34">
        <f t="shared" si="404"/>
        <v>0</v>
      </c>
      <c r="I520" s="34">
        <f t="shared" si="405"/>
        <v>1188.6600000000001</v>
      </c>
      <c r="J520" s="34">
        <f t="shared" si="406"/>
        <v>1188.6600000000001</v>
      </c>
      <c r="K520" s="34">
        <f t="shared" si="407"/>
        <v>0</v>
      </c>
      <c r="L520" s="34">
        <f t="shared" si="408"/>
        <v>0</v>
      </c>
      <c r="M520" s="34">
        <f t="shared" si="409"/>
        <v>0</v>
      </c>
      <c r="N520" s="34">
        <v>0</v>
      </c>
      <c r="O520" s="34">
        <v>0</v>
      </c>
      <c r="P520" s="34">
        <f t="shared" si="410"/>
        <v>0</v>
      </c>
      <c r="Q520" s="34">
        <v>0</v>
      </c>
      <c r="R520" s="34">
        <v>0</v>
      </c>
      <c r="S520" s="34">
        <v>0</v>
      </c>
      <c r="T520" s="34">
        <v>0</v>
      </c>
      <c r="U520" s="34">
        <v>0</v>
      </c>
      <c r="V520" s="34">
        <v>0</v>
      </c>
      <c r="W520" s="34">
        <f t="shared" si="411"/>
        <v>0</v>
      </c>
      <c r="X520" s="34">
        <v>0</v>
      </c>
      <c r="Y520" s="34">
        <v>0</v>
      </c>
      <c r="Z520" s="34">
        <v>0</v>
      </c>
      <c r="AA520" s="34">
        <v>0</v>
      </c>
      <c r="AB520" s="34">
        <v>0</v>
      </c>
      <c r="AC520" s="34">
        <v>0</v>
      </c>
      <c r="AD520" s="34">
        <f t="shared" si="412"/>
        <v>0</v>
      </c>
      <c r="AE520" s="34">
        <v>0</v>
      </c>
      <c r="AF520" s="34">
        <v>0</v>
      </c>
      <c r="AG520" s="34">
        <v>0</v>
      </c>
      <c r="AH520" s="34">
        <v>0</v>
      </c>
      <c r="AI520" s="34">
        <v>0</v>
      </c>
      <c r="AJ520" s="34">
        <v>0</v>
      </c>
      <c r="AK520" s="34">
        <f t="shared" si="413"/>
        <v>188.66</v>
      </c>
      <c r="AL520" s="34">
        <v>188.66</v>
      </c>
      <c r="AM520" s="34">
        <v>0</v>
      </c>
      <c r="AN520" s="34">
        <v>0</v>
      </c>
      <c r="AO520" s="34">
        <v>0</v>
      </c>
      <c r="AP520" s="34">
        <v>1.5</v>
      </c>
      <c r="AQ520" s="34">
        <v>0</v>
      </c>
      <c r="AR520" s="34">
        <f t="shared" si="414"/>
        <v>1000</v>
      </c>
      <c r="AS520" s="34">
        <v>1000</v>
      </c>
      <c r="AT520" s="34">
        <v>0</v>
      </c>
      <c r="AU520" s="34">
        <v>0</v>
      </c>
      <c r="AV520" s="34">
        <v>0</v>
      </c>
    </row>
    <row r="521" spans="1:48" ht="114.75" x14ac:dyDescent="0.5">
      <c r="A521" s="53">
        <v>470</v>
      </c>
      <c r="B521" s="50" t="s">
        <v>1031</v>
      </c>
      <c r="C521" s="51" t="s">
        <v>1032</v>
      </c>
      <c r="D521" s="52">
        <v>2018</v>
      </c>
      <c r="E521" s="52">
        <v>2023</v>
      </c>
      <c r="F521" s="33">
        <v>13913.56</v>
      </c>
      <c r="G521" s="34">
        <f t="shared" si="403"/>
        <v>2.5</v>
      </c>
      <c r="H521" s="34">
        <f t="shared" si="404"/>
        <v>0</v>
      </c>
      <c r="I521" s="34">
        <f t="shared" si="405"/>
        <v>3913.56</v>
      </c>
      <c r="J521" s="34">
        <f t="shared" si="406"/>
        <v>3913.56</v>
      </c>
      <c r="K521" s="34">
        <f t="shared" si="407"/>
        <v>0</v>
      </c>
      <c r="L521" s="34">
        <f t="shared" si="408"/>
        <v>0</v>
      </c>
      <c r="M521" s="34">
        <f t="shared" si="409"/>
        <v>0</v>
      </c>
      <c r="N521" s="34">
        <v>0</v>
      </c>
      <c r="O521" s="34">
        <v>0</v>
      </c>
      <c r="P521" s="34">
        <f t="shared" si="410"/>
        <v>0</v>
      </c>
      <c r="Q521" s="34">
        <v>0</v>
      </c>
      <c r="R521" s="34">
        <v>0</v>
      </c>
      <c r="S521" s="34">
        <v>0</v>
      </c>
      <c r="T521" s="34">
        <v>0</v>
      </c>
      <c r="U521" s="34">
        <v>0</v>
      </c>
      <c r="V521" s="34">
        <v>0</v>
      </c>
      <c r="W521" s="34">
        <f t="shared" si="411"/>
        <v>0</v>
      </c>
      <c r="X521" s="34">
        <v>0</v>
      </c>
      <c r="Y521" s="34">
        <v>0</v>
      </c>
      <c r="Z521" s="34">
        <v>0</v>
      </c>
      <c r="AA521" s="34">
        <v>0</v>
      </c>
      <c r="AB521" s="34">
        <v>0</v>
      </c>
      <c r="AC521" s="34">
        <v>0</v>
      </c>
      <c r="AD521" s="34">
        <f t="shared" si="412"/>
        <v>0</v>
      </c>
      <c r="AE521" s="34">
        <v>0</v>
      </c>
      <c r="AF521" s="34">
        <v>0</v>
      </c>
      <c r="AG521" s="34">
        <v>0</v>
      </c>
      <c r="AH521" s="34">
        <v>0</v>
      </c>
      <c r="AI521" s="34">
        <v>2.5</v>
      </c>
      <c r="AJ521" s="34">
        <v>0</v>
      </c>
      <c r="AK521" s="34">
        <f t="shared" si="413"/>
        <v>913.56</v>
      </c>
      <c r="AL521" s="34">
        <v>913.56</v>
      </c>
      <c r="AM521" s="34">
        <v>0</v>
      </c>
      <c r="AN521" s="34">
        <v>0</v>
      </c>
      <c r="AO521" s="34">
        <v>0</v>
      </c>
      <c r="AP521" s="34">
        <v>0</v>
      </c>
      <c r="AQ521" s="34">
        <v>0</v>
      </c>
      <c r="AR521" s="34">
        <f t="shared" si="414"/>
        <v>3000</v>
      </c>
      <c r="AS521" s="34">
        <v>3000</v>
      </c>
      <c r="AT521" s="34">
        <v>0</v>
      </c>
      <c r="AU521" s="34">
        <v>0</v>
      </c>
      <c r="AV521" s="34">
        <v>0</v>
      </c>
    </row>
    <row r="522" spans="1:48" ht="114.75" x14ac:dyDescent="0.5">
      <c r="A522" s="53">
        <v>471</v>
      </c>
      <c r="B522" s="50" t="s">
        <v>1033</v>
      </c>
      <c r="C522" s="51" t="s">
        <v>1034</v>
      </c>
      <c r="D522" s="52">
        <v>2018</v>
      </c>
      <c r="E522" s="52">
        <v>2023</v>
      </c>
      <c r="F522" s="33">
        <v>5535.08</v>
      </c>
      <c r="G522" s="34">
        <f t="shared" si="403"/>
        <v>0.7</v>
      </c>
      <c r="H522" s="34">
        <f t="shared" si="404"/>
        <v>0</v>
      </c>
      <c r="I522" s="34">
        <f t="shared" si="405"/>
        <v>5535.08</v>
      </c>
      <c r="J522" s="34">
        <f t="shared" si="406"/>
        <v>5535.08</v>
      </c>
      <c r="K522" s="34">
        <f t="shared" si="407"/>
        <v>0</v>
      </c>
      <c r="L522" s="34">
        <f t="shared" si="408"/>
        <v>0</v>
      </c>
      <c r="M522" s="34">
        <f t="shared" si="409"/>
        <v>0</v>
      </c>
      <c r="N522" s="34">
        <v>0</v>
      </c>
      <c r="O522" s="34">
        <v>0</v>
      </c>
      <c r="P522" s="34">
        <f t="shared" si="410"/>
        <v>0</v>
      </c>
      <c r="Q522" s="34">
        <v>0</v>
      </c>
      <c r="R522" s="34">
        <v>0</v>
      </c>
      <c r="S522" s="34">
        <v>0</v>
      </c>
      <c r="T522" s="34">
        <v>0</v>
      </c>
      <c r="U522" s="34">
        <v>0</v>
      </c>
      <c r="V522" s="34">
        <v>0</v>
      </c>
      <c r="W522" s="34">
        <f t="shared" si="411"/>
        <v>0</v>
      </c>
      <c r="X522" s="34">
        <v>0</v>
      </c>
      <c r="Y522" s="34">
        <v>0</v>
      </c>
      <c r="Z522" s="34">
        <v>0</v>
      </c>
      <c r="AA522" s="34">
        <v>0</v>
      </c>
      <c r="AB522" s="34">
        <v>0</v>
      </c>
      <c r="AC522" s="34">
        <v>0</v>
      </c>
      <c r="AD522" s="34">
        <f t="shared" si="412"/>
        <v>0</v>
      </c>
      <c r="AE522" s="34">
        <v>0</v>
      </c>
      <c r="AF522" s="34">
        <v>0</v>
      </c>
      <c r="AG522" s="34">
        <v>0</v>
      </c>
      <c r="AH522" s="34">
        <v>0</v>
      </c>
      <c r="AI522" s="34">
        <v>0.7</v>
      </c>
      <c r="AJ522" s="34">
        <v>0</v>
      </c>
      <c r="AK522" s="34">
        <f t="shared" si="413"/>
        <v>535.08000000000004</v>
      </c>
      <c r="AL522" s="34">
        <v>535.08000000000004</v>
      </c>
      <c r="AM522" s="34">
        <v>0</v>
      </c>
      <c r="AN522" s="34">
        <v>0</v>
      </c>
      <c r="AO522" s="34">
        <v>0</v>
      </c>
      <c r="AP522" s="34">
        <v>0</v>
      </c>
      <c r="AQ522" s="34">
        <v>0</v>
      </c>
      <c r="AR522" s="34">
        <f t="shared" si="414"/>
        <v>5000</v>
      </c>
      <c r="AS522" s="34">
        <v>5000</v>
      </c>
      <c r="AT522" s="34">
        <v>0</v>
      </c>
      <c r="AU522" s="34">
        <v>0</v>
      </c>
      <c r="AV522" s="34">
        <v>0</v>
      </c>
    </row>
    <row r="523" spans="1:48" ht="114.75" x14ac:dyDescent="0.5">
      <c r="A523" s="53">
        <v>472</v>
      </c>
      <c r="B523" s="50" t="s">
        <v>1035</v>
      </c>
      <c r="C523" s="51" t="s">
        <v>1036</v>
      </c>
      <c r="D523" s="52">
        <v>2018</v>
      </c>
      <c r="E523" s="52">
        <v>2023</v>
      </c>
      <c r="F523" s="33">
        <v>4930.25</v>
      </c>
      <c r="G523" s="34">
        <f t="shared" si="403"/>
        <v>0.7</v>
      </c>
      <c r="H523" s="34">
        <f t="shared" si="404"/>
        <v>0</v>
      </c>
      <c r="I523" s="34">
        <f t="shared" si="405"/>
        <v>4930.25</v>
      </c>
      <c r="J523" s="34">
        <f t="shared" si="406"/>
        <v>4930.25</v>
      </c>
      <c r="K523" s="34">
        <f t="shared" si="407"/>
        <v>0</v>
      </c>
      <c r="L523" s="34">
        <f t="shared" si="408"/>
        <v>0</v>
      </c>
      <c r="M523" s="34">
        <f t="shared" si="409"/>
        <v>0</v>
      </c>
      <c r="N523" s="34">
        <v>0</v>
      </c>
      <c r="O523" s="34">
        <v>0</v>
      </c>
      <c r="P523" s="34">
        <f t="shared" si="410"/>
        <v>0</v>
      </c>
      <c r="Q523" s="34">
        <v>0</v>
      </c>
      <c r="R523" s="34">
        <v>0</v>
      </c>
      <c r="S523" s="34">
        <v>0</v>
      </c>
      <c r="T523" s="34">
        <v>0</v>
      </c>
      <c r="U523" s="34">
        <v>0</v>
      </c>
      <c r="V523" s="34">
        <v>0</v>
      </c>
      <c r="W523" s="34">
        <f t="shared" si="411"/>
        <v>0</v>
      </c>
      <c r="X523" s="34">
        <v>0</v>
      </c>
      <c r="Y523" s="34">
        <v>0</v>
      </c>
      <c r="Z523" s="34">
        <v>0</v>
      </c>
      <c r="AA523" s="34">
        <v>0</v>
      </c>
      <c r="AB523" s="34">
        <v>0</v>
      </c>
      <c r="AC523" s="34">
        <v>0</v>
      </c>
      <c r="AD523" s="34">
        <f t="shared" si="412"/>
        <v>0</v>
      </c>
      <c r="AE523" s="34">
        <v>0</v>
      </c>
      <c r="AF523" s="34">
        <v>0</v>
      </c>
      <c r="AG523" s="34">
        <v>0</v>
      </c>
      <c r="AH523" s="34">
        <v>0</v>
      </c>
      <c r="AI523" s="34">
        <v>0.7</v>
      </c>
      <c r="AJ523" s="34">
        <v>0</v>
      </c>
      <c r="AK523" s="34">
        <f t="shared" si="413"/>
        <v>930.25</v>
      </c>
      <c r="AL523" s="34">
        <v>930.25</v>
      </c>
      <c r="AM523" s="34">
        <v>0</v>
      </c>
      <c r="AN523" s="34">
        <v>0</v>
      </c>
      <c r="AO523" s="34">
        <v>0</v>
      </c>
      <c r="AP523" s="34">
        <v>0</v>
      </c>
      <c r="AQ523" s="34">
        <v>0</v>
      </c>
      <c r="AR523" s="34">
        <f t="shared" si="414"/>
        <v>4000</v>
      </c>
      <c r="AS523" s="34">
        <v>4000</v>
      </c>
      <c r="AT523" s="34">
        <v>0</v>
      </c>
      <c r="AU523" s="34">
        <v>0</v>
      </c>
      <c r="AV523" s="34">
        <v>0</v>
      </c>
    </row>
    <row r="524" spans="1:48" ht="76.5" x14ac:dyDescent="0.5">
      <c r="A524" s="53">
        <v>473</v>
      </c>
      <c r="B524" s="50" t="s">
        <v>1037</v>
      </c>
      <c r="C524" s="51" t="s">
        <v>1038</v>
      </c>
      <c r="D524" s="52">
        <v>2018</v>
      </c>
      <c r="E524" s="52">
        <v>2023</v>
      </c>
      <c r="F524" s="33">
        <v>5166.78</v>
      </c>
      <c r="G524" s="34">
        <f t="shared" si="403"/>
        <v>0.8</v>
      </c>
      <c r="H524" s="34">
        <f t="shared" si="404"/>
        <v>0</v>
      </c>
      <c r="I524" s="34">
        <f t="shared" si="405"/>
        <v>5166.78</v>
      </c>
      <c r="J524" s="34">
        <f t="shared" si="406"/>
        <v>5166.78</v>
      </c>
      <c r="K524" s="34">
        <f t="shared" si="407"/>
        <v>0</v>
      </c>
      <c r="L524" s="34">
        <f t="shared" si="408"/>
        <v>0</v>
      </c>
      <c r="M524" s="34">
        <f t="shared" si="409"/>
        <v>0</v>
      </c>
      <c r="N524" s="34">
        <v>0</v>
      </c>
      <c r="O524" s="34">
        <v>0</v>
      </c>
      <c r="P524" s="34">
        <f t="shared" si="410"/>
        <v>0</v>
      </c>
      <c r="Q524" s="34">
        <v>0</v>
      </c>
      <c r="R524" s="34">
        <v>0</v>
      </c>
      <c r="S524" s="34">
        <v>0</v>
      </c>
      <c r="T524" s="34">
        <v>0</v>
      </c>
      <c r="U524" s="34">
        <v>0</v>
      </c>
      <c r="V524" s="34">
        <v>0</v>
      </c>
      <c r="W524" s="34">
        <f t="shared" si="411"/>
        <v>0</v>
      </c>
      <c r="X524" s="34">
        <v>0</v>
      </c>
      <c r="Y524" s="34">
        <v>0</v>
      </c>
      <c r="Z524" s="34">
        <v>0</v>
      </c>
      <c r="AA524" s="34">
        <v>0</v>
      </c>
      <c r="AB524" s="34">
        <v>0</v>
      </c>
      <c r="AC524" s="34">
        <v>0</v>
      </c>
      <c r="AD524" s="34">
        <f t="shared" si="412"/>
        <v>0</v>
      </c>
      <c r="AE524" s="34">
        <v>0</v>
      </c>
      <c r="AF524" s="34">
        <v>0</v>
      </c>
      <c r="AG524" s="34">
        <v>0</v>
      </c>
      <c r="AH524" s="34">
        <v>0</v>
      </c>
      <c r="AI524" s="34">
        <v>0.8</v>
      </c>
      <c r="AJ524" s="34">
        <v>0</v>
      </c>
      <c r="AK524" s="34">
        <f t="shared" si="413"/>
        <v>166.78</v>
      </c>
      <c r="AL524" s="34">
        <v>166.78</v>
      </c>
      <c r="AM524" s="34">
        <v>0</v>
      </c>
      <c r="AN524" s="34">
        <v>0</v>
      </c>
      <c r="AO524" s="34">
        <v>0</v>
      </c>
      <c r="AP524" s="34">
        <v>0</v>
      </c>
      <c r="AQ524" s="34">
        <v>0</v>
      </c>
      <c r="AR524" s="34">
        <f t="shared" si="414"/>
        <v>5000</v>
      </c>
      <c r="AS524" s="34">
        <v>5000</v>
      </c>
      <c r="AT524" s="34">
        <v>0</v>
      </c>
      <c r="AU524" s="34">
        <v>0</v>
      </c>
      <c r="AV524" s="34">
        <v>0</v>
      </c>
    </row>
    <row r="525" spans="1:48" ht="76.5" x14ac:dyDescent="0.5">
      <c r="A525" s="53">
        <v>474</v>
      </c>
      <c r="B525" s="50" t="s">
        <v>1039</v>
      </c>
      <c r="C525" s="51" t="s">
        <v>1040</v>
      </c>
      <c r="D525" s="52">
        <v>2018</v>
      </c>
      <c r="E525" s="52">
        <v>2023</v>
      </c>
      <c r="F525" s="33">
        <v>6785.34</v>
      </c>
      <c r="G525" s="34">
        <f t="shared" si="403"/>
        <v>1</v>
      </c>
      <c r="H525" s="34">
        <f t="shared" si="404"/>
        <v>0</v>
      </c>
      <c r="I525" s="34">
        <f t="shared" si="405"/>
        <v>6785.34</v>
      </c>
      <c r="J525" s="34">
        <f t="shared" si="406"/>
        <v>6785.34</v>
      </c>
      <c r="K525" s="34">
        <f t="shared" si="407"/>
        <v>0</v>
      </c>
      <c r="L525" s="34">
        <f t="shared" si="408"/>
        <v>0</v>
      </c>
      <c r="M525" s="34">
        <f t="shared" si="409"/>
        <v>0</v>
      </c>
      <c r="N525" s="34">
        <v>0</v>
      </c>
      <c r="O525" s="34">
        <v>0</v>
      </c>
      <c r="P525" s="34">
        <f t="shared" si="410"/>
        <v>0</v>
      </c>
      <c r="Q525" s="34">
        <v>0</v>
      </c>
      <c r="R525" s="34">
        <v>0</v>
      </c>
      <c r="S525" s="34">
        <v>0</v>
      </c>
      <c r="T525" s="34">
        <v>0</v>
      </c>
      <c r="U525" s="34">
        <v>0</v>
      </c>
      <c r="V525" s="34">
        <v>0</v>
      </c>
      <c r="W525" s="34">
        <f t="shared" si="411"/>
        <v>0</v>
      </c>
      <c r="X525" s="34">
        <v>0</v>
      </c>
      <c r="Y525" s="34">
        <v>0</v>
      </c>
      <c r="Z525" s="34">
        <v>0</v>
      </c>
      <c r="AA525" s="34">
        <v>0</v>
      </c>
      <c r="AB525" s="34">
        <v>0</v>
      </c>
      <c r="AC525" s="34">
        <v>0</v>
      </c>
      <c r="AD525" s="34">
        <f t="shared" si="412"/>
        <v>0</v>
      </c>
      <c r="AE525" s="34">
        <v>0</v>
      </c>
      <c r="AF525" s="34">
        <v>0</v>
      </c>
      <c r="AG525" s="34">
        <v>0</v>
      </c>
      <c r="AH525" s="34">
        <v>0</v>
      </c>
      <c r="AI525" s="34">
        <v>1</v>
      </c>
      <c r="AJ525" s="34">
        <v>0</v>
      </c>
      <c r="AK525" s="34">
        <f t="shared" si="413"/>
        <v>785.34</v>
      </c>
      <c r="AL525" s="34">
        <v>785.34</v>
      </c>
      <c r="AM525" s="34">
        <v>0</v>
      </c>
      <c r="AN525" s="34">
        <v>0</v>
      </c>
      <c r="AO525" s="34">
        <v>0</v>
      </c>
      <c r="AP525" s="34">
        <v>0</v>
      </c>
      <c r="AQ525" s="34">
        <v>0</v>
      </c>
      <c r="AR525" s="34">
        <f t="shared" si="414"/>
        <v>6000</v>
      </c>
      <c r="AS525" s="34">
        <v>6000</v>
      </c>
      <c r="AT525" s="34">
        <v>0</v>
      </c>
      <c r="AU525" s="34">
        <v>0</v>
      </c>
      <c r="AV525" s="34">
        <v>0</v>
      </c>
    </row>
    <row r="526" spans="1:48" ht="114.75" x14ac:dyDescent="0.5">
      <c r="A526" s="53">
        <v>475</v>
      </c>
      <c r="B526" s="50" t="s">
        <v>1041</v>
      </c>
      <c r="C526" s="51" t="s">
        <v>1042</v>
      </c>
      <c r="D526" s="52">
        <v>2019</v>
      </c>
      <c r="E526" s="52">
        <v>2023</v>
      </c>
      <c r="F526" s="33">
        <v>11857.85</v>
      </c>
      <c r="G526" s="34">
        <f t="shared" si="403"/>
        <v>2.8</v>
      </c>
      <c r="H526" s="34">
        <f t="shared" si="404"/>
        <v>0</v>
      </c>
      <c r="I526" s="34">
        <f t="shared" si="405"/>
        <v>11857.85</v>
      </c>
      <c r="J526" s="34">
        <f t="shared" si="406"/>
        <v>11857.85</v>
      </c>
      <c r="K526" s="34">
        <f t="shared" si="407"/>
        <v>0</v>
      </c>
      <c r="L526" s="34">
        <f t="shared" si="408"/>
        <v>0</v>
      </c>
      <c r="M526" s="34">
        <f t="shared" si="409"/>
        <v>0</v>
      </c>
      <c r="N526" s="34">
        <v>0</v>
      </c>
      <c r="O526" s="34">
        <v>0</v>
      </c>
      <c r="P526" s="34">
        <f t="shared" si="410"/>
        <v>0</v>
      </c>
      <c r="Q526" s="34">
        <v>0</v>
      </c>
      <c r="R526" s="34">
        <v>0</v>
      </c>
      <c r="S526" s="34">
        <v>0</v>
      </c>
      <c r="T526" s="34">
        <v>0</v>
      </c>
      <c r="U526" s="34">
        <v>0</v>
      </c>
      <c r="V526" s="34">
        <v>0</v>
      </c>
      <c r="W526" s="34">
        <f t="shared" si="411"/>
        <v>0</v>
      </c>
      <c r="X526" s="34">
        <v>0</v>
      </c>
      <c r="Y526" s="34">
        <v>0</v>
      </c>
      <c r="Z526" s="34">
        <v>0</v>
      </c>
      <c r="AA526" s="34">
        <v>0</v>
      </c>
      <c r="AB526" s="34">
        <v>0</v>
      </c>
      <c r="AC526" s="34">
        <v>0</v>
      </c>
      <c r="AD526" s="34">
        <f t="shared" si="412"/>
        <v>0</v>
      </c>
      <c r="AE526" s="34">
        <v>0</v>
      </c>
      <c r="AF526" s="34">
        <v>0</v>
      </c>
      <c r="AG526" s="34">
        <v>0</v>
      </c>
      <c r="AH526" s="34">
        <v>0</v>
      </c>
      <c r="AI526" s="34">
        <v>2.8</v>
      </c>
      <c r="AJ526" s="34">
        <v>0</v>
      </c>
      <c r="AK526" s="34">
        <f t="shared" si="413"/>
        <v>857.85</v>
      </c>
      <c r="AL526" s="34">
        <v>857.85</v>
      </c>
      <c r="AM526" s="34">
        <v>0</v>
      </c>
      <c r="AN526" s="34">
        <v>0</v>
      </c>
      <c r="AO526" s="34">
        <v>0</v>
      </c>
      <c r="AP526" s="34">
        <v>0</v>
      </c>
      <c r="AQ526" s="34">
        <v>0</v>
      </c>
      <c r="AR526" s="34">
        <f t="shared" si="414"/>
        <v>11000</v>
      </c>
      <c r="AS526" s="34">
        <v>11000</v>
      </c>
      <c r="AT526" s="34">
        <v>0</v>
      </c>
      <c r="AU526" s="34">
        <v>0</v>
      </c>
      <c r="AV526" s="34">
        <v>0</v>
      </c>
    </row>
    <row r="527" spans="1:48" ht="76.5" x14ac:dyDescent="0.5">
      <c r="A527" s="53">
        <v>476</v>
      </c>
      <c r="B527" s="50" t="s">
        <v>1043</v>
      </c>
      <c r="C527" s="51" t="s">
        <v>1044</v>
      </c>
      <c r="D527" s="52">
        <v>2019</v>
      </c>
      <c r="E527" s="52">
        <v>2023</v>
      </c>
      <c r="F527" s="33">
        <v>4160.42</v>
      </c>
      <c r="G527" s="34">
        <f t="shared" si="403"/>
        <v>0.6</v>
      </c>
      <c r="H527" s="34">
        <f t="shared" si="404"/>
        <v>0</v>
      </c>
      <c r="I527" s="34">
        <f t="shared" si="405"/>
        <v>4160.42</v>
      </c>
      <c r="J527" s="34">
        <f t="shared" si="406"/>
        <v>4160.42</v>
      </c>
      <c r="K527" s="34">
        <f t="shared" si="407"/>
        <v>0</v>
      </c>
      <c r="L527" s="34">
        <f t="shared" si="408"/>
        <v>0</v>
      </c>
      <c r="M527" s="34">
        <f t="shared" si="409"/>
        <v>0</v>
      </c>
      <c r="N527" s="34">
        <v>0</v>
      </c>
      <c r="O527" s="34">
        <v>0</v>
      </c>
      <c r="P527" s="34">
        <f t="shared" si="410"/>
        <v>0</v>
      </c>
      <c r="Q527" s="34">
        <v>0</v>
      </c>
      <c r="R527" s="34">
        <v>0</v>
      </c>
      <c r="S527" s="34">
        <v>0</v>
      </c>
      <c r="T527" s="34">
        <v>0</v>
      </c>
      <c r="U527" s="34">
        <v>0</v>
      </c>
      <c r="V527" s="34">
        <v>0</v>
      </c>
      <c r="W527" s="34">
        <f t="shared" si="411"/>
        <v>0</v>
      </c>
      <c r="X527" s="34">
        <v>0</v>
      </c>
      <c r="Y527" s="34">
        <v>0</v>
      </c>
      <c r="Z527" s="34">
        <v>0</v>
      </c>
      <c r="AA527" s="34">
        <v>0</v>
      </c>
      <c r="AB527" s="34">
        <v>0</v>
      </c>
      <c r="AC527" s="34">
        <v>0</v>
      </c>
      <c r="AD527" s="34">
        <f t="shared" si="412"/>
        <v>0</v>
      </c>
      <c r="AE527" s="34">
        <v>0</v>
      </c>
      <c r="AF527" s="34">
        <v>0</v>
      </c>
      <c r="AG527" s="34">
        <v>0</v>
      </c>
      <c r="AH527" s="34">
        <v>0</v>
      </c>
      <c r="AI527" s="34">
        <v>0.6</v>
      </c>
      <c r="AJ527" s="34">
        <v>0</v>
      </c>
      <c r="AK527" s="34">
        <f t="shared" si="413"/>
        <v>160.41999999999999</v>
      </c>
      <c r="AL527" s="34">
        <v>160.41999999999999</v>
      </c>
      <c r="AM527" s="34">
        <v>0</v>
      </c>
      <c r="AN527" s="34">
        <v>0</v>
      </c>
      <c r="AO527" s="34">
        <v>0</v>
      </c>
      <c r="AP527" s="34">
        <v>0</v>
      </c>
      <c r="AQ527" s="34">
        <v>0</v>
      </c>
      <c r="AR527" s="34">
        <f t="shared" si="414"/>
        <v>4000</v>
      </c>
      <c r="AS527" s="34">
        <v>4000</v>
      </c>
      <c r="AT527" s="34">
        <v>0</v>
      </c>
      <c r="AU527" s="34">
        <v>0</v>
      </c>
      <c r="AV527" s="34">
        <v>0</v>
      </c>
    </row>
    <row r="528" spans="1:48" ht="76.5" x14ac:dyDescent="0.5">
      <c r="A528" s="53">
        <v>477</v>
      </c>
      <c r="B528" s="50" t="s">
        <v>1045</v>
      </c>
      <c r="C528" s="51" t="s">
        <v>1046</v>
      </c>
      <c r="D528" s="52">
        <v>2019</v>
      </c>
      <c r="E528" s="52">
        <v>2023</v>
      </c>
      <c r="F528" s="33">
        <v>4160.42</v>
      </c>
      <c r="G528" s="34">
        <f t="shared" si="403"/>
        <v>0.6</v>
      </c>
      <c r="H528" s="34">
        <f t="shared" si="404"/>
        <v>0</v>
      </c>
      <c r="I528" s="34">
        <f t="shared" si="405"/>
        <v>4160.42</v>
      </c>
      <c r="J528" s="34">
        <f t="shared" si="406"/>
        <v>4160.42</v>
      </c>
      <c r="K528" s="34">
        <f t="shared" si="407"/>
        <v>0</v>
      </c>
      <c r="L528" s="34">
        <f t="shared" si="408"/>
        <v>0</v>
      </c>
      <c r="M528" s="34">
        <f t="shared" si="409"/>
        <v>0</v>
      </c>
      <c r="N528" s="34">
        <v>0</v>
      </c>
      <c r="O528" s="34">
        <v>0</v>
      </c>
      <c r="P528" s="34">
        <f t="shared" si="410"/>
        <v>0</v>
      </c>
      <c r="Q528" s="34">
        <v>0</v>
      </c>
      <c r="R528" s="34">
        <v>0</v>
      </c>
      <c r="S528" s="34">
        <v>0</v>
      </c>
      <c r="T528" s="34">
        <v>0</v>
      </c>
      <c r="U528" s="34">
        <v>0</v>
      </c>
      <c r="V528" s="34">
        <v>0</v>
      </c>
      <c r="W528" s="34">
        <f t="shared" si="411"/>
        <v>0</v>
      </c>
      <c r="X528" s="34">
        <v>0</v>
      </c>
      <c r="Y528" s="34">
        <v>0</v>
      </c>
      <c r="Z528" s="34">
        <v>0</v>
      </c>
      <c r="AA528" s="34">
        <v>0</v>
      </c>
      <c r="AB528" s="34">
        <v>0</v>
      </c>
      <c r="AC528" s="34">
        <v>0</v>
      </c>
      <c r="AD528" s="34">
        <f t="shared" si="412"/>
        <v>0</v>
      </c>
      <c r="AE528" s="34">
        <v>0</v>
      </c>
      <c r="AF528" s="34">
        <v>0</v>
      </c>
      <c r="AG528" s="34">
        <v>0</v>
      </c>
      <c r="AH528" s="34">
        <v>0</v>
      </c>
      <c r="AI528" s="34">
        <v>0.6</v>
      </c>
      <c r="AJ528" s="34">
        <v>0</v>
      </c>
      <c r="AK528" s="34">
        <f t="shared" si="413"/>
        <v>160.41999999999999</v>
      </c>
      <c r="AL528" s="34">
        <v>160.41999999999999</v>
      </c>
      <c r="AM528" s="34">
        <v>0</v>
      </c>
      <c r="AN528" s="34">
        <v>0</v>
      </c>
      <c r="AO528" s="34">
        <v>0</v>
      </c>
      <c r="AP528" s="34">
        <v>0</v>
      </c>
      <c r="AQ528" s="34">
        <v>0</v>
      </c>
      <c r="AR528" s="34">
        <f t="shared" si="414"/>
        <v>4000</v>
      </c>
      <c r="AS528" s="34">
        <v>4000</v>
      </c>
      <c r="AT528" s="34">
        <v>0</v>
      </c>
      <c r="AU528" s="34">
        <v>0</v>
      </c>
      <c r="AV528" s="34">
        <v>0</v>
      </c>
    </row>
    <row r="529" spans="1:48" ht="76.5" x14ac:dyDescent="0.5">
      <c r="A529" s="53">
        <v>478</v>
      </c>
      <c r="B529" s="50" t="s">
        <v>1047</v>
      </c>
      <c r="C529" s="51" t="s">
        <v>1048</v>
      </c>
      <c r="D529" s="52">
        <v>2019</v>
      </c>
      <c r="E529" s="52">
        <v>2024</v>
      </c>
      <c r="F529" s="33">
        <v>5561.24</v>
      </c>
      <c r="G529" s="34">
        <f t="shared" si="403"/>
        <v>0.8</v>
      </c>
      <c r="H529" s="34">
        <f t="shared" si="404"/>
        <v>0</v>
      </c>
      <c r="I529" s="34">
        <f t="shared" si="405"/>
        <v>5561.2400000000007</v>
      </c>
      <c r="J529" s="34">
        <f t="shared" si="406"/>
        <v>5561.2400000000007</v>
      </c>
      <c r="K529" s="34">
        <f t="shared" si="407"/>
        <v>0</v>
      </c>
      <c r="L529" s="34">
        <f t="shared" si="408"/>
        <v>0</v>
      </c>
      <c r="M529" s="34">
        <f t="shared" si="409"/>
        <v>0</v>
      </c>
      <c r="N529" s="34">
        <v>0</v>
      </c>
      <c r="O529" s="34">
        <v>0</v>
      </c>
      <c r="P529" s="34">
        <f t="shared" si="410"/>
        <v>0</v>
      </c>
      <c r="Q529" s="34">
        <v>0</v>
      </c>
      <c r="R529" s="34">
        <v>0</v>
      </c>
      <c r="S529" s="34">
        <v>0</v>
      </c>
      <c r="T529" s="34">
        <v>0</v>
      </c>
      <c r="U529" s="34">
        <v>0</v>
      </c>
      <c r="V529" s="34">
        <v>0</v>
      </c>
      <c r="W529" s="34">
        <f t="shared" si="411"/>
        <v>0</v>
      </c>
      <c r="X529" s="34">
        <v>0</v>
      </c>
      <c r="Y529" s="34">
        <v>0</v>
      </c>
      <c r="Z529" s="34">
        <v>0</v>
      </c>
      <c r="AA529" s="34">
        <v>0</v>
      </c>
      <c r="AB529" s="34">
        <v>0</v>
      </c>
      <c r="AC529" s="34">
        <v>0</v>
      </c>
      <c r="AD529" s="34">
        <f t="shared" si="412"/>
        <v>0</v>
      </c>
      <c r="AE529" s="34">
        <v>0</v>
      </c>
      <c r="AF529" s="34">
        <v>0</v>
      </c>
      <c r="AG529" s="34">
        <v>0</v>
      </c>
      <c r="AH529" s="34">
        <v>0</v>
      </c>
      <c r="AI529" s="34">
        <v>0</v>
      </c>
      <c r="AJ529" s="34">
        <v>0</v>
      </c>
      <c r="AK529" s="34">
        <f t="shared" si="413"/>
        <v>0</v>
      </c>
      <c r="AL529" s="34">
        <v>0</v>
      </c>
      <c r="AM529" s="34">
        <v>0</v>
      </c>
      <c r="AN529" s="34">
        <v>0</v>
      </c>
      <c r="AO529" s="34">
        <v>0</v>
      </c>
      <c r="AP529" s="34">
        <v>0.8</v>
      </c>
      <c r="AQ529" s="34">
        <v>0</v>
      </c>
      <c r="AR529" s="34">
        <f t="shared" si="414"/>
        <v>5561.2400000000007</v>
      </c>
      <c r="AS529" s="34">
        <v>5561.2400000000007</v>
      </c>
      <c r="AT529" s="34">
        <v>0</v>
      </c>
      <c r="AU529" s="34">
        <v>0</v>
      </c>
      <c r="AV529" s="34">
        <v>0</v>
      </c>
    </row>
    <row r="530" spans="1:48" ht="76.5" x14ac:dyDescent="0.5">
      <c r="A530" s="53">
        <v>479</v>
      </c>
      <c r="B530" s="50" t="s">
        <v>1049</v>
      </c>
      <c r="C530" s="51" t="s">
        <v>1050</v>
      </c>
      <c r="D530" s="52">
        <v>2019</v>
      </c>
      <c r="E530" s="52">
        <v>2024</v>
      </c>
      <c r="F530" s="33">
        <v>7744.72</v>
      </c>
      <c r="G530" s="34">
        <f t="shared" si="403"/>
        <v>1.1000000000000001</v>
      </c>
      <c r="H530" s="34">
        <f t="shared" si="404"/>
        <v>0</v>
      </c>
      <c r="I530" s="34">
        <f t="shared" si="405"/>
        <v>7744.72</v>
      </c>
      <c r="J530" s="34">
        <f t="shared" si="406"/>
        <v>7744.72</v>
      </c>
      <c r="K530" s="34">
        <f t="shared" si="407"/>
        <v>0</v>
      </c>
      <c r="L530" s="34">
        <f t="shared" si="408"/>
        <v>0</v>
      </c>
      <c r="M530" s="34">
        <f t="shared" si="409"/>
        <v>0</v>
      </c>
      <c r="N530" s="34">
        <v>0</v>
      </c>
      <c r="O530" s="34">
        <v>0</v>
      </c>
      <c r="P530" s="34">
        <f t="shared" si="410"/>
        <v>0</v>
      </c>
      <c r="Q530" s="34">
        <v>0</v>
      </c>
      <c r="R530" s="34">
        <v>0</v>
      </c>
      <c r="S530" s="34">
        <v>0</v>
      </c>
      <c r="T530" s="34">
        <v>0</v>
      </c>
      <c r="U530" s="34">
        <v>0</v>
      </c>
      <c r="V530" s="34">
        <v>0</v>
      </c>
      <c r="W530" s="34">
        <f t="shared" si="411"/>
        <v>0</v>
      </c>
      <c r="X530" s="34">
        <v>0</v>
      </c>
      <c r="Y530" s="34">
        <v>0</v>
      </c>
      <c r="Z530" s="34">
        <v>0</v>
      </c>
      <c r="AA530" s="34">
        <v>0</v>
      </c>
      <c r="AB530" s="34">
        <v>0</v>
      </c>
      <c r="AC530" s="34">
        <v>0</v>
      </c>
      <c r="AD530" s="34">
        <f t="shared" si="412"/>
        <v>0</v>
      </c>
      <c r="AE530" s="34">
        <v>0</v>
      </c>
      <c r="AF530" s="34">
        <v>0</v>
      </c>
      <c r="AG530" s="34">
        <v>0</v>
      </c>
      <c r="AH530" s="34">
        <v>0</v>
      </c>
      <c r="AI530" s="34">
        <v>0</v>
      </c>
      <c r="AJ530" s="34">
        <v>0</v>
      </c>
      <c r="AK530" s="34">
        <f t="shared" si="413"/>
        <v>0</v>
      </c>
      <c r="AL530" s="34">
        <v>0</v>
      </c>
      <c r="AM530" s="34">
        <v>0</v>
      </c>
      <c r="AN530" s="34">
        <v>0</v>
      </c>
      <c r="AO530" s="34">
        <v>0</v>
      </c>
      <c r="AP530" s="34">
        <v>1.1000000000000001</v>
      </c>
      <c r="AQ530" s="34">
        <v>0</v>
      </c>
      <c r="AR530" s="34">
        <f t="shared" si="414"/>
        <v>7744.72</v>
      </c>
      <c r="AS530" s="34">
        <v>7744.72</v>
      </c>
      <c r="AT530" s="34">
        <v>0</v>
      </c>
      <c r="AU530" s="34">
        <v>0</v>
      </c>
      <c r="AV530" s="34">
        <v>0</v>
      </c>
    </row>
    <row r="531" spans="1:48" ht="76.5" x14ac:dyDescent="0.5">
      <c r="A531" s="53">
        <v>480</v>
      </c>
      <c r="B531" s="50" t="s">
        <v>1051</v>
      </c>
      <c r="C531" s="51" t="s">
        <v>1052</v>
      </c>
      <c r="D531" s="52">
        <v>2019</v>
      </c>
      <c r="E531" s="52">
        <v>2024</v>
      </c>
      <c r="F531" s="33">
        <v>8060.89</v>
      </c>
      <c r="G531" s="34">
        <f t="shared" si="403"/>
        <v>1.3</v>
      </c>
      <c r="H531" s="34">
        <f t="shared" si="404"/>
        <v>0</v>
      </c>
      <c r="I531" s="34">
        <f t="shared" si="405"/>
        <v>8060.8899999999994</v>
      </c>
      <c r="J531" s="34">
        <f t="shared" si="406"/>
        <v>8060.8899999999994</v>
      </c>
      <c r="K531" s="34">
        <f t="shared" si="407"/>
        <v>0</v>
      </c>
      <c r="L531" s="34">
        <f t="shared" si="408"/>
        <v>0</v>
      </c>
      <c r="M531" s="34">
        <f t="shared" si="409"/>
        <v>0</v>
      </c>
      <c r="N531" s="34">
        <v>0</v>
      </c>
      <c r="O531" s="34">
        <v>0</v>
      </c>
      <c r="P531" s="34">
        <f t="shared" si="410"/>
        <v>0</v>
      </c>
      <c r="Q531" s="34">
        <v>0</v>
      </c>
      <c r="R531" s="34">
        <v>0</v>
      </c>
      <c r="S531" s="34">
        <v>0</v>
      </c>
      <c r="T531" s="34">
        <v>0</v>
      </c>
      <c r="U531" s="34">
        <v>0</v>
      </c>
      <c r="V531" s="34">
        <v>0</v>
      </c>
      <c r="W531" s="34">
        <f t="shared" si="411"/>
        <v>0</v>
      </c>
      <c r="X531" s="34">
        <v>0</v>
      </c>
      <c r="Y531" s="34">
        <v>0</v>
      </c>
      <c r="Z531" s="34">
        <v>0</v>
      </c>
      <c r="AA531" s="34">
        <v>0</v>
      </c>
      <c r="AB531" s="34">
        <v>0</v>
      </c>
      <c r="AC531" s="34">
        <v>0</v>
      </c>
      <c r="AD531" s="34">
        <f t="shared" si="412"/>
        <v>0</v>
      </c>
      <c r="AE531" s="34">
        <v>0</v>
      </c>
      <c r="AF531" s="34">
        <v>0</v>
      </c>
      <c r="AG531" s="34">
        <v>0</v>
      </c>
      <c r="AH531" s="34">
        <v>0</v>
      </c>
      <c r="AI531" s="34">
        <v>0</v>
      </c>
      <c r="AJ531" s="34">
        <v>0</v>
      </c>
      <c r="AK531" s="34">
        <f t="shared" si="413"/>
        <v>0</v>
      </c>
      <c r="AL531" s="34">
        <v>0</v>
      </c>
      <c r="AM531" s="34">
        <v>0</v>
      </c>
      <c r="AN531" s="34">
        <v>0</v>
      </c>
      <c r="AO531" s="34">
        <v>0</v>
      </c>
      <c r="AP531" s="34">
        <v>1.3</v>
      </c>
      <c r="AQ531" s="34">
        <v>0</v>
      </c>
      <c r="AR531" s="34">
        <f t="shared" si="414"/>
        <v>8060.8899999999994</v>
      </c>
      <c r="AS531" s="34">
        <v>8060.8899999999994</v>
      </c>
      <c r="AT531" s="34">
        <v>0</v>
      </c>
      <c r="AU531" s="34">
        <v>0</v>
      </c>
      <c r="AV531" s="34">
        <v>0</v>
      </c>
    </row>
    <row r="532" spans="1:48" ht="114.75" x14ac:dyDescent="0.5">
      <c r="A532" s="53">
        <v>481</v>
      </c>
      <c r="B532" s="50" t="s">
        <v>1053</v>
      </c>
      <c r="C532" s="51" t="s">
        <v>1054</v>
      </c>
      <c r="D532" s="52">
        <v>2019</v>
      </c>
      <c r="E532" s="52">
        <v>2023</v>
      </c>
      <c r="F532" s="33">
        <v>11724.4</v>
      </c>
      <c r="G532" s="34">
        <f t="shared" si="403"/>
        <v>2.4</v>
      </c>
      <c r="H532" s="34">
        <f t="shared" si="404"/>
        <v>0</v>
      </c>
      <c r="I532" s="34">
        <f t="shared" si="405"/>
        <v>11724.4</v>
      </c>
      <c r="J532" s="34">
        <f t="shared" si="406"/>
        <v>11724.4</v>
      </c>
      <c r="K532" s="34">
        <f t="shared" si="407"/>
        <v>0</v>
      </c>
      <c r="L532" s="34">
        <f t="shared" si="408"/>
        <v>0</v>
      </c>
      <c r="M532" s="34">
        <f t="shared" si="409"/>
        <v>0</v>
      </c>
      <c r="N532" s="34">
        <v>0</v>
      </c>
      <c r="O532" s="34">
        <v>0</v>
      </c>
      <c r="P532" s="34">
        <f t="shared" si="410"/>
        <v>0</v>
      </c>
      <c r="Q532" s="34">
        <v>0</v>
      </c>
      <c r="R532" s="34">
        <v>0</v>
      </c>
      <c r="S532" s="34">
        <v>0</v>
      </c>
      <c r="T532" s="34">
        <v>0</v>
      </c>
      <c r="U532" s="34">
        <v>0</v>
      </c>
      <c r="V532" s="34">
        <v>0</v>
      </c>
      <c r="W532" s="34">
        <f t="shared" si="411"/>
        <v>0</v>
      </c>
      <c r="X532" s="34">
        <v>0</v>
      </c>
      <c r="Y532" s="34">
        <v>0</v>
      </c>
      <c r="Z532" s="34">
        <v>0</v>
      </c>
      <c r="AA532" s="34">
        <v>0</v>
      </c>
      <c r="AB532" s="34">
        <v>0</v>
      </c>
      <c r="AC532" s="34">
        <v>0</v>
      </c>
      <c r="AD532" s="34">
        <f t="shared" si="412"/>
        <v>0</v>
      </c>
      <c r="AE532" s="34">
        <v>0</v>
      </c>
      <c r="AF532" s="34">
        <v>0</v>
      </c>
      <c r="AG532" s="34">
        <v>0</v>
      </c>
      <c r="AH532" s="34">
        <v>0</v>
      </c>
      <c r="AI532" s="34">
        <v>2.4</v>
      </c>
      <c r="AJ532" s="34">
        <v>0</v>
      </c>
      <c r="AK532" s="34">
        <f t="shared" si="413"/>
        <v>724.4</v>
      </c>
      <c r="AL532" s="34">
        <v>724.4</v>
      </c>
      <c r="AM532" s="34">
        <v>0</v>
      </c>
      <c r="AN532" s="34">
        <v>0</v>
      </c>
      <c r="AO532" s="34">
        <v>0</v>
      </c>
      <c r="AP532" s="34">
        <v>0</v>
      </c>
      <c r="AQ532" s="34">
        <v>0</v>
      </c>
      <c r="AR532" s="34">
        <f t="shared" si="414"/>
        <v>11000</v>
      </c>
      <c r="AS532" s="34">
        <v>11000</v>
      </c>
      <c r="AT532" s="34">
        <v>0</v>
      </c>
      <c r="AU532" s="34">
        <v>0</v>
      </c>
      <c r="AV532" s="34">
        <v>0</v>
      </c>
    </row>
    <row r="533" spans="1:48" ht="114.75" x14ac:dyDescent="0.5">
      <c r="A533" s="53">
        <v>482</v>
      </c>
      <c r="B533" s="50" t="s">
        <v>1055</v>
      </c>
      <c r="C533" s="51" t="s">
        <v>1056</v>
      </c>
      <c r="D533" s="52">
        <v>2018</v>
      </c>
      <c r="E533" s="52">
        <v>2023</v>
      </c>
      <c r="F533" s="33">
        <v>10665.32</v>
      </c>
      <c r="G533" s="34">
        <f t="shared" si="403"/>
        <v>0</v>
      </c>
      <c r="H533" s="34">
        <f t="shared" si="404"/>
        <v>0.8</v>
      </c>
      <c r="I533" s="34">
        <f t="shared" si="405"/>
        <v>10665.32</v>
      </c>
      <c r="J533" s="34">
        <f t="shared" si="406"/>
        <v>10665.32</v>
      </c>
      <c r="K533" s="34">
        <f t="shared" si="407"/>
        <v>0</v>
      </c>
      <c r="L533" s="34">
        <f t="shared" si="408"/>
        <v>0</v>
      </c>
      <c r="M533" s="34">
        <f t="shared" si="409"/>
        <v>0</v>
      </c>
      <c r="N533" s="34">
        <v>0</v>
      </c>
      <c r="O533" s="34">
        <v>0</v>
      </c>
      <c r="P533" s="34">
        <f t="shared" si="410"/>
        <v>0</v>
      </c>
      <c r="Q533" s="34">
        <v>0</v>
      </c>
      <c r="R533" s="34">
        <v>0</v>
      </c>
      <c r="S533" s="34">
        <v>0</v>
      </c>
      <c r="T533" s="34">
        <v>0</v>
      </c>
      <c r="U533" s="34">
        <v>0</v>
      </c>
      <c r="V533" s="34">
        <v>0</v>
      </c>
      <c r="W533" s="34">
        <f t="shared" si="411"/>
        <v>0</v>
      </c>
      <c r="X533" s="34">
        <v>0</v>
      </c>
      <c r="Y533" s="34">
        <v>0</v>
      </c>
      <c r="Z533" s="34">
        <v>0</v>
      </c>
      <c r="AA533" s="34">
        <v>0</v>
      </c>
      <c r="AB533" s="34">
        <v>0</v>
      </c>
      <c r="AC533" s="34">
        <v>0</v>
      </c>
      <c r="AD533" s="34">
        <f t="shared" si="412"/>
        <v>0</v>
      </c>
      <c r="AE533" s="34">
        <v>0</v>
      </c>
      <c r="AF533" s="34">
        <v>0</v>
      </c>
      <c r="AG533" s="34">
        <v>0</v>
      </c>
      <c r="AH533" s="34">
        <v>0</v>
      </c>
      <c r="AI533" s="34">
        <v>0</v>
      </c>
      <c r="AJ533" s="34">
        <v>0.8</v>
      </c>
      <c r="AK533" s="34">
        <f t="shared" si="413"/>
        <v>992.17</v>
      </c>
      <c r="AL533" s="34">
        <v>992.17</v>
      </c>
      <c r="AM533" s="34">
        <v>0</v>
      </c>
      <c r="AN533" s="34">
        <v>0</v>
      </c>
      <c r="AO533" s="34">
        <v>0</v>
      </c>
      <c r="AP533" s="34">
        <v>0</v>
      </c>
      <c r="AQ533" s="34">
        <v>0</v>
      </c>
      <c r="AR533" s="34">
        <f t="shared" si="414"/>
        <v>9673.15</v>
      </c>
      <c r="AS533" s="34">
        <v>9673.15</v>
      </c>
      <c r="AT533" s="34">
        <v>0</v>
      </c>
      <c r="AU533" s="34">
        <v>0</v>
      </c>
      <c r="AV533" s="34">
        <v>0</v>
      </c>
    </row>
    <row r="534" spans="1:48" ht="114.75" x14ac:dyDescent="0.5">
      <c r="A534" s="53">
        <v>483</v>
      </c>
      <c r="B534" s="50" t="s">
        <v>1057</v>
      </c>
      <c r="C534" s="51" t="s">
        <v>1058</v>
      </c>
      <c r="D534" s="52">
        <v>2016</v>
      </c>
      <c r="E534" s="52">
        <v>2026</v>
      </c>
      <c r="F534" s="33">
        <v>13993.89</v>
      </c>
      <c r="G534" s="34">
        <f t="shared" si="403"/>
        <v>0</v>
      </c>
      <c r="H534" s="34">
        <f t="shared" si="404"/>
        <v>0</v>
      </c>
      <c r="I534" s="34">
        <f t="shared" si="405"/>
        <v>10</v>
      </c>
      <c r="J534" s="34">
        <f t="shared" si="406"/>
        <v>10</v>
      </c>
      <c r="K534" s="34">
        <f t="shared" si="407"/>
        <v>0</v>
      </c>
      <c r="L534" s="34">
        <f t="shared" si="408"/>
        <v>0</v>
      </c>
      <c r="M534" s="34">
        <f t="shared" si="409"/>
        <v>0</v>
      </c>
      <c r="N534" s="34">
        <v>0</v>
      </c>
      <c r="O534" s="34">
        <v>0</v>
      </c>
      <c r="P534" s="34">
        <f t="shared" si="410"/>
        <v>0</v>
      </c>
      <c r="Q534" s="34">
        <v>0</v>
      </c>
      <c r="R534" s="34">
        <v>0</v>
      </c>
      <c r="S534" s="34">
        <v>0</v>
      </c>
      <c r="T534" s="34">
        <v>0</v>
      </c>
      <c r="U534" s="34">
        <v>0</v>
      </c>
      <c r="V534" s="34">
        <v>0</v>
      </c>
      <c r="W534" s="34">
        <f t="shared" si="411"/>
        <v>0</v>
      </c>
      <c r="X534" s="34">
        <v>0</v>
      </c>
      <c r="Y534" s="34">
        <v>0</v>
      </c>
      <c r="Z534" s="34">
        <v>0</v>
      </c>
      <c r="AA534" s="34">
        <v>0</v>
      </c>
      <c r="AB534" s="34">
        <v>0</v>
      </c>
      <c r="AC534" s="34">
        <v>0</v>
      </c>
      <c r="AD534" s="34">
        <f t="shared" si="412"/>
        <v>0</v>
      </c>
      <c r="AE534" s="34">
        <v>0</v>
      </c>
      <c r="AF534" s="34">
        <v>0</v>
      </c>
      <c r="AG534" s="34">
        <v>0</v>
      </c>
      <c r="AH534" s="34">
        <v>0</v>
      </c>
      <c r="AI534" s="34">
        <v>0</v>
      </c>
      <c r="AJ534" s="34">
        <v>0</v>
      </c>
      <c r="AK534" s="34">
        <f t="shared" si="413"/>
        <v>0</v>
      </c>
      <c r="AL534" s="34">
        <v>0</v>
      </c>
      <c r="AM534" s="34">
        <v>0</v>
      </c>
      <c r="AN534" s="34">
        <v>0</v>
      </c>
      <c r="AO534" s="34">
        <v>0</v>
      </c>
      <c r="AP534" s="34">
        <v>0</v>
      </c>
      <c r="AQ534" s="34">
        <v>0</v>
      </c>
      <c r="AR534" s="34">
        <f t="shared" si="414"/>
        <v>10</v>
      </c>
      <c r="AS534" s="34">
        <v>10</v>
      </c>
      <c r="AT534" s="34">
        <v>0</v>
      </c>
      <c r="AU534" s="34">
        <v>0</v>
      </c>
      <c r="AV534" s="34">
        <v>0</v>
      </c>
    </row>
    <row r="535" spans="1:48" ht="153" x14ac:dyDescent="0.5">
      <c r="A535" s="53">
        <v>484</v>
      </c>
      <c r="B535" s="50" t="s">
        <v>1059</v>
      </c>
      <c r="C535" s="51" t="s">
        <v>1060</v>
      </c>
      <c r="D535" s="52">
        <v>2017</v>
      </c>
      <c r="E535" s="52">
        <v>2024</v>
      </c>
      <c r="F535" s="33">
        <v>10905.18</v>
      </c>
      <c r="G535" s="34">
        <f t="shared" si="403"/>
        <v>1.2</v>
      </c>
      <c r="H535" s="34">
        <f t="shared" si="404"/>
        <v>0.4</v>
      </c>
      <c r="I535" s="34">
        <f t="shared" si="405"/>
        <v>1905.1799999999998</v>
      </c>
      <c r="J535" s="34">
        <f t="shared" si="406"/>
        <v>1905.1799999999998</v>
      </c>
      <c r="K535" s="34">
        <f t="shared" si="407"/>
        <v>0</v>
      </c>
      <c r="L535" s="34">
        <f t="shared" si="408"/>
        <v>0</v>
      </c>
      <c r="M535" s="34">
        <f t="shared" si="409"/>
        <v>0</v>
      </c>
      <c r="N535" s="34">
        <v>0</v>
      </c>
      <c r="O535" s="34">
        <v>0</v>
      </c>
      <c r="P535" s="34">
        <f t="shared" si="410"/>
        <v>0</v>
      </c>
      <c r="Q535" s="34">
        <v>0</v>
      </c>
      <c r="R535" s="34">
        <v>0</v>
      </c>
      <c r="S535" s="34">
        <v>0</v>
      </c>
      <c r="T535" s="34">
        <v>0</v>
      </c>
      <c r="U535" s="34">
        <v>0</v>
      </c>
      <c r="V535" s="34">
        <v>0</v>
      </c>
      <c r="W535" s="34">
        <f t="shared" si="411"/>
        <v>0</v>
      </c>
      <c r="X535" s="34">
        <v>0</v>
      </c>
      <c r="Y535" s="34">
        <v>0</v>
      </c>
      <c r="Z535" s="34">
        <v>0</v>
      </c>
      <c r="AA535" s="34">
        <v>0</v>
      </c>
      <c r="AB535" s="34">
        <v>0</v>
      </c>
      <c r="AC535" s="34">
        <v>0</v>
      </c>
      <c r="AD535" s="34">
        <f t="shared" si="412"/>
        <v>0</v>
      </c>
      <c r="AE535" s="34">
        <v>0</v>
      </c>
      <c r="AF535" s="34">
        <v>0</v>
      </c>
      <c r="AG535" s="34">
        <v>0</v>
      </c>
      <c r="AH535" s="34">
        <v>0</v>
      </c>
      <c r="AI535" s="34">
        <v>0</v>
      </c>
      <c r="AJ535" s="34">
        <v>0</v>
      </c>
      <c r="AK535" s="34">
        <f t="shared" si="413"/>
        <v>905.18</v>
      </c>
      <c r="AL535" s="34">
        <v>905.18</v>
      </c>
      <c r="AM535" s="34">
        <v>0</v>
      </c>
      <c r="AN535" s="34">
        <v>0</v>
      </c>
      <c r="AO535" s="34">
        <v>0</v>
      </c>
      <c r="AP535" s="34">
        <v>1.2</v>
      </c>
      <c r="AQ535" s="34">
        <v>0.4</v>
      </c>
      <c r="AR535" s="34">
        <f t="shared" si="414"/>
        <v>1000</v>
      </c>
      <c r="AS535" s="34">
        <v>1000</v>
      </c>
      <c r="AT535" s="34">
        <v>0</v>
      </c>
      <c r="AU535" s="34">
        <v>0</v>
      </c>
      <c r="AV535" s="34">
        <v>0</v>
      </c>
    </row>
    <row r="536" spans="1:48" ht="76.5" x14ac:dyDescent="0.5">
      <c r="A536" s="53">
        <v>485</v>
      </c>
      <c r="B536" s="50" t="s">
        <v>1061</v>
      </c>
      <c r="C536" s="51" t="s">
        <v>1062</v>
      </c>
      <c r="D536" s="52">
        <v>2019</v>
      </c>
      <c r="E536" s="52">
        <v>2023</v>
      </c>
      <c r="F536" s="33">
        <v>2807.61</v>
      </c>
      <c r="G536" s="34">
        <f t="shared" si="403"/>
        <v>0</v>
      </c>
      <c r="H536" s="34">
        <f t="shared" si="404"/>
        <v>0.4</v>
      </c>
      <c r="I536" s="34">
        <f t="shared" si="405"/>
        <v>2807.61</v>
      </c>
      <c r="J536" s="34">
        <f t="shared" si="406"/>
        <v>2807.61</v>
      </c>
      <c r="K536" s="34">
        <f t="shared" si="407"/>
        <v>0</v>
      </c>
      <c r="L536" s="34">
        <f t="shared" si="408"/>
        <v>0</v>
      </c>
      <c r="M536" s="34">
        <f t="shared" si="409"/>
        <v>0</v>
      </c>
      <c r="N536" s="34">
        <v>0</v>
      </c>
      <c r="O536" s="34">
        <v>0</v>
      </c>
      <c r="P536" s="34">
        <f t="shared" si="410"/>
        <v>0</v>
      </c>
      <c r="Q536" s="34">
        <v>0</v>
      </c>
      <c r="R536" s="34">
        <v>0</v>
      </c>
      <c r="S536" s="34">
        <v>0</v>
      </c>
      <c r="T536" s="34">
        <v>0</v>
      </c>
      <c r="U536" s="34">
        <v>0</v>
      </c>
      <c r="V536" s="34">
        <v>0</v>
      </c>
      <c r="W536" s="34">
        <f t="shared" si="411"/>
        <v>0</v>
      </c>
      <c r="X536" s="34">
        <v>0</v>
      </c>
      <c r="Y536" s="34">
        <v>0</v>
      </c>
      <c r="Z536" s="34">
        <v>0</v>
      </c>
      <c r="AA536" s="34">
        <v>0</v>
      </c>
      <c r="AB536" s="34">
        <v>0</v>
      </c>
      <c r="AC536" s="34">
        <v>0</v>
      </c>
      <c r="AD536" s="34">
        <f t="shared" si="412"/>
        <v>0</v>
      </c>
      <c r="AE536" s="34">
        <v>0</v>
      </c>
      <c r="AF536" s="34">
        <v>0</v>
      </c>
      <c r="AG536" s="34">
        <v>0</v>
      </c>
      <c r="AH536" s="34">
        <v>0</v>
      </c>
      <c r="AI536" s="34">
        <v>0</v>
      </c>
      <c r="AJ536" s="34">
        <v>0.4</v>
      </c>
      <c r="AK536" s="34">
        <f t="shared" si="413"/>
        <v>807.61</v>
      </c>
      <c r="AL536" s="34">
        <v>807.61</v>
      </c>
      <c r="AM536" s="34">
        <v>0</v>
      </c>
      <c r="AN536" s="34">
        <v>0</v>
      </c>
      <c r="AO536" s="34">
        <v>0</v>
      </c>
      <c r="AP536" s="34">
        <v>0</v>
      </c>
      <c r="AQ536" s="34">
        <v>0</v>
      </c>
      <c r="AR536" s="34">
        <f t="shared" si="414"/>
        <v>2000</v>
      </c>
      <c r="AS536" s="34">
        <v>2000</v>
      </c>
      <c r="AT536" s="34">
        <v>0</v>
      </c>
      <c r="AU536" s="34">
        <v>0</v>
      </c>
      <c r="AV536" s="34">
        <v>0</v>
      </c>
    </row>
    <row r="537" spans="1:48" ht="76.5" x14ac:dyDescent="0.5">
      <c r="A537" s="53">
        <v>486</v>
      </c>
      <c r="B537" s="50" t="s">
        <v>1063</v>
      </c>
      <c r="C537" s="51" t="s">
        <v>1064</v>
      </c>
      <c r="D537" s="52">
        <v>2019</v>
      </c>
      <c r="E537" s="52">
        <v>2020</v>
      </c>
      <c r="F537" s="33">
        <v>1111.4099999999999</v>
      </c>
      <c r="G537" s="34">
        <f t="shared" si="403"/>
        <v>0</v>
      </c>
      <c r="H537" s="34">
        <f t="shared" si="404"/>
        <v>0</v>
      </c>
      <c r="I537" s="34">
        <f t="shared" si="405"/>
        <v>1101.4100000000001</v>
      </c>
      <c r="J537" s="34">
        <f t="shared" si="406"/>
        <v>1101.4100000000001</v>
      </c>
      <c r="K537" s="34">
        <f t="shared" si="407"/>
        <v>0</v>
      </c>
      <c r="L537" s="34">
        <f t="shared" si="408"/>
        <v>0</v>
      </c>
      <c r="M537" s="34">
        <f t="shared" si="409"/>
        <v>0</v>
      </c>
      <c r="N537" s="34">
        <v>0</v>
      </c>
      <c r="O537" s="34">
        <v>0</v>
      </c>
      <c r="P537" s="34">
        <f t="shared" si="410"/>
        <v>1101.4100000000001</v>
      </c>
      <c r="Q537" s="34">
        <v>1101.4100000000001</v>
      </c>
      <c r="R537" s="34">
        <v>0</v>
      </c>
      <c r="S537" s="34">
        <v>0</v>
      </c>
      <c r="T537" s="34">
        <v>0</v>
      </c>
      <c r="U537" s="34">
        <v>0</v>
      </c>
      <c r="V537" s="34">
        <v>0</v>
      </c>
      <c r="W537" s="34">
        <f t="shared" si="411"/>
        <v>0</v>
      </c>
      <c r="X537" s="34">
        <v>0</v>
      </c>
      <c r="Y537" s="34">
        <v>0</v>
      </c>
      <c r="Z537" s="34">
        <v>0</v>
      </c>
      <c r="AA537" s="34">
        <v>0</v>
      </c>
      <c r="AB537" s="34">
        <v>0</v>
      </c>
      <c r="AC537" s="34">
        <v>0</v>
      </c>
      <c r="AD537" s="34">
        <f t="shared" si="412"/>
        <v>0</v>
      </c>
      <c r="AE537" s="34">
        <v>0</v>
      </c>
      <c r="AF537" s="34">
        <v>0</v>
      </c>
      <c r="AG537" s="34">
        <v>0</v>
      </c>
      <c r="AH537" s="34">
        <v>0</v>
      </c>
      <c r="AI537" s="34">
        <v>0</v>
      </c>
      <c r="AJ537" s="34">
        <v>0</v>
      </c>
      <c r="AK537" s="34">
        <f t="shared" si="413"/>
        <v>0</v>
      </c>
      <c r="AL537" s="34">
        <v>0</v>
      </c>
      <c r="AM537" s="34">
        <v>0</v>
      </c>
      <c r="AN537" s="34">
        <v>0</v>
      </c>
      <c r="AO537" s="34">
        <v>0</v>
      </c>
      <c r="AP537" s="34">
        <v>0</v>
      </c>
      <c r="AQ537" s="34">
        <v>0</v>
      </c>
      <c r="AR537" s="34">
        <f t="shared" si="414"/>
        <v>0</v>
      </c>
      <c r="AS537" s="34">
        <v>0</v>
      </c>
      <c r="AT537" s="34">
        <v>0</v>
      </c>
      <c r="AU537" s="34">
        <v>0</v>
      </c>
      <c r="AV537" s="34">
        <v>0</v>
      </c>
    </row>
    <row r="538" spans="1:48" ht="114.75" x14ac:dyDescent="0.5">
      <c r="A538" s="53">
        <v>487</v>
      </c>
      <c r="B538" s="50" t="s">
        <v>1065</v>
      </c>
      <c r="C538" s="51" t="s">
        <v>1066</v>
      </c>
      <c r="D538" s="52">
        <v>2020</v>
      </c>
      <c r="E538" s="52">
        <v>2020</v>
      </c>
      <c r="F538" s="33">
        <v>296.02908000000002</v>
      </c>
      <c r="G538" s="34">
        <f t="shared" si="403"/>
        <v>0</v>
      </c>
      <c r="H538" s="34">
        <f t="shared" si="404"/>
        <v>0.25</v>
      </c>
      <c r="I538" s="34">
        <f t="shared" si="405"/>
        <v>3</v>
      </c>
      <c r="J538" s="34">
        <f t="shared" si="406"/>
        <v>3</v>
      </c>
      <c r="K538" s="34">
        <f t="shared" si="407"/>
        <v>0</v>
      </c>
      <c r="L538" s="34">
        <f t="shared" si="408"/>
        <v>0</v>
      </c>
      <c r="M538" s="34">
        <f t="shared" si="409"/>
        <v>0</v>
      </c>
      <c r="N538" s="34">
        <v>0</v>
      </c>
      <c r="O538" s="34">
        <v>0.25</v>
      </c>
      <c r="P538" s="34">
        <f t="shared" si="410"/>
        <v>3</v>
      </c>
      <c r="Q538" s="34">
        <v>3</v>
      </c>
      <c r="R538" s="34">
        <v>0</v>
      </c>
      <c r="S538" s="34">
        <v>0</v>
      </c>
      <c r="T538" s="34">
        <v>0</v>
      </c>
      <c r="U538" s="34">
        <v>0</v>
      </c>
      <c r="V538" s="34">
        <v>0</v>
      </c>
      <c r="W538" s="34">
        <f t="shared" si="411"/>
        <v>0</v>
      </c>
      <c r="X538" s="34">
        <v>0</v>
      </c>
      <c r="Y538" s="34">
        <v>0</v>
      </c>
      <c r="Z538" s="34">
        <v>0</v>
      </c>
      <c r="AA538" s="34">
        <v>0</v>
      </c>
      <c r="AB538" s="34">
        <v>0</v>
      </c>
      <c r="AC538" s="34">
        <v>0</v>
      </c>
      <c r="AD538" s="34">
        <f t="shared" si="412"/>
        <v>0</v>
      </c>
      <c r="AE538" s="34">
        <v>0</v>
      </c>
      <c r="AF538" s="34">
        <v>0</v>
      </c>
      <c r="AG538" s="34">
        <v>0</v>
      </c>
      <c r="AH538" s="34">
        <v>0</v>
      </c>
      <c r="AI538" s="34">
        <v>0</v>
      </c>
      <c r="AJ538" s="34">
        <v>0</v>
      </c>
      <c r="AK538" s="34">
        <f t="shared" si="413"/>
        <v>0</v>
      </c>
      <c r="AL538" s="34">
        <v>0</v>
      </c>
      <c r="AM538" s="34">
        <v>0</v>
      </c>
      <c r="AN538" s="34">
        <v>0</v>
      </c>
      <c r="AO538" s="34">
        <v>0</v>
      </c>
      <c r="AP538" s="34">
        <v>0</v>
      </c>
      <c r="AQ538" s="34">
        <v>0</v>
      </c>
      <c r="AR538" s="34">
        <f t="shared" si="414"/>
        <v>0</v>
      </c>
      <c r="AS538" s="34">
        <v>0</v>
      </c>
      <c r="AT538" s="34">
        <v>0</v>
      </c>
      <c r="AU538" s="34">
        <v>0</v>
      </c>
      <c r="AV538" s="34">
        <v>0</v>
      </c>
    </row>
    <row r="539" spans="1:48" ht="76.5" x14ac:dyDescent="0.5">
      <c r="A539" s="53">
        <v>488</v>
      </c>
      <c r="B539" s="50" t="s">
        <v>1067</v>
      </c>
      <c r="C539" s="51" t="s">
        <v>1068</v>
      </c>
      <c r="D539" s="52">
        <v>2016</v>
      </c>
      <c r="E539" s="52">
        <v>2023</v>
      </c>
      <c r="F539" s="33">
        <v>9028.9699999999993</v>
      </c>
      <c r="G539" s="34">
        <f t="shared" si="403"/>
        <v>0</v>
      </c>
      <c r="H539" s="34">
        <f t="shared" si="404"/>
        <v>0.8</v>
      </c>
      <c r="I539" s="34">
        <f t="shared" si="405"/>
        <v>9028.9699999999993</v>
      </c>
      <c r="J539" s="34">
        <f t="shared" si="406"/>
        <v>9028.9699999999993</v>
      </c>
      <c r="K539" s="34">
        <f t="shared" si="407"/>
        <v>0</v>
      </c>
      <c r="L539" s="34">
        <f t="shared" si="408"/>
        <v>0</v>
      </c>
      <c r="M539" s="34">
        <f t="shared" si="409"/>
        <v>0</v>
      </c>
      <c r="N539" s="34">
        <v>0</v>
      </c>
      <c r="O539" s="34">
        <v>0</v>
      </c>
      <c r="P539" s="34">
        <f t="shared" si="410"/>
        <v>0</v>
      </c>
      <c r="Q539" s="34">
        <v>0</v>
      </c>
      <c r="R539" s="34">
        <v>0</v>
      </c>
      <c r="S539" s="34">
        <v>0</v>
      </c>
      <c r="T539" s="34">
        <v>0</v>
      </c>
      <c r="U539" s="34">
        <v>0</v>
      </c>
      <c r="V539" s="34">
        <v>0</v>
      </c>
      <c r="W539" s="34">
        <f t="shared" si="411"/>
        <v>0</v>
      </c>
      <c r="X539" s="34">
        <v>0</v>
      </c>
      <c r="Y539" s="34">
        <v>0</v>
      </c>
      <c r="Z539" s="34">
        <v>0</v>
      </c>
      <c r="AA539" s="34">
        <v>0</v>
      </c>
      <c r="AB539" s="34">
        <v>0</v>
      </c>
      <c r="AC539" s="34">
        <v>0</v>
      </c>
      <c r="AD539" s="34">
        <f t="shared" si="412"/>
        <v>0</v>
      </c>
      <c r="AE539" s="34">
        <v>0</v>
      </c>
      <c r="AF539" s="34">
        <v>0</v>
      </c>
      <c r="AG539" s="34">
        <v>0</v>
      </c>
      <c r="AH539" s="34">
        <v>0</v>
      </c>
      <c r="AI539" s="34">
        <v>0</v>
      </c>
      <c r="AJ539" s="34">
        <v>0.8</v>
      </c>
      <c r="AK539" s="34">
        <f t="shared" si="413"/>
        <v>563.32000000000005</v>
      </c>
      <c r="AL539" s="34">
        <v>563.32000000000005</v>
      </c>
      <c r="AM539" s="34">
        <v>0</v>
      </c>
      <c r="AN539" s="34">
        <v>0</v>
      </c>
      <c r="AO539" s="34">
        <v>0</v>
      </c>
      <c r="AP539" s="34">
        <v>0</v>
      </c>
      <c r="AQ539" s="34">
        <v>0</v>
      </c>
      <c r="AR539" s="34">
        <f t="shared" si="414"/>
        <v>8465.65</v>
      </c>
      <c r="AS539" s="34">
        <v>8465.65</v>
      </c>
      <c r="AT539" s="34">
        <v>0</v>
      </c>
      <c r="AU539" s="34">
        <v>0</v>
      </c>
      <c r="AV539" s="34">
        <v>0</v>
      </c>
    </row>
    <row r="540" spans="1:48" ht="191.25" x14ac:dyDescent="0.5">
      <c r="A540" s="53">
        <v>489</v>
      </c>
      <c r="B540" s="50" t="s">
        <v>1069</v>
      </c>
      <c r="C540" s="51" t="s">
        <v>1070</v>
      </c>
      <c r="D540" s="52">
        <v>2021</v>
      </c>
      <c r="E540" s="52">
        <v>2021</v>
      </c>
      <c r="F540" s="33">
        <v>103.4</v>
      </c>
      <c r="G540" s="34">
        <f t="shared" si="403"/>
        <v>0</v>
      </c>
      <c r="H540" s="34">
        <f t="shared" si="404"/>
        <v>0</v>
      </c>
      <c r="I540" s="34">
        <f t="shared" si="405"/>
        <v>93.4</v>
      </c>
      <c r="J540" s="34">
        <f t="shared" si="406"/>
        <v>93.4</v>
      </c>
      <c r="K540" s="34">
        <f t="shared" si="407"/>
        <v>0</v>
      </c>
      <c r="L540" s="34">
        <f t="shared" si="408"/>
        <v>0</v>
      </c>
      <c r="M540" s="34">
        <f t="shared" si="409"/>
        <v>0</v>
      </c>
      <c r="N540" s="34">
        <v>0</v>
      </c>
      <c r="O540" s="34">
        <v>0</v>
      </c>
      <c r="P540" s="34">
        <f t="shared" si="410"/>
        <v>10</v>
      </c>
      <c r="Q540" s="34">
        <v>10</v>
      </c>
      <c r="R540" s="34">
        <v>0</v>
      </c>
      <c r="S540" s="34">
        <v>0</v>
      </c>
      <c r="T540" s="34">
        <v>0</v>
      </c>
      <c r="U540" s="34">
        <v>0</v>
      </c>
      <c r="V540" s="34">
        <v>0</v>
      </c>
      <c r="W540" s="34">
        <f t="shared" si="411"/>
        <v>83.4</v>
      </c>
      <c r="X540" s="34">
        <v>83.4</v>
      </c>
      <c r="Y540" s="34">
        <v>0</v>
      </c>
      <c r="Z540" s="34">
        <v>0</v>
      </c>
      <c r="AA540" s="34">
        <v>0</v>
      </c>
      <c r="AB540" s="34">
        <v>0</v>
      </c>
      <c r="AC540" s="34">
        <v>0</v>
      </c>
      <c r="AD540" s="34">
        <f t="shared" si="412"/>
        <v>0</v>
      </c>
      <c r="AE540" s="34">
        <v>0</v>
      </c>
      <c r="AF540" s="34">
        <v>0</v>
      </c>
      <c r="AG540" s="34">
        <v>0</v>
      </c>
      <c r="AH540" s="34">
        <v>0</v>
      </c>
      <c r="AI540" s="34">
        <v>0</v>
      </c>
      <c r="AJ540" s="34">
        <v>0</v>
      </c>
      <c r="AK540" s="34">
        <f t="shared" si="413"/>
        <v>0</v>
      </c>
      <c r="AL540" s="34">
        <v>0</v>
      </c>
      <c r="AM540" s="34">
        <v>0</v>
      </c>
      <c r="AN540" s="34">
        <v>0</v>
      </c>
      <c r="AO540" s="34">
        <v>0</v>
      </c>
      <c r="AP540" s="34">
        <v>0</v>
      </c>
      <c r="AQ540" s="34">
        <v>0</v>
      </c>
      <c r="AR540" s="34">
        <f t="shared" si="414"/>
        <v>0</v>
      </c>
      <c r="AS540" s="34">
        <v>0</v>
      </c>
      <c r="AT540" s="34">
        <v>0</v>
      </c>
      <c r="AU540" s="34">
        <v>0</v>
      </c>
      <c r="AV540" s="34">
        <v>0</v>
      </c>
    </row>
    <row r="541" spans="1:48" ht="153" x14ac:dyDescent="0.5">
      <c r="A541" s="53">
        <v>490</v>
      </c>
      <c r="B541" s="50" t="s">
        <v>1071</v>
      </c>
      <c r="C541" s="51" t="s">
        <v>1072</v>
      </c>
      <c r="D541" s="52">
        <v>2021</v>
      </c>
      <c r="E541" s="52">
        <v>2021</v>
      </c>
      <c r="F541" s="33">
        <v>822.32</v>
      </c>
      <c r="G541" s="34">
        <f t="shared" si="403"/>
        <v>0</v>
      </c>
      <c r="H541" s="34">
        <f t="shared" si="404"/>
        <v>0.5</v>
      </c>
      <c r="I541" s="34">
        <f t="shared" si="405"/>
        <v>743.27</v>
      </c>
      <c r="J541" s="34">
        <f t="shared" si="406"/>
        <v>743.27</v>
      </c>
      <c r="K541" s="34">
        <f t="shared" si="407"/>
        <v>0</v>
      </c>
      <c r="L541" s="34">
        <f t="shared" si="408"/>
        <v>0</v>
      </c>
      <c r="M541" s="34">
        <f t="shared" si="409"/>
        <v>0</v>
      </c>
      <c r="N541" s="34">
        <v>0</v>
      </c>
      <c r="O541" s="34">
        <v>0</v>
      </c>
      <c r="P541" s="34">
        <f t="shared" si="410"/>
        <v>520.95000000000005</v>
      </c>
      <c r="Q541" s="34">
        <v>520.95000000000005</v>
      </c>
      <c r="R541" s="34">
        <v>0</v>
      </c>
      <c r="S541" s="34">
        <v>0</v>
      </c>
      <c r="T541" s="34">
        <v>0</v>
      </c>
      <c r="U541" s="34">
        <v>0</v>
      </c>
      <c r="V541" s="34">
        <v>0.5</v>
      </c>
      <c r="W541" s="34">
        <f t="shared" si="411"/>
        <v>222.32</v>
      </c>
      <c r="X541" s="34">
        <v>222.32</v>
      </c>
      <c r="Y541" s="34">
        <v>0</v>
      </c>
      <c r="Z541" s="34">
        <v>0</v>
      </c>
      <c r="AA541" s="34">
        <v>0</v>
      </c>
      <c r="AB541" s="34">
        <v>0</v>
      </c>
      <c r="AC541" s="34">
        <v>0</v>
      </c>
      <c r="AD541" s="34">
        <f t="shared" si="412"/>
        <v>0</v>
      </c>
      <c r="AE541" s="34">
        <v>0</v>
      </c>
      <c r="AF541" s="34">
        <v>0</v>
      </c>
      <c r="AG541" s="34">
        <v>0</v>
      </c>
      <c r="AH541" s="34">
        <v>0</v>
      </c>
      <c r="AI541" s="34">
        <v>0</v>
      </c>
      <c r="AJ541" s="34">
        <v>0</v>
      </c>
      <c r="AK541" s="34">
        <f t="shared" si="413"/>
        <v>0</v>
      </c>
      <c r="AL541" s="34">
        <v>0</v>
      </c>
      <c r="AM541" s="34">
        <v>0</v>
      </c>
      <c r="AN541" s="34">
        <v>0</v>
      </c>
      <c r="AO541" s="34">
        <v>0</v>
      </c>
      <c r="AP541" s="34">
        <v>0</v>
      </c>
      <c r="AQ541" s="34">
        <v>0</v>
      </c>
      <c r="AR541" s="34">
        <f t="shared" si="414"/>
        <v>0</v>
      </c>
      <c r="AS541" s="34">
        <v>0</v>
      </c>
      <c r="AT541" s="34">
        <v>0</v>
      </c>
      <c r="AU541" s="34">
        <v>0</v>
      </c>
      <c r="AV541" s="34">
        <v>0</v>
      </c>
    </row>
    <row r="542" spans="1:48" ht="191.25" x14ac:dyDescent="0.5">
      <c r="A542" s="53">
        <v>491</v>
      </c>
      <c r="B542" s="58" t="s">
        <v>1073</v>
      </c>
      <c r="C542" s="51" t="s">
        <v>1074</v>
      </c>
      <c r="D542" s="52">
        <v>2021</v>
      </c>
      <c r="E542" s="52">
        <v>2021</v>
      </c>
      <c r="F542" s="33">
        <v>2186.21</v>
      </c>
      <c r="G542" s="34">
        <f t="shared" si="403"/>
        <v>0</v>
      </c>
      <c r="H542" s="34">
        <f t="shared" si="404"/>
        <v>0</v>
      </c>
      <c r="I542" s="34">
        <f t="shared" si="405"/>
        <v>2083.48</v>
      </c>
      <c r="J542" s="34">
        <f t="shared" si="406"/>
        <v>2083.48</v>
      </c>
      <c r="K542" s="34">
        <f t="shared" si="407"/>
        <v>0</v>
      </c>
      <c r="L542" s="34">
        <f t="shared" si="408"/>
        <v>0</v>
      </c>
      <c r="M542" s="34">
        <f t="shared" si="409"/>
        <v>0</v>
      </c>
      <c r="N542" s="34">
        <v>0</v>
      </c>
      <c r="O542" s="34">
        <v>0</v>
      </c>
      <c r="P542" s="34">
        <f t="shared" si="410"/>
        <v>197.27</v>
      </c>
      <c r="Q542" s="34">
        <v>197.27</v>
      </c>
      <c r="R542" s="34">
        <v>0</v>
      </c>
      <c r="S542" s="34">
        <v>0</v>
      </c>
      <c r="T542" s="34">
        <v>0</v>
      </c>
      <c r="U542" s="34">
        <v>0</v>
      </c>
      <c r="V542" s="34">
        <v>0</v>
      </c>
      <c r="W542" s="34">
        <f t="shared" si="411"/>
        <v>1886.21</v>
      </c>
      <c r="X542" s="34">
        <v>1886.21</v>
      </c>
      <c r="Y542" s="34">
        <v>0</v>
      </c>
      <c r="Z542" s="34">
        <v>0</v>
      </c>
      <c r="AA542" s="34">
        <v>0</v>
      </c>
      <c r="AB542" s="34">
        <v>0</v>
      </c>
      <c r="AC542" s="34">
        <v>0</v>
      </c>
      <c r="AD542" s="34">
        <f t="shared" si="412"/>
        <v>0</v>
      </c>
      <c r="AE542" s="34">
        <v>0</v>
      </c>
      <c r="AF542" s="34">
        <v>0</v>
      </c>
      <c r="AG542" s="34">
        <v>0</v>
      </c>
      <c r="AH542" s="34">
        <v>0</v>
      </c>
      <c r="AI542" s="34">
        <v>0</v>
      </c>
      <c r="AJ542" s="34">
        <v>0</v>
      </c>
      <c r="AK542" s="34">
        <f t="shared" si="413"/>
        <v>0</v>
      </c>
      <c r="AL542" s="34">
        <v>0</v>
      </c>
      <c r="AM542" s="34">
        <v>0</v>
      </c>
      <c r="AN542" s="34">
        <v>0</v>
      </c>
      <c r="AO542" s="34">
        <v>0</v>
      </c>
      <c r="AP542" s="34">
        <v>0</v>
      </c>
      <c r="AQ542" s="34">
        <v>0</v>
      </c>
      <c r="AR542" s="34">
        <f t="shared" si="414"/>
        <v>0</v>
      </c>
      <c r="AS542" s="34">
        <v>0</v>
      </c>
      <c r="AT542" s="34">
        <v>0</v>
      </c>
      <c r="AU542" s="34">
        <v>0</v>
      </c>
      <c r="AV542" s="34">
        <v>0</v>
      </c>
    </row>
    <row r="543" spans="1:48" ht="153" x14ac:dyDescent="0.5">
      <c r="A543" s="53">
        <v>492</v>
      </c>
      <c r="B543" s="50" t="s">
        <v>1075</v>
      </c>
      <c r="C543" s="51" t="s">
        <v>1076</v>
      </c>
      <c r="D543" s="52">
        <v>2020</v>
      </c>
      <c r="E543" s="52">
        <v>2020</v>
      </c>
      <c r="F543" s="33">
        <v>254.67</v>
      </c>
      <c r="G543" s="34">
        <f t="shared" si="403"/>
        <v>0</v>
      </c>
      <c r="H543" s="34">
        <f t="shared" si="404"/>
        <v>0</v>
      </c>
      <c r="I543" s="34">
        <f t="shared" si="405"/>
        <v>254.67</v>
      </c>
      <c r="J543" s="34">
        <f t="shared" si="406"/>
        <v>254.67</v>
      </c>
      <c r="K543" s="34">
        <f t="shared" si="407"/>
        <v>0</v>
      </c>
      <c r="L543" s="34">
        <f t="shared" si="408"/>
        <v>0</v>
      </c>
      <c r="M543" s="34">
        <f t="shared" si="409"/>
        <v>0</v>
      </c>
      <c r="N543" s="34">
        <v>0</v>
      </c>
      <c r="O543" s="34">
        <v>0</v>
      </c>
      <c r="P543" s="34">
        <f t="shared" si="410"/>
        <v>254.67</v>
      </c>
      <c r="Q543" s="34">
        <v>254.67</v>
      </c>
      <c r="R543" s="34">
        <v>0</v>
      </c>
      <c r="S543" s="34">
        <v>0</v>
      </c>
      <c r="T543" s="34">
        <v>0</v>
      </c>
      <c r="U543" s="34">
        <v>0</v>
      </c>
      <c r="V543" s="34">
        <v>0</v>
      </c>
      <c r="W543" s="34">
        <f t="shared" si="411"/>
        <v>0</v>
      </c>
      <c r="X543" s="34">
        <v>0</v>
      </c>
      <c r="Y543" s="34">
        <v>0</v>
      </c>
      <c r="Z543" s="34">
        <v>0</v>
      </c>
      <c r="AA543" s="34">
        <v>0</v>
      </c>
      <c r="AB543" s="34">
        <v>0</v>
      </c>
      <c r="AC543" s="34">
        <v>0</v>
      </c>
      <c r="AD543" s="34">
        <f t="shared" si="412"/>
        <v>0</v>
      </c>
      <c r="AE543" s="34">
        <v>0</v>
      </c>
      <c r="AF543" s="34">
        <v>0</v>
      </c>
      <c r="AG543" s="34">
        <v>0</v>
      </c>
      <c r="AH543" s="34">
        <v>0</v>
      </c>
      <c r="AI543" s="34">
        <v>0</v>
      </c>
      <c r="AJ543" s="34">
        <v>0</v>
      </c>
      <c r="AK543" s="34">
        <f t="shared" si="413"/>
        <v>0</v>
      </c>
      <c r="AL543" s="34">
        <v>0</v>
      </c>
      <c r="AM543" s="34">
        <v>0</v>
      </c>
      <c r="AN543" s="34">
        <v>0</v>
      </c>
      <c r="AO543" s="34">
        <v>0</v>
      </c>
      <c r="AP543" s="34">
        <v>0</v>
      </c>
      <c r="AQ543" s="34">
        <v>0</v>
      </c>
      <c r="AR543" s="34">
        <f t="shared" si="414"/>
        <v>0</v>
      </c>
      <c r="AS543" s="34">
        <v>0</v>
      </c>
      <c r="AT543" s="34">
        <v>0</v>
      </c>
      <c r="AU543" s="34">
        <v>0</v>
      </c>
      <c r="AV543" s="34">
        <v>0</v>
      </c>
    </row>
    <row r="544" spans="1:48" ht="153" x14ac:dyDescent="0.5">
      <c r="A544" s="53">
        <v>493</v>
      </c>
      <c r="B544" s="50" t="s">
        <v>1077</v>
      </c>
      <c r="C544" s="51" t="s">
        <v>1078</v>
      </c>
      <c r="D544" s="52">
        <v>2020</v>
      </c>
      <c r="E544" s="52">
        <v>2020</v>
      </c>
      <c r="F544" s="33">
        <v>1004.45575</v>
      </c>
      <c r="G544" s="34">
        <f t="shared" si="403"/>
        <v>0</v>
      </c>
      <c r="H544" s="34">
        <f t="shared" si="404"/>
        <v>1.26</v>
      </c>
      <c r="I544" s="34">
        <f t="shared" si="405"/>
        <v>1004.45575</v>
      </c>
      <c r="J544" s="34">
        <f t="shared" si="406"/>
        <v>1004.45575</v>
      </c>
      <c r="K544" s="34">
        <f t="shared" si="407"/>
        <v>0</v>
      </c>
      <c r="L544" s="34">
        <f t="shared" si="408"/>
        <v>0</v>
      </c>
      <c r="M544" s="34">
        <f t="shared" si="409"/>
        <v>0</v>
      </c>
      <c r="N544" s="34">
        <v>0</v>
      </c>
      <c r="O544" s="34">
        <v>1.26</v>
      </c>
      <c r="P544" s="34">
        <f t="shared" si="410"/>
        <v>1004.45575</v>
      </c>
      <c r="Q544" s="34">
        <v>1004.45575</v>
      </c>
      <c r="R544" s="34">
        <v>0</v>
      </c>
      <c r="S544" s="34">
        <v>0</v>
      </c>
      <c r="T544" s="34">
        <v>0</v>
      </c>
      <c r="U544" s="34">
        <v>0</v>
      </c>
      <c r="V544" s="34">
        <v>0</v>
      </c>
      <c r="W544" s="34">
        <f t="shared" si="411"/>
        <v>0</v>
      </c>
      <c r="X544" s="34">
        <v>0</v>
      </c>
      <c r="Y544" s="34">
        <v>0</v>
      </c>
      <c r="Z544" s="34">
        <v>0</v>
      </c>
      <c r="AA544" s="34">
        <v>0</v>
      </c>
      <c r="AB544" s="34">
        <v>0</v>
      </c>
      <c r="AC544" s="34">
        <v>0</v>
      </c>
      <c r="AD544" s="34">
        <f t="shared" si="412"/>
        <v>0</v>
      </c>
      <c r="AE544" s="34">
        <v>0</v>
      </c>
      <c r="AF544" s="34">
        <v>0</v>
      </c>
      <c r="AG544" s="34">
        <v>0</v>
      </c>
      <c r="AH544" s="34">
        <v>0</v>
      </c>
      <c r="AI544" s="34">
        <v>0</v>
      </c>
      <c r="AJ544" s="34">
        <v>0</v>
      </c>
      <c r="AK544" s="34">
        <f t="shared" si="413"/>
        <v>0</v>
      </c>
      <c r="AL544" s="34">
        <v>0</v>
      </c>
      <c r="AM544" s="34">
        <v>0</v>
      </c>
      <c r="AN544" s="34">
        <v>0</v>
      </c>
      <c r="AO544" s="34">
        <v>0</v>
      </c>
      <c r="AP544" s="34">
        <v>0</v>
      </c>
      <c r="AQ544" s="34">
        <v>0</v>
      </c>
      <c r="AR544" s="34">
        <f t="shared" si="414"/>
        <v>0</v>
      </c>
      <c r="AS544" s="34">
        <v>0</v>
      </c>
      <c r="AT544" s="34">
        <v>0</v>
      </c>
      <c r="AU544" s="34">
        <v>0</v>
      </c>
      <c r="AV544" s="34">
        <v>0</v>
      </c>
    </row>
    <row r="545" spans="1:48" ht="267.75" x14ac:dyDescent="0.5">
      <c r="A545" s="53">
        <v>494</v>
      </c>
      <c r="B545" s="50" t="s">
        <v>1079</v>
      </c>
      <c r="C545" s="51" t="s">
        <v>1080</v>
      </c>
      <c r="D545" s="52">
        <v>2020</v>
      </c>
      <c r="E545" s="52">
        <v>2021</v>
      </c>
      <c r="F545" s="33">
        <v>214.7</v>
      </c>
      <c r="G545" s="34">
        <f t="shared" si="403"/>
        <v>0</v>
      </c>
      <c r="H545" s="34">
        <f t="shared" si="404"/>
        <v>0</v>
      </c>
      <c r="I545" s="34">
        <f t="shared" si="405"/>
        <v>209.98000000000002</v>
      </c>
      <c r="J545" s="34">
        <f t="shared" si="406"/>
        <v>209.98000000000002</v>
      </c>
      <c r="K545" s="34">
        <f t="shared" si="407"/>
        <v>0</v>
      </c>
      <c r="L545" s="34">
        <f t="shared" si="408"/>
        <v>0</v>
      </c>
      <c r="M545" s="34">
        <f t="shared" si="409"/>
        <v>0</v>
      </c>
      <c r="N545" s="34">
        <v>0</v>
      </c>
      <c r="O545" s="34">
        <v>0</v>
      </c>
      <c r="P545" s="34">
        <f t="shared" si="410"/>
        <v>175.28</v>
      </c>
      <c r="Q545" s="34">
        <v>175.28</v>
      </c>
      <c r="R545" s="34">
        <v>0</v>
      </c>
      <c r="S545" s="34">
        <v>0</v>
      </c>
      <c r="T545" s="34">
        <v>0</v>
      </c>
      <c r="U545" s="34">
        <v>0</v>
      </c>
      <c r="V545" s="34">
        <v>0</v>
      </c>
      <c r="W545" s="34">
        <f t="shared" si="411"/>
        <v>34.700000000000003</v>
      </c>
      <c r="X545" s="34">
        <v>34.700000000000003</v>
      </c>
      <c r="Y545" s="34">
        <v>0</v>
      </c>
      <c r="Z545" s="34">
        <v>0</v>
      </c>
      <c r="AA545" s="34">
        <v>0</v>
      </c>
      <c r="AB545" s="34">
        <v>0</v>
      </c>
      <c r="AC545" s="34">
        <v>0</v>
      </c>
      <c r="AD545" s="34">
        <f t="shared" si="412"/>
        <v>0</v>
      </c>
      <c r="AE545" s="34">
        <v>0</v>
      </c>
      <c r="AF545" s="34">
        <v>0</v>
      </c>
      <c r="AG545" s="34">
        <v>0</v>
      </c>
      <c r="AH545" s="34">
        <v>0</v>
      </c>
      <c r="AI545" s="34">
        <v>0</v>
      </c>
      <c r="AJ545" s="34">
        <v>0</v>
      </c>
      <c r="AK545" s="34">
        <f t="shared" si="413"/>
        <v>0</v>
      </c>
      <c r="AL545" s="34">
        <v>0</v>
      </c>
      <c r="AM545" s="34">
        <v>0</v>
      </c>
      <c r="AN545" s="34">
        <v>0</v>
      </c>
      <c r="AO545" s="34">
        <v>0</v>
      </c>
      <c r="AP545" s="34">
        <v>0</v>
      </c>
      <c r="AQ545" s="34">
        <v>0</v>
      </c>
      <c r="AR545" s="34">
        <f t="shared" si="414"/>
        <v>0</v>
      </c>
      <c r="AS545" s="34">
        <v>0</v>
      </c>
      <c r="AT545" s="34">
        <v>0</v>
      </c>
      <c r="AU545" s="34">
        <v>0</v>
      </c>
      <c r="AV545" s="34">
        <v>0</v>
      </c>
    </row>
    <row r="546" spans="1:48" ht="38.25" x14ac:dyDescent="0.5">
      <c r="A546" s="53"/>
      <c r="B546" s="43" t="s">
        <v>1081</v>
      </c>
      <c r="C546" s="48"/>
      <c r="D546" s="52"/>
      <c r="E546" s="45"/>
      <c r="F546" s="35">
        <f t="shared" ref="F546:O546" si="415">SUM(F547:F562)</f>
        <v>78256.637629999997</v>
      </c>
      <c r="G546" s="35">
        <f t="shared" si="415"/>
        <v>20.801000000000002</v>
      </c>
      <c r="H546" s="35">
        <f t="shared" si="415"/>
        <v>3.5700000000000003</v>
      </c>
      <c r="I546" s="35">
        <f t="shared" si="415"/>
        <v>55969.995319999995</v>
      </c>
      <c r="J546" s="35">
        <f t="shared" si="415"/>
        <v>55969.995319999995</v>
      </c>
      <c r="K546" s="35">
        <f t="shared" si="415"/>
        <v>0</v>
      </c>
      <c r="L546" s="35">
        <f t="shared" si="415"/>
        <v>0</v>
      </c>
      <c r="M546" s="35">
        <f t="shared" si="415"/>
        <v>0</v>
      </c>
      <c r="N546" s="35">
        <f t="shared" si="415"/>
        <v>1.9510000000000001</v>
      </c>
      <c r="O546" s="35">
        <f t="shared" si="415"/>
        <v>2.52</v>
      </c>
      <c r="P546" s="35">
        <f t="shared" ref="P546:V546" si="416">SUM(P547:P562)</f>
        <v>12065.963319999999</v>
      </c>
      <c r="Q546" s="35">
        <f t="shared" si="416"/>
        <v>12065.963319999999</v>
      </c>
      <c r="R546" s="35">
        <f t="shared" si="416"/>
        <v>0</v>
      </c>
      <c r="S546" s="35">
        <f t="shared" si="416"/>
        <v>0</v>
      </c>
      <c r="T546" s="35">
        <f t="shared" si="416"/>
        <v>0</v>
      </c>
      <c r="U546" s="35">
        <f t="shared" si="416"/>
        <v>1.6999999999999997</v>
      </c>
      <c r="V546" s="35">
        <f t="shared" si="416"/>
        <v>1.05</v>
      </c>
      <c r="W546" s="35">
        <f t="shared" ref="W546:AC546" si="417">SUM(W547:W562)</f>
        <v>12236.570000000003</v>
      </c>
      <c r="X546" s="35">
        <f t="shared" si="417"/>
        <v>12236.570000000003</v>
      </c>
      <c r="Y546" s="35">
        <f t="shared" si="417"/>
        <v>0</v>
      </c>
      <c r="Z546" s="35">
        <f t="shared" si="417"/>
        <v>0</v>
      </c>
      <c r="AA546" s="35">
        <f t="shared" si="417"/>
        <v>0</v>
      </c>
      <c r="AB546" s="35">
        <f t="shared" si="417"/>
        <v>3.5</v>
      </c>
      <c r="AC546" s="35">
        <f t="shared" si="417"/>
        <v>0</v>
      </c>
      <c r="AD546" s="35">
        <f t="shared" ref="AD546:AJ546" si="418">SUM(AD547:AD562)</f>
        <v>7500.232</v>
      </c>
      <c r="AE546" s="35">
        <f t="shared" si="418"/>
        <v>7500.232</v>
      </c>
      <c r="AF546" s="35">
        <f t="shared" si="418"/>
        <v>0</v>
      </c>
      <c r="AG546" s="35">
        <f t="shared" si="418"/>
        <v>0</v>
      </c>
      <c r="AH546" s="35">
        <f t="shared" si="418"/>
        <v>0</v>
      </c>
      <c r="AI546" s="35">
        <f t="shared" si="418"/>
        <v>12.350000000000001</v>
      </c>
      <c r="AJ546" s="35">
        <f t="shared" si="418"/>
        <v>0</v>
      </c>
      <c r="AK546" s="35">
        <f t="shared" ref="AK546:AQ546" si="419">SUM(AK547:AK562)</f>
        <v>6117.23</v>
      </c>
      <c r="AL546" s="35">
        <f t="shared" si="419"/>
        <v>6117.23</v>
      </c>
      <c r="AM546" s="35">
        <f t="shared" si="419"/>
        <v>0</v>
      </c>
      <c r="AN546" s="35">
        <f t="shared" si="419"/>
        <v>0</v>
      </c>
      <c r="AO546" s="35">
        <f t="shared" si="419"/>
        <v>0</v>
      </c>
      <c r="AP546" s="35">
        <f t="shared" si="419"/>
        <v>1.3</v>
      </c>
      <c r="AQ546" s="35">
        <f t="shared" si="419"/>
        <v>0</v>
      </c>
      <c r="AR546" s="35">
        <f t="shared" ref="AR546:AV546" si="420">SUM(AR547:AR562)</f>
        <v>18050</v>
      </c>
      <c r="AS546" s="35">
        <f t="shared" si="420"/>
        <v>18050</v>
      </c>
      <c r="AT546" s="35">
        <f t="shared" si="420"/>
        <v>0</v>
      </c>
      <c r="AU546" s="35">
        <f t="shared" si="420"/>
        <v>0</v>
      </c>
      <c r="AV546" s="35">
        <f t="shared" si="420"/>
        <v>0</v>
      </c>
    </row>
    <row r="547" spans="1:48" ht="76.5" x14ac:dyDescent="0.5">
      <c r="A547" s="53">
        <v>495</v>
      </c>
      <c r="B547" s="50" t="s">
        <v>1082</v>
      </c>
      <c r="C547" s="51" t="s">
        <v>1083</v>
      </c>
      <c r="D547" s="52">
        <v>2018</v>
      </c>
      <c r="E547" s="52">
        <v>2022</v>
      </c>
      <c r="F547" s="33">
        <v>6380.8</v>
      </c>
      <c r="G547" s="34">
        <f t="shared" ref="G547:G562" si="421">N547+U547+AB547+AI547+AP547</f>
        <v>3.5</v>
      </c>
      <c r="H547" s="34">
        <f t="shared" ref="H547:H562" si="422">O547+V547+AC547+AJ547+AQ547</f>
        <v>0</v>
      </c>
      <c r="I547" s="34">
        <f t="shared" ref="I547:I562" si="423">J547+K547+L547</f>
        <v>6243.68</v>
      </c>
      <c r="J547" s="34">
        <f t="shared" ref="J547:J562" si="424">Q547+X547+AE547+AL547+AS547</f>
        <v>6243.68</v>
      </c>
      <c r="K547" s="34">
        <f t="shared" ref="K547:K562" si="425">R547+Y547+AF547+AM547+AT547</f>
        <v>0</v>
      </c>
      <c r="L547" s="34">
        <f t="shared" ref="L547:L562" si="426">S547+Z547+AG547+AN547+AU547</f>
        <v>0</v>
      </c>
      <c r="M547" s="34">
        <f t="shared" ref="M547:M562" si="427">T547+AA547+AH547+AO547+AV547</f>
        <v>0</v>
      </c>
      <c r="N547" s="34">
        <v>0</v>
      </c>
      <c r="O547" s="34">
        <v>0</v>
      </c>
      <c r="P547" s="34">
        <f t="shared" ref="P547:P562" si="428">Q547+R547+S547</f>
        <v>2243.6799999999998</v>
      </c>
      <c r="Q547" s="34">
        <v>2243.6799999999998</v>
      </c>
      <c r="R547" s="34">
        <v>0</v>
      </c>
      <c r="S547" s="34">
        <v>0</v>
      </c>
      <c r="T547" s="34">
        <v>0</v>
      </c>
      <c r="U547" s="34">
        <v>0</v>
      </c>
      <c r="V547" s="34">
        <v>0</v>
      </c>
      <c r="W547" s="34">
        <f t="shared" ref="W547:W562" si="429">X547+Y547+Z547</f>
        <v>2000</v>
      </c>
      <c r="X547" s="34">
        <v>2000</v>
      </c>
      <c r="Y547" s="34">
        <v>0</v>
      </c>
      <c r="Z547" s="34">
        <v>0</v>
      </c>
      <c r="AA547" s="34">
        <v>0</v>
      </c>
      <c r="AB547" s="34">
        <v>3.5</v>
      </c>
      <c r="AC547" s="34">
        <v>0</v>
      </c>
      <c r="AD547" s="34">
        <f t="shared" ref="AD547:AD562" si="430">AE547+AF547+AG547</f>
        <v>1000</v>
      </c>
      <c r="AE547" s="34">
        <v>1000</v>
      </c>
      <c r="AF547" s="34">
        <v>0</v>
      </c>
      <c r="AG547" s="34">
        <v>0</v>
      </c>
      <c r="AH547" s="34">
        <v>0</v>
      </c>
      <c r="AI547" s="34">
        <v>0</v>
      </c>
      <c r="AJ547" s="34">
        <v>0</v>
      </c>
      <c r="AK547" s="34">
        <f t="shared" ref="AK547:AK562" si="431">AL547+AM547+AN547</f>
        <v>1000</v>
      </c>
      <c r="AL547" s="34">
        <v>1000</v>
      </c>
      <c r="AM547" s="34">
        <v>0</v>
      </c>
      <c r="AN547" s="34">
        <v>0</v>
      </c>
      <c r="AO547" s="34">
        <v>0</v>
      </c>
      <c r="AP547" s="34">
        <v>0</v>
      </c>
      <c r="AQ547" s="34">
        <v>0</v>
      </c>
      <c r="AR547" s="34">
        <f t="shared" ref="AR547:AR562" si="432">AS547+AT547+AU547</f>
        <v>0</v>
      </c>
      <c r="AS547" s="34">
        <v>0</v>
      </c>
      <c r="AT547" s="34">
        <v>0</v>
      </c>
      <c r="AU547" s="34">
        <v>0</v>
      </c>
      <c r="AV547" s="34">
        <v>0</v>
      </c>
    </row>
    <row r="548" spans="1:48" ht="114.75" x14ac:dyDescent="0.5">
      <c r="A548" s="53">
        <v>496</v>
      </c>
      <c r="B548" s="50" t="s">
        <v>1084</v>
      </c>
      <c r="C548" s="51" t="s">
        <v>1085</v>
      </c>
      <c r="D548" s="52">
        <v>2019</v>
      </c>
      <c r="E548" s="52">
        <v>2021</v>
      </c>
      <c r="F548" s="33">
        <v>3725.23</v>
      </c>
      <c r="G548" s="34">
        <f t="shared" si="421"/>
        <v>0.49</v>
      </c>
      <c r="H548" s="34">
        <f t="shared" si="422"/>
        <v>0</v>
      </c>
      <c r="I548" s="34">
        <f t="shared" si="423"/>
        <v>2247.09</v>
      </c>
      <c r="J548" s="34">
        <f t="shared" si="424"/>
        <v>2247.09</v>
      </c>
      <c r="K548" s="34">
        <f t="shared" si="425"/>
        <v>0</v>
      </c>
      <c r="L548" s="34">
        <f t="shared" si="426"/>
        <v>0</v>
      </c>
      <c r="M548" s="34">
        <f t="shared" si="427"/>
        <v>0</v>
      </c>
      <c r="N548" s="34">
        <v>0</v>
      </c>
      <c r="O548" s="34">
        <v>0</v>
      </c>
      <c r="P548" s="34">
        <f t="shared" si="428"/>
        <v>434.49</v>
      </c>
      <c r="Q548" s="34">
        <v>434.49</v>
      </c>
      <c r="R548" s="34">
        <v>0</v>
      </c>
      <c r="S548" s="34">
        <v>0</v>
      </c>
      <c r="T548" s="34">
        <v>0</v>
      </c>
      <c r="U548" s="34">
        <v>0.49</v>
      </c>
      <c r="V548" s="34">
        <v>0</v>
      </c>
      <c r="W548" s="34">
        <f t="shared" si="429"/>
        <v>1812.6000000000001</v>
      </c>
      <c r="X548" s="34">
        <v>1812.6000000000001</v>
      </c>
      <c r="Y548" s="34">
        <v>0</v>
      </c>
      <c r="Z548" s="34">
        <v>0</v>
      </c>
      <c r="AA548" s="34">
        <v>0</v>
      </c>
      <c r="AB548" s="34">
        <v>0</v>
      </c>
      <c r="AC548" s="34">
        <v>0</v>
      </c>
      <c r="AD548" s="34">
        <f t="shared" si="430"/>
        <v>0</v>
      </c>
      <c r="AE548" s="34">
        <v>0</v>
      </c>
      <c r="AF548" s="34">
        <v>0</v>
      </c>
      <c r="AG548" s="34">
        <v>0</v>
      </c>
      <c r="AH548" s="34">
        <v>0</v>
      </c>
      <c r="AI548" s="34">
        <v>0</v>
      </c>
      <c r="AJ548" s="34">
        <v>0</v>
      </c>
      <c r="AK548" s="34">
        <f t="shared" si="431"/>
        <v>0</v>
      </c>
      <c r="AL548" s="34">
        <v>0</v>
      </c>
      <c r="AM548" s="34">
        <v>0</v>
      </c>
      <c r="AN548" s="34">
        <v>0</v>
      </c>
      <c r="AO548" s="34">
        <v>0</v>
      </c>
      <c r="AP548" s="34">
        <v>0</v>
      </c>
      <c r="AQ548" s="34">
        <v>0</v>
      </c>
      <c r="AR548" s="34">
        <f t="shared" si="432"/>
        <v>0</v>
      </c>
      <c r="AS548" s="34">
        <v>0</v>
      </c>
      <c r="AT548" s="34">
        <v>0</v>
      </c>
      <c r="AU548" s="34">
        <v>0</v>
      </c>
      <c r="AV548" s="34">
        <v>0</v>
      </c>
    </row>
    <row r="549" spans="1:48" ht="114.75" x14ac:dyDescent="0.5">
      <c r="A549" s="53">
        <v>497</v>
      </c>
      <c r="B549" s="50" t="s">
        <v>1086</v>
      </c>
      <c r="C549" s="51" t="s">
        <v>1087</v>
      </c>
      <c r="D549" s="52">
        <v>2019</v>
      </c>
      <c r="E549" s="52">
        <v>2023</v>
      </c>
      <c r="F549" s="33">
        <v>18670.66</v>
      </c>
      <c r="G549" s="34">
        <f t="shared" si="421"/>
        <v>5.85</v>
      </c>
      <c r="H549" s="34">
        <f t="shared" si="422"/>
        <v>0</v>
      </c>
      <c r="I549" s="34">
        <f t="shared" si="423"/>
        <v>12108.652</v>
      </c>
      <c r="J549" s="34">
        <f t="shared" si="424"/>
        <v>12108.652</v>
      </c>
      <c r="K549" s="34">
        <f t="shared" si="425"/>
        <v>0</v>
      </c>
      <c r="L549" s="34">
        <f t="shared" si="426"/>
        <v>0</v>
      </c>
      <c r="M549" s="34">
        <f t="shared" si="427"/>
        <v>0</v>
      </c>
      <c r="N549" s="34">
        <v>0</v>
      </c>
      <c r="O549" s="34">
        <v>0</v>
      </c>
      <c r="P549" s="34">
        <f t="shared" si="428"/>
        <v>10</v>
      </c>
      <c r="Q549" s="34">
        <v>10</v>
      </c>
      <c r="R549" s="34">
        <v>0</v>
      </c>
      <c r="S549" s="34">
        <v>0</v>
      </c>
      <c r="T549" s="34">
        <v>0</v>
      </c>
      <c r="U549" s="34">
        <v>0</v>
      </c>
      <c r="V549" s="34">
        <v>0</v>
      </c>
      <c r="W549" s="34">
        <f t="shared" si="429"/>
        <v>3298.3700000000003</v>
      </c>
      <c r="X549" s="34">
        <v>3298.3700000000003</v>
      </c>
      <c r="Y549" s="34">
        <v>0</v>
      </c>
      <c r="Z549" s="34">
        <v>0</v>
      </c>
      <c r="AA549" s="34">
        <v>0</v>
      </c>
      <c r="AB549" s="34">
        <v>0</v>
      </c>
      <c r="AC549" s="34">
        <v>0</v>
      </c>
      <c r="AD549" s="34">
        <f t="shared" si="430"/>
        <v>6500.232</v>
      </c>
      <c r="AE549" s="34">
        <v>6500.232</v>
      </c>
      <c r="AF549" s="34">
        <v>0</v>
      </c>
      <c r="AG549" s="34">
        <v>0</v>
      </c>
      <c r="AH549" s="34">
        <v>0</v>
      </c>
      <c r="AI549" s="34">
        <v>5.85</v>
      </c>
      <c r="AJ549" s="34">
        <v>0</v>
      </c>
      <c r="AK549" s="34">
        <f t="shared" si="431"/>
        <v>300.05</v>
      </c>
      <c r="AL549" s="34">
        <v>300.05</v>
      </c>
      <c r="AM549" s="34">
        <v>0</v>
      </c>
      <c r="AN549" s="34">
        <v>0</v>
      </c>
      <c r="AO549" s="34">
        <v>0</v>
      </c>
      <c r="AP549" s="34">
        <v>0</v>
      </c>
      <c r="AQ549" s="34">
        <v>0</v>
      </c>
      <c r="AR549" s="34">
        <f t="shared" si="432"/>
        <v>2000</v>
      </c>
      <c r="AS549" s="34">
        <v>2000</v>
      </c>
      <c r="AT549" s="34">
        <v>0</v>
      </c>
      <c r="AU549" s="34">
        <v>0</v>
      </c>
      <c r="AV549" s="34">
        <v>0</v>
      </c>
    </row>
    <row r="550" spans="1:48" ht="114.75" x14ac:dyDescent="0.5">
      <c r="A550" s="53">
        <v>498</v>
      </c>
      <c r="B550" s="50" t="s">
        <v>1088</v>
      </c>
      <c r="C550" s="51" t="s">
        <v>1089</v>
      </c>
      <c r="D550" s="52">
        <v>2019</v>
      </c>
      <c r="E550" s="52">
        <v>2020</v>
      </c>
      <c r="F550" s="33">
        <v>3450.83</v>
      </c>
      <c r="G550" s="34">
        <f t="shared" si="421"/>
        <v>1</v>
      </c>
      <c r="H550" s="34">
        <f t="shared" si="422"/>
        <v>0</v>
      </c>
      <c r="I550" s="34">
        <f t="shared" si="423"/>
        <v>3450.83</v>
      </c>
      <c r="J550" s="34">
        <f t="shared" si="424"/>
        <v>3450.83</v>
      </c>
      <c r="K550" s="34">
        <f t="shared" si="425"/>
        <v>0</v>
      </c>
      <c r="L550" s="34">
        <f t="shared" si="426"/>
        <v>0</v>
      </c>
      <c r="M550" s="34">
        <f t="shared" si="427"/>
        <v>0</v>
      </c>
      <c r="N550" s="34">
        <v>1</v>
      </c>
      <c r="O550" s="34">
        <v>0</v>
      </c>
      <c r="P550" s="34">
        <f t="shared" si="428"/>
        <v>3450.83</v>
      </c>
      <c r="Q550" s="34">
        <v>3450.83</v>
      </c>
      <c r="R550" s="34">
        <v>0</v>
      </c>
      <c r="S550" s="34">
        <v>0</v>
      </c>
      <c r="T550" s="34">
        <v>0</v>
      </c>
      <c r="U550" s="34">
        <v>0</v>
      </c>
      <c r="V550" s="34">
        <v>0</v>
      </c>
      <c r="W550" s="34">
        <f t="shared" si="429"/>
        <v>0</v>
      </c>
      <c r="X550" s="34">
        <v>0</v>
      </c>
      <c r="Y550" s="34">
        <v>0</v>
      </c>
      <c r="Z550" s="34">
        <v>0</v>
      </c>
      <c r="AA550" s="34">
        <v>0</v>
      </c>
      <c r="AB550" s="34">
        <v>0</v>
      </c>
      <c r="AC550" s="34">
        <v>0</v>
      </c>
      <c r="AD550" s="34">
        <f t="shared" si="430"/>
        <v>0</v>
      </c>
      <c r="AE550" s="34">
        <v>0</v>
      </c>
      <c r="AF550" s="34">
        <v>0</v>
      </c>
      <c r="AG550" s="34">
        <v>0</v>
      </c>
      <c r="AH550" s="34">
        <v>0</v>
      </c>
      <c r="AI550" s="34">
        <v>0</v>
      </c>
      <c r="AJ550" s="34">
        <v>0</v>
      </c>
      <c r="AK550" s="34">
        <f t="shared" si="431"/>
        <v>0</v>
      </c>
      <c r="AL550" s="34">
        <v>0</v>
      </c>
      <c r="AM550" s="34">
        <v>0</v>
      </c>
      <c r="AN550" s="34">
        <v>0</v>
      </c>
      <c r="AO550" s="34">
        <v>0</v>
      </c>
      <c r="AP550" s="34">
        <v>0</v>
      </c>
      <c r="AQ550" s="34">
        <v>0</v>
      </c>
      <c r="AR550" s="34">
        <f t="shared" si="432"/>
        <v>0</v>
      </c>
      <c r="AS550" s="34">
        <v>0</v>
      </c>
      <c r="AT550" s="34">
        <v>0</v>
      </c>
      <c r="AU550" s="34">
        <v>0</v>
      </c>
      <c r="AV550" s="34">
        <v>0</v>
      </c>
    </row>
    <row r="551" spans="1:48" ht="114.75" x14ac:dyDescent="0.5">
      <c r="A551" s="53">
        <v>499</v>
      </c>
      <c r="B551" s="50" t="s">
        <v>1090</v>
      </c>
      <c r="C551" s="51" t="s">
        <v>1091</v>
      </c>
      <c r="D551" s="52">
        <v>2020</v>
      </c>
      <c r="E551" s="52">
        <v>2020</v>
      </c>
      <c r="F551" s="33">
        <v>2060.3143100000002</v>
      </c>
      <c r="G551" s="34">
        <f t="shared" si="421"/>
        <v>0.95099999999999996</v>
      </c>
      <c r="H551" s="34">
        <f t="shared" si="422"/>
        <v>0</v>
      </c>
      <c r="I551" s="34">
        <f t="shared" si="423"/>
        <v>2048.89</v>
      </c>
      <c r="J551" s="34">
        <f t="shared" si="424"/>
        <v>2048.89</v>
      </c>
      <c r="K551" s="34">
        <f t="shared" si="425"/>
        <v>0</v>
      </c>
      <c r="L551" s="34">
        <f t="shared" si="426"/>
        <v>0</v>
      </c>
      <c r="M551" s="34">
        <f t="shared" si="427"/>
        <v>0</v>
      </c>
      <c r="N551" s="34">
        <v>0.95099999999999996</v>
      </c>
      <c r="O551" s="34">
        <v>0</v>
      </c>
      <c r="P551" s="34">
        <f t="shared" si="428"/>
        <v>2048.89</v>
      </c>
      <c r="Q551" s="34">
        <v>2048.89</v>
      </c>
      <c r="R551" s="34">
        <v>0</v>
      </c>
      <c r="S551" s="34">
        <v>0</v>
      </c>
      <c r="T551" s="34">
        <v>0</v>
      </c>
      <c r="U551" s="34">
        <v>0</v>
      </c>
      <c r="V551" s="34">
        <v>0</v>
      </c>
      <c r="W551" s="34">
        <f t="shared" si="429"/>
        <v>0</v>
      </c>
      <c r="X551" s="34">
        <v>0</v>
      </c>
      <c r="Y551" s="34">
        <v>0</v>
      </c>
      <c r="Z551" s="34">
        <v>0</v>
      </c>
      <c r="AA551" s="34">
        <v>0</v>
      </c>
      <c r="AB551" s="34">
        <v>0</v>
      </c>
      <c r="AC551" s="34">
        <v>0</v>
      </c>
      <c r="AD551" s="34">
        <f t="shared" si="430"/>
        <v>0</v>
      </c>
      <c r="AE551" s="34">
        <v>0</v>
      </c>
      <c r="AF551" s="34">
        <v>0</v>
      </c>
      <c r="AG551" s="34">
        <v>0</v>
      </c>
      <c r="AH551" s="34">
        <v>0</v>
      </c>
      <c r="AI551" s="34">
        <v>0</v>
      </c>
      <c r="AJ551" s="34">
        <v>0</v>
      </c>
      <c r="AK551" s="34">
        <f t="shared" si="431"/>
        <v>0</v>
      </c>
      <c r="AL551" s="34">
        <v>0</v>
      </c>
      <c r="AM551" s="34">
        <v>0</v>
      </c>
      <c r="AN551" s="34">
        <v>0</v>
      </c>
      <c r="AO551" s="34">
        <v>0</v>
      </c>
      <c r="AP551" s="34">
        <v>0</v>
      </c>
      <c r="AQ551" s="34">
        <v>0</v>
      </c>
      <c r="AR551" s="34">
        <f t="shared" si="432"/>
        <v>0</v>
      </c>
      <c r="AS551" s="34">
        <v>0</v>
      </c>
      <c r="AT551" s="34">
        <v>0</v>
      </c>
      <c r="AU551" s="34">
        <v>0</v>
      </c>
      <c r="AV551" s="34">
        <v>0</v>
      </c>
    </row>
    <row r="552" spans="1:48" ht="191.25" x14ac:dyDescent="0.5">
      <c r="A552" s="53">
        <v>500</v>
      </c>
      <c r="B552" s="50" t="s">
        <v>1092</v>
      </c>
      <c r="C552" s="51" t="s">
        <v>1093</v>
      </c>
      <c r="D552" s="52">
        <v>2020</v>
      </c>
      <c r="E552" s="52">
        <v>2021</v>
      </c>
      <c r="F552" s="33">
        <v>2359.0300000000002</v>
      </c>
      <c r="G552" s="34">
        <f t="shared" si="421"/>
        <v>0.6</v>
      </c>
      <c r="H552" s="34">
        <f t="shared" si="422"/>
        <v>0</v>
      </c>
      <c r="I552" s="34">
        <f t="shared" si="423"/>
        <v>2320.8000000000002</v>
      </c>
      <c r="J552" s="34">
        <f t="shared" si="424"/>
        <v>2320.8000000000002</v>
      </c>
      <c r="K552" s="34">
        <f t="shared" si="425"/>
        <v>0</v>
      </c>
      <c r="L552" s="34">
        <f t="shared" si="426"/>
        <v>0</v>
      </c>
      <c r="M552" s="34">
        <f t="shared" si="427"/>
        <v>0</v>
      </c>
      <c r="N552" s="34">
        <v>0</v>
      </c>
      <c r="O552" s="34">
        <v>0</v>
      </c>
      <c r="P552" s="34">
        <f t="shared" si="428"/>
        <v>497.67</v>
      </c>
      <c r="Q552" s="34">
        <v>497.67</v>
      </c>
      <c r="R552" s="34">
        <v>0</v>
      </c>
      <c r="S552" s="34">
        <v>0</v>
      </c>
      <c r="T552" s="34">
        <v>0</v>
      </c>
      <c r="U552" s="34">
        <v>0.6</v>
      </c>
      <c r="V552" s="34">
        <v>0</v>
      </c>
      <c r="W552" s="34">
        <f t="shared" si="429"/>
        <v>1823.13</v>
      </c>
      <c r="X552" s="34">
        <v>1823.13</v>
      </c>
      <c r="Y552" s="34">
        <v>0</v>
      </c>
      <c r="Z552" s="34">
        <v>0</v>
      </c>
      <c r="AA552" s="34">
        <v>0</v>
      </c>
      <c r="AB552" s="34">
        <v>0</v>
      </c>
      <c r="AC552" s="34">
        <v>0</v>
      </c>
      <c r="AD552" s="34">
        <f t="shared" si="430"/>
        <v>0</v>
      </c>
      <c r="AE552" s="34">
        <v>0</v>
      </c>
      <c r="AF552" s="34">
        <v>0</v>
      </c>
      <c r="AG552" s="34">
        <v>0</v>
      </c>
      <c r="AH552" s="34">
        <v>0</v>
      </c>
      <c r="AI552" s="34">
        <v>0</v>
      </c>
      <c r="AJ552" s="34">
        <v>0</v>
      </c>
      <c r="AK552" s="34">
        <f t="shared" si="431"/>
        <v>0</v>
      </c>
      <c r="AL552" s="34">
        <v>0</v>
      </c>
      <c r="AM552" s="34">
        <v>0</v>
      </c>
      <c r="AN552" s="34">
        <v>0</v>
      </c>
      <c r="AO552" s="34">
        <v>0</v>
      </c>
      <c r="AP552" s="34">
        <v>0</v>
      </c>
      <c r="AQ552" s="34">
        <v>0</v>
      </c>
      <c r="AR552" s="34">
        <f t="shared" si="432"/>
        <v>0</v>
      </c>
      <c r="AS552" s="34">
        <v>0</v>
      </c>
      <c r="AT552" s="34">
        <v>0</v>
      </c>
      <c r="AU552" s="34">
        <v>0</v>
      </c>
      <c r="AV552" s="34">
        <v>0</v>
      </c>
    </row>
    <row r="553" spans="1:48" ht="114.75" x14ac:dyDescent="0.5">
      <c r="A553" s="53">
        <v>501</v>
      </c>
      <c r="B553" s="50" t="s">
        <v>1094</v>
      </c>
      <c r="C553" s="51" t="s">
        <v>1095</v>
      </c>
      <c r="D553" s="52">
        <v>2018</v>
      </c>
      <c r="E553" s="52">
        <v>2020</v>
      </c>
      <c r="F553" s="33">
        <v>2267.36</v>
      </c>
      <c r="G553" s="34">
        <f t="shared" si="421"/>
        <v>0</v>
      </c>
      <c r="H553" s="34">
        <f t="shared" si="422"/>
        <v>1.26</v>
      </c>
      <c r="I553" s="34">
        <f t="shared" si="423"/>
        <v>1425.5</v>
      </c>
      <c r="J553" s="34">
        <f t="shared" si="424"/>
        <v>1425.5</v>
      </c>
      <c r="K553" s="34">
        <f t="shared" si="425"/>
        <v>0</v>
      </c>
      <c r="L553" s="34">
        <f t="shared" si="426"/>
        <v>0</v>
      </c>
      <c r="M553" s="34">
        <f t="shared" si="427"/>
        <v>0</v>
      </c>
      <c r="N553" s="34">
        <v>0</v>
      </c>
      <c r="O553" s="34">
        <v>1.26</v>
      </c>
      <c r="P553" s="34">
        <f t="shared" si="428"/>
        <v>1425.5</v>
      </c>
      <c r="Q553" s="34">
        <v>1425.5</v>
      </c>
      <c r="R553" s="34">
        <v>0</v>
      </c>
      <c r="S553" s="34">
        <v>0</v>
      </c>
      <c r="T553" s="34">
        <v>0</v>
      </c>
      <c r="U553" s="34">
        <v>0</v>
      </c>
      <c r="V553" s="34">
        <v>0</v>
      </c>
      <c r="W553" s="34">
        <f t="shared" si="429"/>
        <v>0</v>
      </c>
      <c r="X553" s="34">
        <v>0</v>
      </c>
      <c r="Y553" s="34">
        <v>0</v>
      </c>
      <c r="Z553" s="34">
        <v>0</v>
      </c>
      <c r="AA553" s="34">
        <v>0</v>
      </c>
      <c r="AB553" s="34">
        <v>0</v>
      </c>
      <c r="AC553" s="34">
        <v>0</v>
      </c>
      <c r="AD553" s="34">
        <f t="shared" si="430"/>
        <v>0</v>
      </c>
      <c r="AE553" s="34">
        <v>0</v>
      </c>
      <c r="AF553" s="34">
        <v>0</v>
      </c>
      <c r="AG553" s="34">
        <v>0</v>
      </c>
      <c r="AH553" s="34">
        <v>0</v>
      </c>
      <c r="AI553" s="34">
        <v>0</v>
      </c>
      <c r="AJ553" s="34">
        <v>0</v>
      </c>
      <c r="AK553" s="34">
        <f t="shared" si="431"/>
        <v>0</v>
      </c>
      <c r="AL553" s="34">
        <v>0</v>
      </c>
      <c r="AM553" s="34">
        <v>0</v>
      </c>
      <c r="AN553" s="34">
        <v>0</v>
      </c>
      <c r="AO553" s="34">
        <v>0</v>
      </c>
      <c r="AP553" s="34">
        <v>0</v>
      </c>
      <c r="AQ553" s="34">
        <v>0</v>
      </c>
      <c r="AR553" s="34">
        <f t="shared" si="432"/>
        <v>0</v>
      </c>
      <c r="AS553" s="34">
        <v>0</v>
      </c>
      <c r="AT553" s="34">
        <v>0</v>
      </c>
      <c r="AU553" s="34">
        <v>0</v>
      </c>
      <c r="AV553" s="34">
        <v>0</v>
      </c>
    </row>
    <row r="554" spans="1:48" ht="76.5" x14ac:dyDescent="0.5">
      <c r="A554" s="53">
        <v>502</v>
      </c>
      <c r="B554" s="50" t="s">
        <v>1096</v>
      </c>
      <c r="C554" s="51" t="s">
        <v>1097</v>
      </c>
      <c r="D554" s="52">
        <v>2018</v>
      </c>
      <c r="E554" s="52">
        <v>2023</v>
      </c>
      <c r="F554" s="33">
        <v>10330.549999999999</v>
      </c>
      <c r="G554" s="34">
        <f t="shared" si="421"/>
        <v>3.2</v>
      </c>
      <c r="H554" s="34">
        <f t="shared" si="422"/>
        <v>0</v>
      </c>
      <c r="I554" s="34">
        <f t="shared" si="423"/>
        <v>10330.549999999999</v>
      </c>
      <c r="J554" s="34">
        <f t="shared" si="424"/>
        <v>10330.549999999999</v>
      </c>
      <c r="K554" s="34">
        <f t="shared" si="425"/>
        <v>0</v>
      </c>
      <c r="L554" s="34">
        <f t="shared" si="426"/>
        <v>0</v>
      </c>
      <c r="M554" s="34">
        <f t="shared" si="427"/>
        <v>0</v>
      </c>
      <c r="N554" s="34">
        <v>0</v>
      </c>
      <c r="O554" s="34">
        <v>0</v>
      </c>
      <c r="P554" s="34">
        <f t="shared" si="428"/>
        <v>0</v>
      </c>
      <c r="Q554" s="34">
        <v>0</v>
      </c>
      <c r="R554" s="34">
        <v>0</v>
      </c>
      <c r="S554" s="34">
        <v>0</v>
      </c>
      <c r="T554" s="34">
        <v>0</v>
      </c>
      <c r="U554" s="34">
        <v>0</v>
      </c>
      <c r="V554" s="34">
        <v>0</v>
      </c>
      <c r="W554" s="34">
        <f t="shared" si="429"/>
        <v>0</v>
      </c>
      <c r="X554" s="34">
        <v>0</v>
      </c>
      <c r="Y554" s="34">
        <v>0</v>
      </c>
      <c r="Z554" s="34">
        <v>0</v>
      </c>
      <c r="AA554" s="34">
        <v>0</v>
      </c>
      <c r="AB554" s="34">
        <v>0</v>
      </c>
      <c r="AC554" s="34">
        <v>0</v>
      </c>
      <c r="AD554" s="34">
        <f t="shared" si="430"/>
        <v>0</v>
      </c>
      <c r="AE554" s="34">
        <v>0</v>
      </c>
      <c r="AF554" s="34">
        <v>0</v>
      </c>
      <c r="AG554" s="34">
        <v>0</v>
      </c>
      <c r="AH554" s="34">
        <v>0</v>
      </c>
      <c r="AI554" s="34">
        <v>3.2</v>
      </c>
      <c r="AJ554" s="34">
        <v>0</v>
      </c>
      <c r="AK554" s="34">
        <f t="shared" si="431"/>
        <v>330.55</v>
      </c>
      <c r="AL554" s="34">
        <v>330.55</v>
      </c>
      <c r="AM554" s="34">
        <v>0</v>
      </c>
      <c r="AN554" s="34">
        <v>0</v>
      </c>
      <c r="AO554" s="34">
        <v>0</v>
      </c>
      <c r="AP554" s="34">
        <v>0</v>
      </c>
      <c r="AQ554" s="34">
        <v>0</v>
      </c>
      <c r="AR554" s="34">
        <f t="shared" si="432"/>
        <v>10000</v>
      </c>
      <c r="AS554" s="34">
        <v>10000</v>
      </c>
      <c r="AT554" s="34">
        <v>0</v>
      </c>
      <c r="AU554" s="34">
        <v>0</v>
      </c>
      <c r="AV554" s="34">
        <v>0</v>
      </c>
    </row>
    <row r="555" spans="1:48" ht="153" x14ac:dyDescent="0.5">
      <c r="A555" s="53">
        <v>503</v>
      </c>
      <c r="B555" s="50" t="s">
        <v>1098</v>
      </c>
      <c r="C555" s="51" t="s">
        <v>1099</v>
      </c>
      <c r="D555" s="52">
        <v>2018</v>
      </c>
      <c r="E555" s="52">
        <v>2024</v>
      </c>
      <c r="F555" s="33">
        <v>4344.87</v>
      </c>
      <c r="G555" s="34">
        <f t="shared" si="421"/>
        <v>1.3</v>
      </c>
      <c r="H555" s="34">
        <f t="shared" si="422"/>
        <v>0</v>
      </c>
      <c r="I555" s="34">
        <f t="shared" si="423"/>
        <v>4344.87</v>
      </c>
      <c r="J555" s="34">
        <f t="shared" si="424"/>
        <v>4344.87</v>
      </c>
      <c r="K555" s="34">
        <f t="shared" si="425"/>
        <v>0</v>
      </c>
      <c r="L555" s="34">
        <f t="shared" si="426"/>
        <v>0</v>
      </c>
      <c r="M555" s="34">
        <f t="shared" si="427"/>
        <v>0</v>
      </c>
      <c r="N555" s="34">
        <v>0</v>
      </c>
      <c r="O555" s="34">
        <v>0</v>
      </c>
      <c r="P555" s="34">
        <f t="shared" si="428"/>
        <v>0</v>
      </c>
      <c r="Q555" s="34">
        <v>0</v>
      </c>
      <c r="R555" s="34">
        <v>0</v>
      </c>
      <c r="S555" s="34">
        <v>0</v>
      </c>
      <c r="T555" s="34">
        <v>0</v>
      </c>
      <c r="U555" s="34">
        <v>0</v>
      </c>
      <c r="V555" s="34">
        <v>0</v>
      </c>
      <c r="W555" s="34">
        <f t="shared" si="429"/>
        <v>0</v>
      </c>
      <c r="X555" s="34">
        <v>0</v>
      </c>
      <c r="Y555" s="34">
        <v>0</v>
      </c>
      <c r="Z555" s="34">
        <v>0</v>
      </c>
      <c r="AA555" s="34">
        <v>0</v>
      </c>
      <c r="AB555" s="34">
        <v>0</v>
      </c>
      <c r="AC555" s="34">
        <v>0</v>
      </c>
      <c r="AD555" s="34">
        <f t="shared" si="430"/>
        <v>0</v>
      </c>
      <c r="AE555" s="34">
        <v>0</v>
      </c>
      <c r="AF555" s="34">
        <v>0</v>
      </c>
      <c r="AG555" s="34">
        <v>0</v>
      </c>
      <c r="AH555" s="34">
        <v>0</v>
      </c>
      <c r="AI555" s="34">
        <v>0</v>
      </c>
      <c r="AJ555" s="34">
        <v>0</v>
      </c>
      <c r="AK555" s="34">
        <f t="shared" si="431"/>
        <v>294.87</v>
      </c>
      <c r="AL555" s="34">
        <v>294.87</v>
      </c>
      <c r="AM555" s="34">
        <v>0</v>
      </c>
      <c r="AN555" s="34">
        <v>0</v>
      </c>
      <c r="AO555" s="34">
        <v>0</v>
      </c>
      <c r="AP555" s="34">
        <v>1.3</v>
      </c>
      <c r="AQ555" s="34">
        <v>0</v>
      </c>
      <c r="AR555" s="34">
        <f t="shared" si="432"/>
        <v>4050</v>
      </c>
      <c r="AS555" s="34">
        <v>4050</v>
      </c>
      <c r="AT555" s="34">
        <v>0</v>
      </c>
      <c r="AU555" s="34">
        <v>0</v>
      </c>
      <c r="AV555" s="34">
        <v>0</v>
      </c>
    </row>
    <row r="556" spans="1:48" ht="153" x14ac:dyDescent="0.5">
      <c r="A556" s="53">
        <v>504</v>
      </c>
      <c r="B556" s="50" t="s">
        <v>1100</v>
      </c>
      <c r="C556" s="51" t="s">
        <v>1101</v>
      </c>
      <c r="D556" s="52">
        <v>2018</v>
      </c>
      <c r="E556" s="52">
        <v>2023</v>
      </c>
      <c r="F556" s="33">
        <v>17033.810000000001</v>
      </c>
      <c r="G556" s="34">
        <f t="shared" si="421"/>
        <v>3</v>
      </c>
      <c r="H556" s="34">
        <f t="shared" si="422"/>
        <v>0</v>
      </c>
      <c r="I556" s="34">
        <f t="shared" si="423"/>
        <v>4033.81</v>
      </c>
      <c r="J556" s="34">
        <f t="shared" si="424"/>
        <v>4033.81</v>
      </c>
      <c r="K556" s="34">
        <f t="shared" si="425"/>
        <v>0</v>
      </c>
      <c r="L556" s="34">
        <f t="shared" si="426"/>
        <v>0</v>
      </c>
      <c r="M556" s="34">
        <f t="shared" si="427"/>
        <v>0</v>
      </c>
      <c r="N556" s="34">
        <v>0</v>
      </c>
      <c r="O556" s="34">
        <v>0</v>
      </c>
      <c r="P556" s="34">
        <f t="shared" si="428"/>
        <v>0</v>
      </c>
      <c r="Q556" s="34">
        <v>0</v>
      </c>
      <c r="R556" s="34">
        <v>0</v>
      </c>
      <c r="S556" s="34">
        <v>0</v>
      </c>
      <c r="T556" s="34">
        <v>0</v>
      </c>
      <c r="U556" s="34">
        <v>0</v>
      </c>
      <c r="V556" s="34">
        <v>0</v>
      </c>
      <c r="W556" s="34">
        <f t="shared" si="429"/>
        <v>0</v>
      </c>
      <c r="X556" s="34">
        <v>0</v>
      </c>
      <c r="Y556" s="34">
        <v>0</v>
      </c>
      <c r="Z556" s="34">
        <v>0</v>
      </c>
      <c r="AA556" s="34">
        <v>0</v>
      </c>
      <c r="AB556" s="34">
        <v>0</v>
      </c>
      <c r="AC556" s="34">
        <v>0</v>
      </c>
      <c r="AD556" s="34">
        <f t="shared" si="430"/>
        <v>0</v>
      </c>
      <c r="AE556" s="34">
        <v>0</v>
      </c>
      <c r="AF556" s="34">
        <v>0</v>
      </c>
      <c r="AG556" s="34">
        <v>0</v>
      </c>
      <c r="AH556" s="34">
        <v>0</v>
      </c>
      <c r="AI556" s="34">
        <v>3</v>
      </c>
      <c r="AJ556" s="34">
        <v>0</v>
      </c>
      <c r="AK556" s="34">
        <f t="shared" si="431"/>
        <v>2033.81</v>
      </c>
      <c r="AL556" s="34">
        <v>2033.81</v>
      </c>
      <c r="AM556" s="34">
        <v>0</v>
      </c>
      <c r="AN556" s="34">
        <v>0</v>
      </c>
      <c r="AO556" s="34">
        <v>0</v>
      </c>
      <c r="AP556" s="34">
        <v>0</v>
      </c>
      <c r="AQ556" s="34">
        <v>0</v>
      </c>
      <c r="AR556" s="34">
        <f t="shared" si="432"/>
        <v>2000</v>
      </c>
      <c r="AS556" s="34">
        <v>2000</v>
      </c>
      <c r="AT556" s="34">
        <v>0</v>
      </c>
      <c r="AU556" s="34">
        <v>0</v>
      </c>
      <c r="AV556" s="34">
        <v>0</v>
      </c>
    </row>
    <row r="557" spans="1:48" ht="114.75" x14ac:dyDescent="0.5">
      <c r="A557" s="53">
        <v>505</v>
      </c>
      <c r="B557" s="50" t="s">
        <v>1102</v>
      </c>
      <c r="C557" s="51" t="s">
        <v>1103</v>
      </c>
      <c r="D557" s="52">
        <v>2018</v>
      </c>
      <c r="E557" s="52">
        <v>2023</v>
      </c>
      <c r="F557" s="33">
        <v>2197.9499999999998</v>
      </c>
      <c r="G557" s="34">
        <f t="shared" si="421"/>
        <v>0.3</v>
      </c>
      <c r="H557" s="34">
        <f t="shared" si="422"/>
        <v>0</v>
      </c>
      <c r="I557" s="34">
        <f t="shared" si="423"/>
        <v>2157.9499999999998</v>
      </c>
      <c r="J557" s="34">
        <f t="shared" si="424"/>
        <v>2157.9499999999998</v>
      </c>
      <c r="K557" s="34">
        <f t="shared" si="425"/>
        <v>0</v>
      </c>
      <c r="L557" s="34">
        <f t="shared" si="426"/>
        <v>0</v>
      </c>
      <c r="M557" s="34">
        <f t="shared" si="427"/>
        <v>0</v>
      </c>
      <c r="N557" s="34">
        <v>0</v>
      </c>
      <c r="O557" s="34">
        <v>0</v>
      </c>
      <c r="P557" s="34">
        <f t="shared" si="428"/>
        <v>0</v>
      </c>
      <c r="Q557" s="34">
        <v>0</v>
      </c>
      <c r="R557" s="34">
        <v>0</v>
      </c>
      <c r="S557" s="34">
        <v>0</v>
      </c>
      <c r="T557" s="34">
        <v>0</v>
      </c>
      <c r="U557" s="34">
        <v>0</v>
      </c>
      <c r="V557" s="34">
        <v>0</v>
      </c>
      <c r="W557" s="34">
        <f t="shared" si="429"/>
        <v>0</v>
      </c>
      <c r="X557" s="34">
        <v>0</v>
      </c>
      <c r="Y557" s="34">
        <v>0</v>
      </c>
      <c r="Z557" s="34">
        <v>0</v>
      </c>
      <c r="AA557" s="34">
        <v>0</v>
      </c>
      <c r="AB557" s="34">
        <v>0</v>
      </c>
      <c r="AC557" s="34">
        <v>0</v>
      </c>
      <c r="AD557" s="34">
        <f t="shared" si="430"/>
        <v>0</v>
      </c>
      <c r="AE557" s="34">
        <v>0</v>
      </c>
      <c r="AF557" s="34">
        <v>0</v>
      </c>
      <c r="AG557" s="34">
        <v>0</v>
      </c>
      <c r="AH557" s="34">
        <v>0</v>
      </c>
      <c r="AI557" s="34">
        <v>0.3</v>
      </c>
      <c r="AJ557" s="34">
        <v>0</v>
      </c>
      <c r="AK557" s="34">
        <f t="shared" si="431"/>
        <v>2157.9499999999998</v>
      </c>
      <c r="AL557" s="34">
        <v>2157.9499999999998</v>
      </c>
      <c r="AM557" s="34">
        <v>0</v>
      </c>
      <c r="AN557" s="34">
        <v>0</v>
      </c>
      <c r="AO557" s="34">
        <v>0</v>
      </c>
      <c r="AP557" s="34">
        <v>0</v>
      </c>
      <c r="AQ557" s="34">
        <v>0</v>
      </c>
      <c r="AR557" s="34">
        <f t="shared" si="432"/>
        <v>0</v>
      </c>
      <c r="AS557" s="34">
        <v>0</v>
      </c>
      <c r="AT557" s="34">
        <v>0</v>
      </c>
      <c r="AU557" s="34">
        <v>0</v>
      </c>
      <c r="AV557" s="34">
        <v>0</v>
      </c>
    </row>
    <row r="558" spans="1:48" ht="191.25" x14ac:dyDescent="0.5">
      <c r="A558" s="53">
        <v>506</v>
      </c>
      <c r="B558" s="50" t="s">
        <v>1104</v>
      </c>
      <c r="C558" s="51" t="s">
        <v>1105</v>
      </c>
      <c r="D558" s="52">
        <v>2020</v>
      </c>
      <c r="E558" s="52">
        <v>2020</v>
      </c>
      <c r="F558" s="33">
        <v>429.43</v>
      </c>
      <c r="G558" s="34">
        <f t="shared" si="421"/>
        <v>0</v>
      </c>
      <c r="H558" s="34">
        <f t="shared" si="422"/>
        <v>0</v>
      </c>
      <c r="I558" s="34">
        <f t="shared" si="423"/>
        <v>310.23</v>
      </c>
      <c r="J558" s="34">
        <f t="shared" si="424"/>
        <v>310.23</v>
      </c>
      <c r="K558" s="34">
        <f t="shared" si="425"/>
        <v>0</v>
      </c>
      <c r="L558" s="34">
        <f t="shared" si="426"/>
        <v>0</v>
      </c>
      <c r="M558" s="34">
        <f t="shared" si="427"/>
        <v>0</v>
      </c>
      <c r="N558" s="34">
        <v>0</v>
      </c>
      <c r="O558" s="34">
        <v>0</v>
      </c>
      <c r="P558" s="34">
        <f t="shared" si="428"/>
        <v>310.23</v>
      </c>
      <c r="Q558" s="34">
        <v>310.23</v>
      </c>
      <c r="R558" s="34">
        <v>0</v>
      </c>
      <c r="S558" s="34">
        <v>0</v>
      </c>
      <c r="T558" s="34">
        <v>0</v>
      </c>
      <c r="U558" s="34">
        <v>0</v>
      </c>
      <c r="V558" s="34">
        <v>0</v>
      </c>
      <c r="W558" s="34">
        <f t="shared" si="429"/>
        <v>0</v>
      </c>
      <c r="X558" s="34">
        <v>0</v>
      </c>
      <c r="Y558" s="34">
        <v>0</v>
      </c>
      <c r="Z558" s="34">
        <v>0</v>
      </c>
      <c r="AA558" s="34">
        <v>0</v>
      </c>
      <c r="AB558" s="34">
        <v>0</v>
      </c>
      <c r="AC558" s="34">
        <v>0</v>
      </c>
      <c r="AD558" s="34">
        <f t="shared" si="430"/>
        <v>0</v>
      </c>
      <c r="AE558" s="34">
        <v>0</v>
      </c>
      <c r="AF558" s="34">
        <v>0</v>
      </c>
      <c r="AG558" s="34">
        <v>0</v>
      </c>
      <c r="AH558" s="34">
        <v>0</v>
      </c>
      <c r="AI558" s="34">
        <v>0</v>
      </c>
      <c r="AJ558" s="34">
        <v>0</v>
      </c>
      <c r="AK558" s="34">
        <f t="shared" si="431"/>
        <v>0</v>
      </c>
      <c r="AL558" s="34">
        <v>0</v>
      </c>
      <c r="AM558" s="34">
        <v>0</v>
      </c>
      <c r="AN558" s="34">
        <v>0</v>
      </c>
      <c r="AO558" s="34">
        <v>0</v>
      </c>
      <c r="AP558" s="34">
        <v>0</v>
      </c>
      <c r="AQ558" s="34">
        <v>0</v>
      </c>
      <c r="AR558" s="34">
        <f t="shared" si="432"/>
        <v>0</v>
      </c>
      <c r="AS558" s="34">
        <v>0</v>
      </c>
      <c r="AT558" s="34">
        <v>0</v>
      </c>
      <c r="AU558" s="34">
        <v>0</v>
      </c>
      <c r="AV558" s="34">
        <v>0</v>
      </c>
    </row>
    <row r="559" spans="1:48" ht="191.25" x14ac:dyDescent="0.5">
      <c r="A559" s="53">
        <v>507</v>
      </c>
      <c r="B559" s="50" t="s">
        <v>2834</v>
      </c>
      <c r="C559" s="51" t="s">
        <v>2835</v>
      </c>
      <c r="D559" s="52">
        <v>2020</v>
      </c>
      <c r="E559" s="52">
        <v>2021</v>
      </c>
      <c r="F559" s="33">
        <v>1465.93</v>
      </c>
      <c r="G559" s="34">
        <f t="shared" si="421"/>
        <v>0.16</v>
      </c>
      <c r="H559" s="34">
        <f t="shared" si="422"/>
        <v>0</v>
      </c>
      <c r="I559" s="34">
        <f t="shared" si="423"/>
        <v>1465.93</v>
      </c>
      <c r="J559" s="34">
        <f t="shared" si="424"/>
        <v>1465.93</v>
      </c>
      <c r="K559" s="34">
        <f t="shared" si="425"/>
        <v>0</v>
      </c>
      <c r="L559" s="34">
        <f t="shared" si="426"/>
        <v>0</v>
      </c>
      <c r="M559" s="34">
        <f t="shared" si="427"/>
        <v>0</v>
      </c>
      <c r="N559" s="34">
        <v>0</v>
      </c>
      <c r="O559" s="34">
        <v>0</v>
      </c>
      <c r="P559" s="34">
        <f t="shared" si="428"/>
        <v>10</v>
      </c>
      <c r="Q559" s="34">
        <v>10</v>
      </c>
      <c r="R559" s="34">
        <v>0</v>
      </c>
      <c r="S559" s="34">
        <v>0</v>
      </c>
      <c r="T559" s="34">
        <v>0</v>
      </c>
      <c r="U559" s="34">
        <v>0.16</v>
      </c>
      <c r="V559" s="34">
        <v>0</v>
      </c>
      <c r="W559" s="34">
        <f t="shared" si="429"/>
        <v>1455.93</v>
      </c>
      <c r="X559" s="34">
        <v>1455.93</v>
      </c>
      <c r="Y559" s="34">
        <v>0</v>
      </c>
      <c r="Z559" s="34">
        <v>0</v>
      </c>
      <c r="AA559" s="34">
        <v>0</v>
      </c>
      <c r="AB559" s="34">
        <v>0</v>
      </c>
      <c r="AC559" s="34">
        <v>0</v>
      </c>
      <c r="AD559" s="34">
        <f t="shared" si="430"/>
        <v>0</v>
      </c>
      <c r="AE559" s="34">
        <v>0</v>
      </c>
      <c r="AF559" s="34">
        <v>0</v>
      </c>
      <c r="AG559" s="34">
        <v>0</v>
      </c>
      <c r="AH559" s="34">
        <v>0</v>
      </c>
      <c r="AI559" s="34">
        <v>0</v>
      </c>
      <c r="AJ559" s="34">
        <v>0</v>
      </c>
      <c r="AK559" s="34">
        <f t="shared" si="431"/>
        <v>0</v>
      </c>
      <c r="AL559" s="34">
        <v>0</v>
      </c>
      <c r="AM559" s="34">
        <v>0</v>
      </c>
      <c r="AN559" s="34">
        <v>0</v>
      </c>
      <c r="AO559" s="34">
        <v>0</v>
      </c>
      <c r="AP559" s="34">
        <v>0</v>
      </c>
      <c r="AQ559" s="34">
        <v>0</v>
      </c>
      <c r="AR559" s="34">
        <f t="shared" si="432"/>
        <v>0</v>
      </c>
      <c r="AS559" s="34">
        <v>0</v>
      </c>
      <c r="AT559" s="34">
        <v>0</v>
      </c>
      <c r="AU559" s="34">
        <v>0</v>
      </c>
      <c r="AV559" s="34">
        <v>0</v>
      </c>
    </row>
    <row r="560" spans="1:48" ht="76.5" x14ac:dyDescent="0.5">
      <c r="A560" s="53">
        <v>508</v>
      </c>
      <c r="B560" s="50" t="s">
        <v>2852</v>
      </c>
      <c r="C560" s="51" t="s">
        <v>2853</v>
      </c>
      <c r="D560" s="52">
        <v>2020</v>
      </c>
      <c r="E560" s="52">
        <v>2021</v>
      </c>
      <c r="F560" s="33">
        <v>1517.59</v>
      </c>
      <c r="G560" s="34">
        <f t="shared" si="421"/>
        <v>0</v>
      </c>
      <c r="H560" s="34">
        <f t="shared" si="422"/>
        <v>0.8</v>
      </c>
      <c r="I560" s="34">
        <f t="shared" si="423"/>
        <v>1517.59</v>
      </c>
      <c r="J560" s="34">
        <f t="shared" si="424"/>
        <v>1517.59</v>
      </c>
      <c r="K560" s="34">
        <f t="shared" si="425"/>
        <v>0</v>
      </c>
      <c r="L560" s="34">
        <f t="shared" si="426"/>
        <v>0</v>
      </c>
      <c r="M560" s="34">
        <f t="shared" si="427"/>
        <v>0</v>
      </c>
      <c r="N560" s="34">
        <v>0</v>
      </c>
      <c r="O560" s="34">
        <v>0</v>
      </c>
      <c r="P560" s="34">
        <f t="shared" si="428"/>
        <v>10</v>
      </c>
      <c r="Q560" s="34">
        <v>10</v>
      </c>
      <c r="R560" s="34">
        <v>0</v>
      </c>
      <c r="S560" s="34">
        <v>0</v>
      </c>
      <c r="T560" s="34">
        <v>0</v>
      </c>
      <c r="U560" s="34">
        <v>0</v>
      </c>
      <c r="V560" s="34">
        <v>0.8</v>
      </c>
      <c r="W560" s="34">
        <f t="shared" si="429"/>
        <v>1507.59</v>
      </c>
      <c r="X560" s="34">
        <v>1507.59</v>
      </c>
      <c r="Y560" s="34">
        <v>0</v>
      </c>
      <c r="Z560" s="34">
        <v>0</v>
      </c>
      <c r="AA560" s="34">
        <v>0</v>
      </c>
      <c r="AB560" s="34">
        <v>0</v>
      </c>
      <c r="AC560" s="34">
        <v>0</v>
      </c>
      <c r="AD560" s="34">
        <f t="shared" si="430"/>
        <v>0</v>
      </c>
      <c r="AE560" s="34">
        <v>0</v>
      </c>
      <c r="AF560" s="34">
        <v>0</v>
      </c>
      <c r="AG560" s="34">
        <v>0</v>
      </c>
      <c r="AH560" s="34">
        <v>0</v>
      </c>
      <c r="AI560" s="34">
        <v>0</v>
      </c>
      <c r="AJ560" s="34">
        <v>0</v>
      </c>
      <c r="AK560" s="34">
        <f t="shared" si="431"/>
        <v>0</v>
      </c>
      <c r="AL560" s="34">
        <v>0</v>
      </c>
      <c r="AM560" s="34">
        <v>0</v>
      </c>
      <c r="AN560" s="34">
        <v>0</v>
      </c>
      <c r="AO560" s="34">
        <v>0</v>
      </c>
      <c r="AP560" s="34">
        <v>0</v>
      </c>
      <c r="AQ560" s="34">
        <v>0</v>
      </c>
      <c r="AR560" s="34">
        <f t="shared" si="432"/>
        <v>0</v>
      </c>
      <c r="AS560" s="34">
        <v>0</v>
      </c>
      <c r="AT560" s="34">
        <v>0</v>
      </c>
      <c r="AU560" s="34">
        <v>0</v>
      </c>
      <c r="AV560" s="34">
        <v>0</v>
      </c>
    </row>
    <row r="561" spans="1:48" ht="229.5" x14ac:dyDescent="0.5">
      <c r="A561" s="53">
        <v>509</v>
      </c>
      <c r="B561" s="50" t="s">
        <v>1106</v>
      </c>
      <c r="C561" s="51" t="s">
        <v>1107</v>
      </c>
      <c r="D561" s="52">
        <v>2020</v>
      </c>
      <c r="E561" s="52">
        <v>2021</v>
      </c>
      <c r="F561" s="33">
        <v>1038.95</v>
      </c>
      <c r="G561" s="34">
        <f t="shared" si="421"/>
        <v>0.45</v>
      </c>
      <c r="H561" s="34">
        <f t="shared" si="422"/>
        <v>0.25</v>
      </c>
      <c r="I561" s="34">
        <f t="shared" si="423"/>
        <v>980.29</v>
      </c>
      <c r="J561" s="34">
        <f t="shared" si="424"/>
        <v>980.29</v>
      </c>
      <c r="K561" s="34">
        <f t="shared" si="425"/>
        <v>0</v>
      </c>
      <c r="L561" s="34">
        <f t="shared" si="426"/>
        <v>0</v>
      </c>
      <c r="M561" s="34">
        <f t="shared" si="427"/>
        <v>0</v>
      </c>
      <c r="N561" s="34">
        <v>0</v>
      </c>
      <c r="O561" s="34">
        <v>0</v>
      </c>
      <c r="P561" s="34">
        <f t="shared" si="428"/>
        <v>641.34</v>
      </c>
      <c r="Q561" s="34">
        <v>641.34</v>
      </c>
      <c r="R561" s="34">
        <v>0</v>
      </c>
      <c r="S561" s="34">
        <v>0</v>
      </c>
      <c r="T561" s="34">
        <v>0</v>
      </c>
      <c r="U561" s="34">
        <v>0.45</v>
      </c>
      <c r="V561" s="34">
        <v>0.25</v>
      </c>
      <c r="W561" s="34">
        <f t="shared" si="429"/>
        <v>338.95</v>
      </c>
      <c r="X561" s="34">
        <v>338.95</v>
      </c>
      <c r="Y561" s="34">
        <v>0</v>
      </c>
      <c r="Z561" s="34">
        <v>0</v>
      </c>
      <c r="AA561" s="34">
        <v>0</v>
      </c>
      <c r="AB561" s="34">
        <v>0</v>
      </c>
      <c r="AC561" s="34">
        <v>0</v>
      </c>
      <c r="AD561" s="34">
        <f t="shared" si="430"/>
        <v>0</v>
      </c>
      <c r="AE561" s="34">
        <v>0</v>
      </c>
      <c r="AF561" s="34">
        <v>0</v>
      </c>
      <c r="AG561" s="34">
        <v>0</v>
      </c>
      <c r="AH561" s="34">
        <v>0</v>
      </c>
      <c r="AI561" s="34">
        <v>0</v>
      </c>
      <c r="AJ561" s="34">
        <v>0</v>
      </c>
      <c r="AK561" s="34">
        <f t="shared" si="431"/>
        <v>0</v>
      </c>
      <c r="AL561" s="34">
        <v>0</v>
      </c>
      <c r="AM561" s="34">
        <v>0</v>
      </c>
      <c r="AN561" s="34">
        <v>0</v>
      </c>
      <c r="AO561" s="34">
        <v>0</v>
      </c>
      <c r="AP561" s="34">
        <v>0</v>
      </c>
      <c r="AQ561" s="34">
        <v>0</v>
      </c>
      <c r="AR561" s="34">
        <f t="shared" si="432"/>
        <v>0</v>
      </c>
      <c r="AS561" s="34">
        <v>0</v>
      </c>
      <c r="AT561" s="34">
        <v>0</v>
      </c>
      <c r="AU561" s="34">
        <v>0</v>
      </c>
      <c r="AV561" s="34">
        <v>0</v>
      </c>
    </row>
    <row r="562" spans="1:48" ht="114.75" x14ac:dyDescent="0.5">
      <c r="A562" s="53">
        <v>510</v>
      </c>
      <c r="B562" s="50" t="s">
        <v>1108</v>
      </c>
      <c r="C562" s="51" t="s">
        <v>1109</v>
      </c>
      <c r="D562" s="52">
        <v>2020</v>
      </c>
      <c r="E562" s="52">
        <v>2020</v>
      </c>
      <c r="F562" s="33">
        <v>983.33331999999996</v>
      </c>
      <c r="G562" s="34">
        <f t="shared" si="421"/>
        <v>0</v>
      </c>
      <c r="H562" s="34">
        <f t="shared" si="422"/>
        <v>1.26</v>
      </c>
      <c r="I562" s="34">
        <f t="shared" si="423"/>
        <v>983.33331999999996</v>
      </c>
      <c r="J562" s="34">
        <f t="shared" si="424"/>
        <v>983.33331999999996</v>
      </c>
      <c r="K562" s="34">
        <f t="shared" si="425"/>
        <v>0</v>
      </c>
      <c r="L562" s="34">
        <f t="shared" si="426"/>
        <v>0</v>
      </c>
      <c r="M562" s="34">
        <f t="shared" si="427"/>
        <v>0</v>
      </c>
      <c r="N562" s="34">
        <v>0</v>
      </c>
      <c r="O562" s="34">
        <v>1.26</v>
      </c>
      <c r="P562" s="34">
        <f t="shared" si="428"/>
        <v>983.33331999999996</v>
      </c>
      <c r="Q562" s="34">
        <v>983.33331999999996</v>
      </c>
      <c r="R562" s="34">
        <v>0</v>
      </c>
      <c r="S562" s="34">
        <v>0</v>
      </c>
      <c r="T562" s="34">
        <v>0</v>
      </c>
      <c r="U562" s="34">
        <v>0</v>
      </c>
      <c r="V562" s="34">
        <v>0</v>
      </c>
      <c r="W562" s="34">
        <f t="shared" si="429"/>
        <v>0</v>
      </c>
      <c r="X562" s="34">
        <v>0</v>
      </c>
      <c r="Y562" s="34">
        <v>0</v>
      </c>
      <c r="Z562" s="34">
        <v>0</v>
      </c>
      <c r="AA562" s="34">
        <v>0</v>
      </c>
      <c r="AB562" s="34">
        <v>0</v>
      </c>
      <c r="AC562" s="34">
        <v>0</v>
      </c>
      <c r="AD562" s="34">
        <f t="shared" si="430"/>
        <v>0</v>
      </c>
      <c r="AE562" s="34">
        <v>0</v>
      </c>
      <c r="AF562" s="34">
        <v>0</v>
      </c>
      <c r="AG562" s="34">
        <v>0</v>
      </c>
      <c r="AH562" s="34">
        <v>0</v>
      </c>
      <c r="AI562" s="34">
        <v>0</v>
      </c>
      <c r="AJ562" s="34">
        <v>0</v>
      </c>
      <c r="AK562" s="34">
        <f t="shared" si="431"/>
        <v>0</v>
      </c>
      <c r="AL562" s="34">
        <v>0</v>
      </c>
      <c r="AM562" s="34">
        <v>0</v>
      </c>
      <c r="AN562" s="34">
        <v>0</v>
      </c>
      <c r="AO562" s="34">
        <v>0</v>
      </c>
      <c r="AP562" s="34">
        <v>0</v>
      </c>
      <c r="AQ562" s="34">
        <v>0</v>
      </c>
      <c r="AR562" s="34">
        <f t="shared" si="432"/>
        <v>0</v>
      </c>
      <c r="AS562" s="34">
        <v>0</v>
      </c>
      <c r="AT562" s="34">
        <v>0</v>
      </c>
      <c r="AU562" s="34">
        <v>0</v>
      </c>
      <c r="AV562" s="34">
        <v>0</v>
      </c>
    </row>
    <row r="563" spans="1:48" ht="38.25" x14ac:dyDescent="0.5">
      <c r="A563" s="53"/>
      <c r="B563" s="43" t="s">
        <v>1110</v>
      </c>
      <c r="C563" s="48"/>
      <c r="D563" s="52"/>
      <c r="E563" s="45"/>
      <c r="F563" s="35">
        <f t="shared" ref="F563:O563" si="433">SUM(F564:F583)</f>
        <v>213286.50673999998</v>
      </c>
      <c r="G563" s="35">
        <f t="shared" si="433"/>
        <v>16.655000000000001</v>
      </c>
      <c r="H563" s="35">
        <f t="shared" si="433"/>
        <v>3.0399999999999996</v>
      </c>
      <c r="I563" s="35">
        <f t="shared" si="433"/>
        <v>126946.66218000001</v>
      </c>
      <c r="J563" s="35">
        <f t="shared" si="433"/>
        <v>126946.66218000001</v>
      </c>
      <c r="K563" s="35">
        <f t="shared" si="433"/>
        <v>0</v>
      </c>
      <c r="L563" s="35">
        <f t="shared" si="433"/>
        <v>0</v>
      </c>
      <c r="M563" s="35">
        <f t="shared" si="433"/>
        <v>0</v>
      </c>
      <c r="N563" s="35">
        <f t="shared" si="433"/>
        <v>6.6549999999999994</v>
      </c>
      <c r="O563" s="35">
        <f t="shared" si="433"/>
        <v>2.29</v>
      </c>
      <c r="P563" s="35">
        <f t="shared" ref="P563:V563" si="434">SUM(P564:P583)</f>
        <v>40478.926179999995</v>
      </c>
      <c r="Q563" s="35">
        <f t="shared" si="434"/>
        <v>40478.926179999995</v>
      </c>
      <c r="R563" s="35">
        <f t="shared" si="434"/>
        <v>0</v>
      </c>
      <c r="S563" s="35">
        <f t="shared" si="434"/>
        <v>0</v>
      </c>
      <c r="T563" s="35">
        <f t="shared" si="434"/>
        <v>0</v>
      </c>
      <c r="U563" s="35">
        <f t="shared" si="434"/>
        <v>0.05</v>
      </c>
      <c r="V563" s="35">
        <f t="shared" si="434"/>
        <v>0</v>
      </c>
      <c r="W563" s="35">
        <f t="shared" ref="W563:AC563" si="435">SUM(W564:W583)</f>
        <v>689.74</v>
      </c>
      <c r="X563" s="35">
        <f t="shared" si="435"/>
        <v>689.74</v>
      </c>
      <c r="Y563" s="35">
        <f t="shared" si="435"/>
        <v>0</v>
      </c>
      <c r="Z563" s="35">
        <f t="shared" si="435"/>
        <v>0</v>
      </c>
      <c r="AA563" s="35">
        <f t="shared" si="435"/>
        <v>0</v>
      </c>
      <c r="AB563" s="35">
        <f t="shared" si="435"/>
        <v>1.75</v>
      </c>
      <c r="AC563" s="35">
        <f t="shared" si="435"/>
        <v>0.75</v>
      </c>
      <c r="AD563" s="35">
        <f t="shared" ref="AD563:AJ563" si="436">SUM(AD564:AD583)</f>
        <v>8979.2860000000001</v>
      </c>
      <c r="AE563" s="35">
        <f t="shared" si="436"/>
        <v>8979.2860000000001</v>
      </c>
      <c r="AF563" s="35">
        <f t="shared" si="436"/>
        <v>0</v>
      </c>
      <c r="AG563" s="35">
        <f t="shared" si="436"/>
        <v>0</v>
      </c>
      <c r="AH563" s="35">
        <f t="shared" si="436"/>
        <v>0</v>
      </c>
      <c r="AI563" s="35">
        <f t="shared" si="436"/>
        <v>6.7</v>
      </c>
      <c r="AJ563" s="35">
        <f t="shared" si="436"/>
        <v>0</v>
      </c>
      <c r="AK563" s="35">
        <f t="shared" ref="AK563:AQ563" si="437">SUM(AK564:AK583)</f>
        <v>53123.26</v>
      </c>
      <c r="AL563" s="35">
        <f t="shared" si="437"/>
        <v>53123.26</v>
      </c>
      <c r="AM563" s="35">
        <f t="shared" si="437"/>
        <v>0</v>
      </c>
      <c r="AN563" s="35">
        <f t="shared" si="437"/>
        <v>0</v>
      </c>
      <c r="AO563" s="35">
        <f t="shared" si="437"/>
        <v>0</v>
      </c>
      <c r="AP563" s="35">
        <f t="shared" si="437"/>
        <v>1.5</v>
      </c>
      <c r="AQ563" s="35">
        <f t="shared" si="437"/>
        <v>0</v>
      </c>
      <c r="AR563" s="35">
        <f t="shared" ref="AR563:AV563" si="438">SUM(AR564:AR583)</f>
        <v>23675.45</v>
      </c>
      <c r="AS563" s="35">
        <f t="shared" si="438"/>
        <v>23675.45</v>
      </c>
      <c r="AT563" s="35">
        <f t="shared" si="438"/>
        <v>0</v>
      </c>
      <c r="AU563" s="35">
        <f t="shared" si="438"/>
        <v>0</v>
      </c>
      <c r="AV563" s="35">
        <f t="shared" si="438"/>
        <v>0</v>
      </c>
    </row>
    <row r="564" spans="1:48" ht="114.75" x14ac:dyDescent="0.5">
      <c r="A564" s="53">
        <v>511</v>
      </c>
      <c r="B564" s="50" t="s">
        <v>1111</v>
      </c>
      <c r="C564" s="51" t="s">
        <v>1112</v>
      </c>
      <c r="D564" s="52">
        <v>2017</v>
      </c>
      <c r="E564" s="52">
        <v>2026</v>
      </c>
      <c r="F564" s="33">
        <v>10122.91</v>
      </c>
      <c r="G564" s="34">
        <f t="shared" ref="G564:G583" si="439">N564+U564+AB564+AI564+AP564</f>
        <v>0</v>
      </c>
      <c r="H564" s="34">
        <f t="shared" ref="H564:H583" si="440">O564+V564+AC564+AJ564+AQ564</f>
        <v>0</v>
      </c>
      <c r="I564" s="34">
        <f t="shared" ref="I564:I583" si="441">J564+K564+L564</f>
        <v>10</v>
      </c>
      <c r="J564" s="34">
        <f t="shared" ref="J564:J583" si="442">Q564+X564+AE564+AL564+AS564</f>
        <v>10</v>
      </c>
      <c r="K564" s="34">
        <f t="shared" ref="K564:K583" si="443">R564+Y564+AF564+AM564+AT564</f>
        <v>0</v>
      </c>
      <c r="L564" s="34">
        <f t="shared" ref="L564:L583" si="444">S564+Z564+AG564+AN564+AU564</f>
        <v>0</v>
      </c>
      <c r="M564" s="34">
        <f t="shared" ref="M564:M583" si="445">T564+AA564+AH564+AO564+AV564</f>
        <v>0</v>
      </c>
      <c r="N564" s="34">
        <v>0</v>
      </c>
      <c r="O564" s="34">
        <v>0</v>
      </c>
      <c r="P564" s="34">
        <f t="shared" ref="P564:P583" si="446">Q564+R564+S564</f>
        <v>0</v>
      </c>
      <c r="Q564" s="34">
        <v>0</v>
      </c>
      <c r="R564" s="34">
        <v>0</v>
      </c>
      <c r="S564" s="34">
        <v>0</v>
      </c>
      <c r="T564" s="34">
        <v>0</v>
      </c>
      <c r="U564" s="34">
        <v>0</v>
      </c>
      <c r="V564" s="34">
        <v>0</v>
      </c>
      <c r="W564" s="34">
        <f t="shared" ref="W564:W583" si="447">X564+Y564+Z564</f>
        <v>0</v>
      </c>
      <c r="X564" s="34">
        <v>0</v>
      </c>
      <c r="Y564" s="34">
        <v>0</v>
      </c>
      <c r="Z564" s="34">
        <v>0</v>
      </c>
      <c r="AA564" s="34">
        <v>0</v>
      </c>
      <c r="AB564" s="34">
        <v>0</v>
      </c>
      <c r="AC564" s="34">
        <v>0</v>
      </c>
      <c r="AD564" s="34">
        <f t="shared" ref="AD564:AD583" si="448">AE564+AF564+AG564</f>
        <v>0</v>
      </c>
      <c r="AE564" s="34">
        <v>0</v>
      </c>
      <c r="AF564" s="34">
        <v>0</v>
      </c>
      <c r="AG564" s="34">
        <v>0</v>
      </c>
      <c r="AH564" s="34">
        <v>0</v>
      </c>
      <c r="AI564" s="34">
        <v>0</v>
      </c>
      <c r="AJ564" s="34">
        <v>0</v>
      </c>
      <c r="AK564" s="34">
        <f t="shared" ref="AK564:AK583" si="449">AL564+AM564+AN564</f>
        <v>0</v>
      </c>
      <c r="AL564" s="34">
        <v>0</v>
      </c>
      <c r="AM564" s="34">
        <v>0</v>
      </c>
      <c r="AN564" s="34">
        <v>0</v>
      </c>
      <c r="AO564" s="34">
        <v>0</v>
      </c>
      <c r="AP564" s="34">
        <v>0</v>
      </c>
      <c r="AQ564" s="34">
        <v>0</v>
      </c>
      <c r="AR564" s="34">
        <f t="shared" ref="AR564:AR583" si="450">AS564+AT564+AU564</f>
        <v>10</v>
      </c>
      <c r="AS564" s="34">
        <v>10</v>
      </c>
      <c r="AT564" s="34">
        <v>0</v>
      </c>
      <c r="AU564" s="34">
        <v>0</v>
      </c>
      <c r="AV564" s="34">
        <v>0</v>
      </c>
    </row>
    <row r="565" spans="1:48" ht="76.5" x14ac:dyDescent="0.5">
      <c r="A565" s="53">
        <v>512</v>
      </c>
      <c r="B565" s="50" t="s">
        <v>1113</v>
      </c>
      <c r="C565" s="51" t="s">
        <v>1114</v>
      </c>
      <c r="D565" s="52">
        <v>2022</v>
      </c>
      <c r="E565" s="52">
        <v>2024</v>
      </c>
      <c r="F565" s="33">
        <v>3872.54</v>
      </c>
      <c r="G565" s="34">
        <f t="shared" si="439"/>
        <v>1.4</v>
      </c>
      <c r="H565" s="34">
        <f t="shared" si="440"/>
        <v>0</v>
      </c>
      <c r="I565" s="34">
        <f t="shared" si="441"/>
        <v>3872.54</v>
      </c>
      <c r="J565" s="34">
        <f t="shared" si="442"/>
        <v>3872.54</v>
      </c>
      <c r="K565" s="34">
        <f t="shared" si="443"/>
        <v>0</v>
      </c>
      <c r="L565" s="34">
        <f t="shared" si="444"/>
        <v>0</v>
      </c>
      <c r="M565" s="34">
        <f t="shared" si="445"/>
        <v>0</v>
      </c>
      <c r="N565" s="34">
        <v>0</v>
      </c>
      <c r="O565" s="34">
        <v>0</v>
      </c>
      <c r="P565" s="34">
        <f t="shared" si="446"/>
        <v>0</v>
      </c>
      <c r="Q565" s="34">
        <v>0</v>
      </c>
      <c r="R565" s="34">
        <v>0</v>
      </c>
      <c r="S565" s="34">
        <v>0</v>
      </c>
      <c r="T565" s="34">
        <v>0</v>
      </c>
      <c r="U565" s="34">
        <v>0</v>
      </c>
      <c r="V565" s="34">
        <v>0</v>
      </c>
      <c r="W565" s="34">
        <f t="shared" si="447"/>
        <v>0</v>
      </c>
      <c r="X565" s="34">
        <v>0</v>
      </c>
      <c r="Y565" s="34">
        <v>0</v>
      </c>
      <c r="Z565" s="34">
        <v>0</v>
      </c>
      <c r="AA565" s="34">
        <v>0</v>
      </c>
      <c r="AB565" s="34">
        <v>0</v>
      </c>
      <c r="AC565" s="34">
        <v>0</v>
      </c>
      <c r="AD565" s="34">
        <f t="shared" si="448"/>
        <v>0</v>
      </c>
      <c r="AE565" s="34">
        <v>0</v>
      </c>
      <c r="AF565" s="34">
        <v>0</v>
      </c>
      <c r="AG565" s="34">
        <v>0</v>
      </c>
      <c r="AH565" s="34">
        <v>0</v>
      </c>
      <c r="AI565" s="34">
        <v>0</v>
      </c>
      <c r="AJ565" s="34">
        <v>0</v>
      </c>
      <c r="AK565" s="34">
        <f t="shared" si="449"/>
        <v>711.87</v>
      </c>
      <c r="AL565" s="34">
        <v>711.87</v>
      </c>
      <c r="AM565" s="34">
        <v>0</v>
      </c>
      <c r="AN565" s="34">
        <v>0</v>
      </c>
      <c r="AO565" s="34">
        <v>0</v>
      </c>
      <c r="AP565" s="34">
        <v>1.4</v>
      </c>
      <c r="AQ565" s="34">
        <v>0</v>
      </c>
      <c r="AR565" s="34">
        <f t="shared" si="450"/>
        <v>3160.67</v>
      </c>
      <c r="AS565" s="34">
        <v>3160.67</v>
      </c>
      <c r="AT565" s="34">
        <v>0</v>
      </c>
      <c r="AU565" s="34">
        <v>0</v>
      </c>
      <c r="AV565" s="34">
        <v>0</v>
      </c>
    </row>
    <row r="566" spans="1:48" ht="76.5" x14ac:dyDescent="0.5">
      <c r="A566" s="53">
        <v>513</v>
      </c>
      <c r="B566" s="50" t="s">
        <v>1115</v>
      </c>
      <c r="C566" s="51" t="s">
        <v>1116</v>
      </c>
      <c r="D566" s="52">
        <v>2018</v>
      </c>
      <c r="E566" s="52">
        <v>2024</v>
      </c>
      <c r="F566" s="33">
        <v>36017.839999999997</v>
      </c>
      <c r="G566" s="34">
        <f t="shared" si="439"/>
        <v>0.1</v>
      </c>
      <c r="H566" s="34">
        <f t="shared" si="440"/>
        <v>0</v>
      </c>
      <c r="I566" s="34">
        <f t="shared" si="441"/>
        <v>5037.84</v>
      </c>
      <c r="J566" s="34">
        <f t="shared" si="442"/>
        <v>5037.84</v>
      </c>
      <c r="K566" s="34">
        <f t="shared" si="443"/>
        <v>0</v>
      </c>
      <c r="L566" s="34">
        <f t="shared" si="444"/>
        <v>0</v>
      </c>
      <c r="M566" s="34">
        <f t="shared" si="445"/>
        <v>0</v>
      </c>
      <c r="N566" s="34">
        <v>0</v>
      </c>
      <c r="O566" s="34">
        <v>0</v>
      </c>
      <c r="P566" s="34">
        <f t="shared" si="446"/>
        <v>20</v>
      </c>
      <c r="Q566" s="34">
        <v>20</v>
      </c>
      <c r="R566" s="34">
        <v>0</v>
      </c>
      <c r="S566" s="34">
        <v>0</v>
      </c>
      <c r="T566" s="34">
        <v>0</v>
      </c>
      <c r="U566" s="34">
        <v>0</v>
      </c>
      <c r="V566" s="34">
        <v>0</v>
      </c>
      <c r="W566" s="34">
        <f t="shared" si="447"/>
        <v>0</v>
      </c>
      <c r="X566" s="34">
        <v>0</v>
      </c>
      <c r="Y566" s="34">
        <v>0</v>
      </c>
      <c r="Z566" s="34">
        <v>0</v>
      </c>
      <c r="AA566" s="34">
        <v>0</v>
      </c>
      <c r="AB566" s="34">
        <v>0</v>
      </c>
      <c r="AC566" s="34">
        <v>0</v>
      </c>
      <c r="AD566" s="34">
        <f t="shared" si="448"/>
        <v>0</v>
      </c>
      <c r="AE566" s="34">
        <v>0</v>
      </c>
      <c r="AF566" s="34">
        <v>0</v>
      </c>
      <c r="AG566" s="34">
        <v>0</v>
      </c>
      <c r="AH566" s="34">
        <v>0</v>
      </c>
      <c r="AI566" s="34">
        <v>0</v>
      </c>
      <c r="AJ566" s="34">
        <v>0</v>
      </c>
      <c r="AK566" s="34">
        <f t="shared" si="449"/>
        <v>23.06</v>
      </c>
      <c r="AL566" s="34">
        <v>23.06</v>
      </c>
      <c r="AM566" s="34">
        <v>0</v>
      </c>
      <c r="AN566" s="34">
        <v>0</v>
      </c>
      <c r="AO566" s="34">
        <v>0</v>
      </c>
      <c r="AP566" s="34">
        <v>0.1</v>
      </c>
      <c r="AQ566" s="34">
        <v>0</v>
      </c>
      <c r="AR566" s="34">
        <f t="shared" si="450"/>
        <v>4994.78</v>
      </c>
      <c r="AS566" s="34">
        <v>4994.78</v>
      </c>
      <c r="AT566" s="34">
        <v>0</v>
      </c>
      <c r="AU566" s="34">
        <v>0</v>
      </c>
      <c r="AV566" s="34">
        <v>0</v>
      </c>
    </row>
    <row r="567" spans="1:48" ht="76.5" x14ac:dyDescent="0.5">
      <c r="A567" s="53">
        <v>514</v>
      </c>
      <c r="B567" s="50" t="s">
        <v>1117</v>
      </c>
      <c r="C567" s="51" t="s">
        <v>1118</v>
      </c>
      <c r="D567" s="52">
        <v>2018</v>
      </c>
      <c r="E567" s="52">
        <v>2022</v>
      </c>
      <c r="F567" s="33">
        <v>3111.11</v>
      </c>
      <c r="G567" s="34">
        <f t="shared" si="439"/>
        <v>0.15</v>
      </c>
      <c r="H567" s="34">
        <f t="shared" si="440"/>
        <v>0.5</v>
      </c>
      <c r="I567" s="34">
        <f t="shared" si="441"/>
        <v>2621.11</v>
      </c>
      <c r="J567" s="34">
        <f t="shared" si="442"/>
        <v>2621.11</v>
      </c>
      <c r="K567" s="34">
        <f t="shared" si="443"/>
        <v>0</v>
      </c>
      <c r="L567" s="34">
        <f t="shared" si="444"/>
        <v>0</v>
      </c>
      <c r="M567" s="34">
        <f t="shared" si="445"/>
        <v>0</v>
      </c>
      <c r="N567" s="34">
        <v>0</v>
      </c>
      <c r="O567" s="34">
        <v>0</v>
      </c>
      <c r="P567" s="34">
        <f t="shared" si="446"/>
        <v>10</v>
      </c>
      <c r="Q567" s="34">
        <v>10</v>
      </c>
      <c r="R567" s="34">
        <v>0</v>
      </c>
      <c r="S567" s="34">
        <v>0</v>
      </c>
      <c r="T567" s="34">
        <v>0</v>
      </c>
      <c r="U567" s="34">
        <v>0</v>
      </c>
      <c r="V567" s="34">
        <v>0</v>
      </c>
      <c r="W567" s="34">
        <f t="shared" si="447"/>
        <v>0</v>
      </c>
      <c r="X567" s="34">
        <v>0</v>
      </c>
      <c r="Y567" s="34">
        <v>0</v>
      </c>
      <c r="Z567" s="34">
        <v>0</v>
      </c>
      <c r="AA567" s="34">
        <v>0</v>
      </c>
      <c r="AB567" s="34">
        <v>0.15</v>
      </c>
      <c r="AC567" s="34">
        <v>0.5</v>
      </c>
      <c r="AD567" s="34">
        <f t="shared" si="448"/>
        <v>111.11</v>
      </c>
      <c r="AE567" s="34">
        <v>111.11</v>
      </c>
      <c r="AF567" s="34">
        <v>0</v>
      </c>
      <c r="AG567" s="34">
        <v>0</v>
      </c>
      <c r="AH567" s="34">
        <v>0</v>
      </c>
      <c r="AI567" s="34">
        <v>0</v>
      </c>
      <c r="AJ567" s="34">
        <v>0</v>
      </c>
      <c r="AK567" s="34">
        <f t="shared" si="449"/>
        <v>2500</v>
      </c>
      <c r="AL567" s="34">
        <v>2500</v>
      </c>
      <c r="AM567" s="34">
        <v>0</v>
      </c>
      <c r="AN567" s="34">
        <v>0</v>
      </c>
      <c r="AO567" s="34">
        <v>0</v>
      </c>
      <c r="AP567" s="34">
        <v>0</v>
      </c>
      <c r="AQ567" s="34">
        <v>0</v>
      </c>
      <c r="AR567" s="34">
        <f t="shared" si="450"/>
        <v>0</v>
      </c>
      <c r="AS567" s="34">
        <v>0</v>
      </c>
      <c r="AT567" s="34">
        <v>0</v>
      </c>
      <c r="AU567" s="34">
        <v>0</v>
      </c>
      <c r="AV567" s="34">
        <v>0</v>
      </c>
    </row>
    <row r="568" spans="1:48" ht="76.5" x14ac:dyDescent="0.5">
      <c r="A568" s="53">
        <v>515</v>
      </c>
      <c r="B568" s="50" t="s">
        <v>1119</v>
      </c>
      <c r="C568" s="51" t="s">
        <v>1120</v>
      </c>
      <c r="D568" s="52">
        <v>2018</v>
      </c>
      <c r="E568" s="52">
        <v>2022</v>
      </c>
      <c r="F568" s="33">
        <v>2692.95</v>
      </c>
      <c r="G568" s="34">
        <f t="shared" si="439"/>
        <v>0.2</v>
      </c>
      <c r="H568" s="34">
        <f t="shared" si="440"/>
        <v>0.25</v>
      </c>
      <c r="I568" s="34">
        <f t="shared" si="441"/>
        <v>2202.9499999999998</v>
      </c>
      <c r="J568" s="34">
        <f t="shared" si="442"/>
        <v>2202.9499999999998</v>
      </c>
      <c r="K568" s="34">
        <f t="shared" si="443"/>
        <v>0</v>
      </c>
      <c r="L568" s="34">
        <f t="shared" si="444"/>
        <v>0</v>
      </c>
      <c r="M568" s="34">
        <f t="shared" si="445"/>
        <v>0</v>
      </c>
      <c r="N568" s="34">
        <v>0</v>
      </c>
      <c r="O568" s="34">
        <v>0</v>
      </c>
      <c r="P568" s="34">
        <f t="shared" si="446"/>
        <v>10</v>
      </c>
      <c r="Q568" s="34">
        <v>10</v>
      </c>
      <c r="R568" s="34">
        <v>0</v>
      </c>
      <c r="S568" s="34">
        <v>0</v>
      </c>
      <c r="T568" s="34">
        <v>0</v>
      </c>
      <c r="U568" s="34">
        <v>0</v>
      </c>
      <c r="V568" s="34">
        <v>0</v>
      </c>
      <c r="W568" s="34">
        <f t="shared" si="447"/>
        <v>0</v>
      </c>
      <c r="X568" s="34">
        <v>0</v>
      </c>
      <c r="Y568" s="34">
        <v>0</v>
      </c>
      <c r="Z568" s="34">
        <v>0</v>
      </c>
      <c r="AA568" s="34">
        <v>0</v>
      </c>
      <c r="AB568" s="34">
        <v>0.2</v>
      </c>
      <c r="AC568" s="34">
        <v>0.25</v>
      </c>
      <c r="AD568" s="34">
        <f t="shared" si="448"/>
        <v>192.95</v>
      </c>
      <c r="AE568" s="34">
        <v>192.95</v>
      </c>
      <c r="AF568" s="34">
        <v>0</v>
      </c>
      <c r="AG568" s="34">
        <v>0</v>
      </c>
      <c r="AH568" s="34">
        <v>0</v>
      </c>
      <c r="AI568" s="34">
        <v>0</v>
      </c>
      <c r="AJ568" s="34">
        <v>0</v>
      </c>
      <c r="AK568" s="34">
        <f t="shared" si="449"/>
        <v>2000</v>
      </c>
      <c r="AL568" s="34">
        <v>2000</v>
      </c>
      <c r="AM568" s="34">
        <v>0</v>
      </c>
      <c r="AN568" s="34">
        <v>0</v>
      </c>
      <c r="AO568" s="34">
        <v>0</v>
      </c>
      <c r="AP568" s="34">
        <v>0</v>
      </c>
      <c r="AQ568" s="34">
        <v>0</v>
      </c>
      <c r="AR568" s="34">
        <f t="shared" si="450"/>
        <v>0</v>
      </c>
      <c r="AS568" s="34">
        <v>0</v>
      </c>
      <c r="AT568" s="34">
        <v>0</v>
      </c>
      <c r="AU568" s="34">
        <v>0</v>
      </c>
      <c r="AV568" s="34">
        <v>0</v>
      </c>
    </row>
    <row r="569" spans="1:48" ht="114.75" x14ac:dyDescent="0.5">
      <c r="A569" s="53">
        <v>516</v>
      </c>
      <c r="B569" s="50" t="s">
        <v>1121</v>
      </c>
      <c r="C569" s="51" t="s">
        <v>1122</v>
      </c>
      <c r="D569" s="52">
        <v>2017</v>
      </c>
      <c r="E569" s="52">
        <v>2026</v>
      </c>
      <c r="F569" s="33">
        <v>16475.03</v>
      </c>
      <c r="G569" s="34">
        <f t="shared" si="439"/>
        <v>0</v>
      </c>
      <c r="H569" s="34">
        <f t="shared" si="440"/>
        <v>0</v>
      </c>
      <c r="I569" s="34">
        <f t="shared" si="441"/>
        <v>10</v>
      </c>
      <c r="J569" s="34">
        <f t="shared" si="442"/>
        <v>10</v>
      </c>
      <c r="K569" s="34">
        <f t="shared" si="443"/>
        <v>0</v>
      </c>
      <c r="L569" s="34">
        <f t="shared" si="444"/>
        <v>0</v>
      </c>
      <c r="M569" s="34">
        <f t="shared" si="445"/>
        <v>0</v>
      </c>
      <c r="N569" s="34">
        <v>0</v>
      </c>
      <c r="O569" s="34">
        <v>0</v>
      </c>
      <c r="P569" s="34">
        <f t="shared" si="446"/>
        <v>0</v>
      </c>
      <c r="Q569" s="34">
        <v>0</v>
      </c>
      <c r="R569" s="34">
        <v>0</v>
      </c>
      <c r="S569" s="34">
        <v>0</v>
      </c>
      <c r="T569" s="34">
        <v>0</v>
      </c>
      <c r="U569" s="34">
        <v>0</v>
      </c>
      <c r="V569" s="34">
        <v>0</v>
      </c>
      <c r="W569" s="34">
        <f t="shared" si="447"/>
        <v>0</v>
      </c>
      <c r="X569" s="34">
        <v>0</v>
      </c>
      <c r="Y569" s="34">
        <v>0</v>
      </c>
      <c r="Z569" s="34">
        <v>0</v>
      </c>
      <c r="AA569" s="34">
        <v>0</v>
      </c>
      <c r="AB569" s="34">
        <v>0</v>
      </c>
      <c r="AC569" s="34">
        <v>0</v>
      </c>
      <c r="AD569" s="34">
        <f t="shared" si="448"/>
        <v>0</v>
      </c>
      <c r="AE569" s="34">
        <v>0</v>
      </c>
      <c r="AF569" s="34">
        <v>0</v>
      </c>
      <c r="AG569" s="34">
        <v>0</v>
      </c>
      <c r="AH569" s="34">
        <v>0</v>
      </c>
      <c r="AI569" s="34">
        <v>0</v>
      </c>
      <c r="AJ569" s="34">
        <v>0</v>
      </c>
      <c r="AK569" s="34">
        <f t="shared" si="449"/>
        <v>0</v>
      </c>
      <c r="AL569" s="34">
        <v>0</v>
      </c>
      <c r="AM569" s="34">
        <v>0</v>
      </c>
      <c r="AN569" s="34">
        <v>0</v>
      </c>
      <c r="AO569" s="34">
        <v>0</v>
      </c>
      <c r="AP569" s="34">
        <v>0</v>
      </c>
      <c r="AQ569" s="34">
        <v>0</v>
      </c>
      <c r="AR569" s="34">
        <f t="shared" si="450"/>
        <v>10</v>
      </c>
      <c r="AS569" s="34">
        <v>10</v>
      </c>
      <c r="AT569" s="34">
        <v>0</v>
      </c>
      <c r="AU569" s="34">
        <v>0</v>
      </c>
      <c r="AV569" s="34">
        <v>0</v>
      </c>
    </row>
    <row r="570" spans="1:48" ht="114.75" x14ac:dyDescent="0.5">
      <c r="A570" s="53">
        <v>517</v>
      </c>
      <c r="B570" s="50" t="s">
        <v>1123</v>
      </c>
      <c r="C570" s="51" t="s">
        <v>1124</v>
      </c>
      <c r="D570" s="52">
        <v>2017</v>
      </c>
      <c r="E570" s="52">
        <v>2022</v>
      </c>
      <c r="F570" s="33">
        <v>4457.3</v>
      </c>
      <c r="G570" s="34">
        <f t="shared" si="439"/>
        <v>1.4</v>
      </c>
      <c r="H570" s="34">
        <f t="shared" si="440"/>
        <v>0</v>
      </c>
      <c r="I570" s="34">
        <f t="shared" si="441"/>
        <v>4447.3</v>
      </c>
      <c r="J570" s="34">
        <f t="shared" si="442"/>
        <v>4447.3</v>
      </c>
      <c r="K570" s="34">
        <f t="shared" si="443"/>
        <v>0</v>
      </c>
      <c r="L570" s="34">
        <f t="shared" si="444"/>
        <v>0</v>
      </c>
      <c r="M570" s="34">
        <f t="shared" si="445"/>
        <v>0</v>
      </c>
      <c r="N570" s="34">
        <v>0</v>
      </c>
      <c r="O570" s="34">
        <v>0</v>
      </c>
      <c r="P570" s="34">
        <f t="shared" si="446"/>
        <v>0</v>
      </c>
      <c r="Q570" s="34">
        <v>0</v>
      </c>
      <c r="R570" s="34">
        <v>0</v>
      </c>
      <c r="S570" s="34">
        <v>0</v>
      </c>
      <c r="T570" s="34">
        <v>0</v>
      </c>
      <c r="U570" s="34">
        <v>0</v>
      </c>
      <c r="V570" s="34">
        <v>0</v>
      </c>
      <c r="W570" s="34">
        <f t="shared" si="447"/>
        <v>0</v>
      </c>
      <c r="X570" s="34">
        <v>0</v>
      </c>
      <c r="Y570" s="34">
        <v>0</v>
      </c>
      <c r="Z570" s="34">
        <v>0</v>
      </c>
      <c r="AA570" s="34">
        <v>0</v>
      </c>
      <c r="AB570" s="34">
        <v>1.4</v>
      </c>
      <c r="AC570" s="34">
        <v>0</v>
      </c>
      <c r="AD570" s="34">
        <f t="shared" si="448"/>
        <v>447.3</v>
      </c>
      <c r="AE570" s="34">
        <v>447.3</v>
      </c>
      <c r="AF570" s="34">
        <v>0</v>
      </c>
      <c r="AG570" s="34">
        <v>0</v>
      </c>
      <c r="AH570" s="34">
        <v>0</v>
      </c>
      <c r="AI570" s="34">
        <v>0</v>
      </c>
      <c r="AJ570" s="34">
        <v>0</v>
      </c>
      <c r="AK570" s="34">
        <f t="shared" si="449"/>
        <v>4000</v>
      </c>
      <c r="AL570" s="34">
        <v>4000</v>
      </c>
      <c r="AM570" s="34">
        <v>0</v>
      </c>
      <c r="AN570" s="34">
        <v>0</v>
      </c>
      <c r="AO570" s="34">
        <v>0</v>
      </c>
      <c r="AP570" s="34">
        <v>0</v>
      </c>
      <c r="AQ570" s="34">
        <v>0</v>
      </c>
      <c r="AR570" s="34">
        <f t="shared" si="450"/>
        <v>0</v>
      </c>
      <c r="AS570" s="34">
        <v>0</v>
      </c>
      <c r="AT570" s="34">
        <v>0</v>
      </c>
      <c r="AU570" s="34">
        <v>0</v>
      </c>
      <c r="AV570" s="34">
        <v>0</v>
      </c>
    </row>
    <row r="571" spans="1:48" ht="153" x14ac:dyDescent="0.5">
      <c r="A571" s="53">
        <v>518</v>
      </c>
      <c r="B571" s="50" t="s">
        <v>1125</v>
      </c>
      <c r="C571" s="51" t="s">
        <v>1126</v>
      </c>
      <c r="D571" s="52">
        <v>2019</v>
      </c>
      <c r="E571" s="52">
        <v>2020</v>
      </c>
      <c r="F571" s="33">
        <v>772.64293999999995</v>
      </c>
      <c r="G571" s="34">
        <f t="shared" si="439"/>
        <v>1.4999999999999999E-2</v>
      </c>
      <c r="H571" s="34">
        <f t="shared" si="440"/>
        <v>0.63</v>
      </c>
      <c r="I571" s="34">
        <f t="shared" si="441"/>
        <v>369.86</v>
      </c>
      <c r="J571" s="34">
        <f t="shared" si="442"/>
        <v>369.86</v>
      </c>
      <c r="K571" s="34">
        <f t="shared" si="443"/>
        <v>0</v>
      </c>
      <c r="L571" s="34">
        <f t="shared" si="444"/>
        <v>0</v>
      </c>
      <c r="M571" s="34">
        <f t="shared" si="445"/>
        <v>0</v>
      </c>
      <c r="N571" s="34">
        <v>1.4999999999999999E-2</v>
      </c>
      <c r="O571" s="34">
        <v>0.63</v>
      </c>
      <c r="P571" s="34">
        <f t="shared" si="446"/>
        <v>369.86</v>
      </c>
      <c r="Q571" s="34">
        <v>369.86</v>
      </c>
      <c r="R571" s="34">
        <v>0</v>
      </c>
      <c r="S571" s="34">
        <v>0</v>
      </c>
      <c r="T571" s="34">
        <v>0</v>
      </c>
      <c r="U571" s="34">
        <v>0</v>
      </c>
      <c r="V571" s="34">
        <v>0</v>
      </c>
      <c r="W571" s="34">
        <f t="shared" si="447"/>
        <v>0</v>
      </c>
      <c r="X571" s="34">
        <v>0</v>
      </c>
      <c r="Y571" s="34">
        <v>0</v>
      </c>
      <c r="Z571" s="34">
        <v>0</v>
      </c>
      <c r="AA571" s="34">
        <v>0</v>
      </c>
      <c r="AB571" s="34">
        <v>0</v>
      </c>
      <c r="AC571" s="34">
        <v>0</v>
      </c>
      <c r="AD571" s="34">
        <f t="shared" si="448"/>
        <v>0</v>
      </c>
      <c r="AE571" s="34">
        <v>0</v>
      </c>
      <c r="AF571" s="34">
        <v>0</v>
      </c>
      <c r="AG571" s="34">
        <v>0</v>
      </c>
      <c r="AH571" s="34">
        <v>0</v>
      </c>
      <c r="AI571" s="34">
        <v>0</v>
      </c>
      <c r="AJ571" s="34">
        <v>0</v>
      </c>
      <c r="AK571" s="34">
        <f t="shared" si="449"/>
        <v>0</v>
      </c>
      <c r="AL571" s="34">
        <v>0</v>
      </c>
      <c r="AM571" s="34">
        <v>0</v>
      </c>
      <c r="AN571" s="34">
        <v>0</v>
      </c>
      <c r="AO571" s="34">
        <v>0</v>
      </c>
      <c r="AP571" s="34">
        <v>0</v>
      </c>
      <c r="AQ571" s="34">
        <v>0</v>
      </c>
      <c r="AR571" s="34">
        <f t="shared" si="450"/>
        <v>0</v>
      </c>
      <c r="AS571" s="34">
        <v>0</v>
      </c>
      <c r="AT571" s="34">
        <v>0</v>
      </c>
      <c r="AU571" s="34">
        <v>0</v>
      </c>
      <c r="AV571" s="34">
        <v>0</v>
      </c>
    </row>
    <row r="572" spans="1:48" ht="114.75" x14ac:dyDescent="0.5">
      <c r="A572" s="53">
        <v>519</v>
      </c>
      <c r="B572" s="50" t="s">
        <v>1127</v>
      </c>
      <c r="C572" s="51" t="s">
        <v>1128</v>
      </c>
      <c r="D572" s="52">
        <v>2018</v>
      </c>
      <c r="E572" s="52">
        <v>2023</v>
      </c>
      <c r="F572" s="33">
        <v>9388.33</v>
      </c>
      <c r="G572" s="34">
        <f t="shared" si="439"/>
        <v>2</v>
      </c>
      <c r="H572" s="34">
        <f t="shared" si="440"/>
        <v>0</v>
      </c>
      <c r="I572" s="34">
        <f t="shared" si="441"/>
        <v>9388.33</v>
      </c>
      <c r="J572" s="34">
        <f t="shared" si="442"/>
        <v>9388.33</v>
      </c>
      <c r="K572" s="34">
        <f t="shared" si="443"/>
        <v>0</v>
      </c>
      <c r="L572" s="34">
        <f t="shared" si="444"/>
        <v>0</v>
      </c>
      <c r="M572" s="34">
        <f t="shared" si="445"/>
        <v>0</v>
      </c>
      <c r="N572" s="34">
        <v>0</v>
      </c>
      <c r="O572" s="34">
        <v>0</v>
      </c>
      <c r="P572" s="34">
        <f t="shared" si="446"/>
        <v>0</v>
      </c>
      <c r="Q572" s="34">
        <v>0</v>
      </c>
      <c r="R572" s="34">
        <v>0</v>
      </c>
      <c r="S572" s="34">
        <v>0</v>
      </c>
      <c r="T572" s="34">
        <v>0</v>
      </c>
      <c r="U572" s="34">
        <v>0</v>
      </c>
      <c r="V572" s="34">
        <v>0</v>
      </c>
      <c r="W572" s="34">
        <f t="shared" si="447"/>
        <v>0</v>
      </c>
      <c r="X572" s="34">
        <v>0</v>
      </c>
      <c r="Y572" s="34">
        <v>0</v>
      </c>
      <c r="Z572" s="34">
        <v>0</v>
      </c>
      <c r="AA572" s="34">
        <v>0</v>
      </c>
      <c r="AB572" s="34">
        <v>0</v>
      </c>
      <c r="AC572" s="34">
        <v>0</v>
      </c>
      <c r="AD572" s="34">
        <f t="shared" si="448"/>
        <v>0</v>
      </c>
      <c r="AE572" s="34">
        <v>0</v>
      </c>
      <c r="AF572" s="34">
        <v>0</v>
      </c>
      <c r="AG572" s="34">
        <v>0</v>
      </c>
      <c r="AH572" s="34">
        <v>0</v>
      </c>
      <c r="AI572" s="34">
        <v>2</v>
      </c>
      <c r="AJ572" s="34">
        <v>0</v>
      </c>
      <c r="AK572" s="34">
        <f t="shared" si="449"/>
        <v>388.33</v>
      </c>
      <c r="AL572" s="34">
        <v>388.33</v>
      </c>
      <c r="AM572" s="34">
        <v>0</v>
      </c>
      <c r="AN572" s="34">
        <v>0</v>
      </c>
      <c r="AO572" s="34">
        <v>0</v>
      </c>
      <c r="AP572" s="34">
        <v>0</v>
      </c>
      <c r="AQ572" s="34">
        <v>0</v>
      </c>
      <c r="AR572" s="34">
        <f t="shared" si="450"/>
        <v>9000</v>
      </c>
      <c r="AS572" s="34">
        <v>9000</v>
      </c>
      <c r="AT572" s="34">
        <v>0</v>
      </c>
      <c r="AU572" s="34">
        <v>0</v>
      </c>
      <c r="AV572" s="34">
        <v>0</v>
      </c>
    </row>
    <row r="573" spans="1:48" ht="191.25" x14ac:dyDescent="0.5">
      <c r="A573" s="53">
        <v>520</v>
      </c>
      <c r="B573" s="50" t="s">
        <v>1129</v>
      </c>
      <c r="C573" s="51" t="s">
        <v>1130</v>
      </c>
      <c r="D573" s="52">
        <v>2019</v>
      </c>
      <c r="E573" s="52">
        <v>2022</v>
      </c>
      <c r="F573" s="33">
        <v>53800.67</v>
      </c>
      <c r="G573" s="34">
        <f t="shared" si="439"/>
        <v>0</v>
      </c>
      <c r="H573" s="34">
        <f t="shared" si="440"/>
        <v>0</v>
      </c>
      <c r="I573" s="34">
        <f t="shared" si="441"/>
        <v>47409</v>
      </c>
      <c r="J573" s="34">
        <f t="shared" si="442"/>
        <v>47409</v>
      </c>
      <c r="K573" s="34">
        <f t="shared" si="443"/>
        <v>0</v>
      </c>
      <c r="L573" s="34">
        <f t="shared" si="444"/>
        <v>0</v>
      </c>
      <c r="M573" s="34">
        <f t="shared" si="445"/>
        <v>0</v>
      </c>
      <c r="N573" s="34">
        <v>0</v>
      </c>
      <c r="O573" s="34">
        <v>0</v>
      </c>
      <c r="P573" s="34">
        <f t="shared" si="446"/>
        <v>2718.33</v>
      </c>
      <c r="Q573" s="34">
        <v>2718.33</v>
      </c>
      <c r="R573" s="34">
        <v>0</v>
      </c>
      <c r="S573" s="34">
        <v>0</v>
      </c>
      <c r="T573" s="34">
        <v>0</v>
      </c>
      <c r="U573" s="34">
        <v>0</v>
      </c>
      <c r="V573" s="34">
        <v>0</v>
      </c>
      <c r="W573" s="34">
        <f t="shared" si="447"/>
        <v>300.67</v>
      </c>
      <c r="X573" s="34">
        <v>300.67</v>
      </c>
      <c r="Y573" s="34">
        <v>0</v>
      </c>
      <c r="Z573" s="34">
        <v>0</v>
      </c>
      <c r="AA573" s="34">
        <v>0</v>
      </c>
      <c r="AB573" s="34">
        <v>0</v>
      </c>
      <c r="AC573" s="34">
        <v>0</v>
      </c>
      <c r="AD573" s="34">
        <f t="shared" si="448"/>
        <v>1390</v>
      </c>
      <c r="AE573" s="34">
        <v>1390</v>
      </c>
      <c r="AF573" s="34">
        <v>0</v>
      </c>
      <c r="AG573" s="34">
        <v>0</v>
      </c>
      <c r="AH573" s="34">
        <v>0</v>
      </c>
      <c r="AI573" s="34">
        <v>0</v>
      </c>
      <c r="AJ573" s="34">
        <v>0</v>
      </c>
      <c r="AK573" s="34">
        <f t="shared" si="449"/>
        <v>43000</v>
      </c>
      <c r="AL573" s="34">
        <v>43000</v>
      </c>
      <c r="AM573" s="34">
        <v>0</v>
      </c>
      <c r="AN573" s="34">
        <v>0</v>
      </c>
      <c r="AO573" s="34">
        <v>0</v>
      </c>
      <c r="AP573" s="34">
        <v>0</v>
      </c>
      <c r="AQ573" s="34">
        <v>0</v>
      </c>
      <c r="AR573" s="34">
        <f t="shared" si="450"/>
        <v>0</v>
      </c>
      <c r="AS573" s="34">
        <v>0</v>
      </c>
      <c r="AT573" s="34">
        <v>0</v>
      </c>
      <c r="AU573" s="34">
        <v>0</v>
      </c>
      <c r="AV573" s="34">
        <v>0</v>
      </c>
    </row>
    <row r="574" spans="1:48" ht="229.5" x14ac:dyDescent="0.5">
      <c r="A574" s="53">
        <v>521</v>
      </c>
      <c r="B574" s="50" t="s">
        <v>1131</v>
      </c>
      <c r="C574" s="51" t="s">
        <v>1132</v>
      </c>
      <c r="D574" s="52">
        <v>2019</v>
      </c>
      <c r="E574" s="52">
        <v>2020</v>
      </c>
      <c r="F574" s="33">
        <v>35927.070409999993</v>
      </c>
      <c r="G574" s="34">
        <f t="shared" si="439"/>
        <v>6.016</v>
      </c>
      <c r="H574" s="34">
        <f t="shared" si="440"/>
        <v>0</v>
      </c>
      <c r="I574" s="34">
        <f t="shared" si="441"/>
        <v>35927.07</v>
      </c>
      <c r="J574" s="34">
        <f t="shared" si="442"/>
        <v>35927.07</v>
      </c>
      <c r="K574" s="34">
        <f t="shared" si="443"/>
        <v>0</v>
      </c>
      <c r="L574" s="34">
        <f t="shared" si="444"/>
        <v>0</v>
      </c>
      <c r="M574" s="34">
        <f t="shared" si="445"/>
        <v>0</v>
      </c>
      <c r="N574" s="34">
        <v>6.016</v>
      </c>
      <c r="O574" s="34">
        <v>0</v>
      </c>
      <c r="P574" s="34">
        <f t="shared" si="446"/>
        <v>35927.07</v>
      </c>
      <c r="Q574" s="34">
        <v>35927.07</v>
      </c>
      <c r="R574" s="34">
        <v>0</v>
      </c>
      <c r="S574" s="34">
        <v>0</v>
      </c>
      <c r="T574" s="34">
        <v>0</v>
      </c>
      <c r="U574" s="34">
        <v>0</v>
      </c>
      <c r="V574" s="34">
        <v>0</v>
      </c>
      <c r="W574" s="34">
        <f t="shared" si="447"/>
        <v>0</v>
      </c>
      <c r="X574" s="34">
        <v>0</v>
      </c>
      <c r="Y574" s="34">
        <v>0</v>
      </c>
      <c r="Z574" s="34">
        <v>0</v>
      </c>
      <c r="AA574" s="34">
        <v>0</v>
      </c>
      <c r="AB574" s="34">
        <v>0</v>
      </c>
      <c r="AC574" s="34">
        <v>0</v>
      </c>
      <c r="AD574" s="34">
        <f t="shared" si="448"/>
        <v>0</v>
      </c>
      <c r="AE574" s="34">
        <v>0</v>
      </c>
      <c r="AF574" s="34">
        <v>0</v>
      </c>
      <c r="AG574" s="34">
        <v>0</v>
      </c>
      <c r="AH574" s="34">
        <v>0</v>
      </c>
      <c r="AI574" s="34">
        <v>0</v>
      </c>
      <c r="AJ574" s="34">
        <v>0</v>
      </c>
      <c r="AK574" s="34">
        <f t="shared" si="449"/>
        <v>0</v>
      </c>
      <c r="AL574" s="34">
        <v>0</v>
      </c>
      <c r="AM574" s="34">
        <v>0</v>
      </c>
      <c r="AN574" s="34">
        <v>0</v>
      </c>
      <c r="AO574" s="34">
        <v>0</v>
      </c>
      <c r="AP574" s="34">
        <v>0</v>
      </c>
      <c r="AQ574" s="34">
        <v>0</v>
      </c>
      <c r="AR574" s="34">
        <f t="shared" si="450"/>
        <v>0</v>
      </c>
      <c r="AS574" s="34">
        <v>0</v>
      </c>
      <c r="AT574" s="34">
        <v>0</v>
      </c>
      <c r="AU574" s="34">
        <v>0</v>
      </c>
      <c r="AV574" s="34">
        <v>0</v>
      </c>
    </row>
    <row r="575" spans="1:48" ht="153" x14ac:dyDescent="0.5">
      <c r="A575" s="53">
        <v>522</v>
      </c>
      <c r="B575" s="50" t="s">
        <v>1133</v>
      </c>
      <c r="C575" s="51" t="s">
        <v>1134</v>
      </c>
      <c r="D575" s="52">
        <v>2020</v>
      </c>
      <c r="E575" s="52">
        <v>2020</v>
      </c>
      <c r="F575" s="33">
        <v>648.10405000000003</v>
      </c>
      <c r="G575" s="34">
        <f t="shared" si="439"/>
        <v>0</v>
      </c>
      <c r="H575" s="34">
        <f t="shared" si="440"/>
        <v>0.63</v>
      </c>
      <c r="I575" s="34">
        <f t="shared" si="441"/>
        <v>483.77749999999997</v>
      </c>
      <c r="J575" s="34">
        <f t="shared" si="442"/>
        <v>483.77749999999997</v>
      </c>
      <c r="K575" s="34">
        <f t="shared" si="443"/>
        <v>0</v>
      </c>
      <c r="L575" s="34">
        <f t="shared" si="444"/>
        <v>0</v>
      </c>
      <c r="M575" s="34">
        <f t="shared" si="445"/>
        <v>0</v>
      </c>
      <c r="N575" s="34">
        <v>0</v>
      </c>
      <c r="O575" s="34">
        <v>0.63</v>
      </c>
      <c r="P575" s="34">
        <f t="shared" si="446"/>
        <v>483.77749999999997</v>
      </c>
      <c r="Q575" s="34">
        <v>483.77749999999997</v>
      </c>
      <c r="R575" s="34">
        <v>0</v>
      </c>
      <c r="S575" s="34">
        <v>0</v>
      </c>
      <c r="T575" s="34">
        <v>0</v>
      </c>
      <c r="U575" s="34">
        <v>0</v>
      </c>
      <c r="V575" s="34">
        <v>0</v>
      </c>
      <c r="W575" s="34">
        <f t="shared" si="447"/>
        <v>0</v>
      </c>
      <c r="X575" s="34">
        <v>0</v>
      </c>
      <c r="Y575" s="34">
        <v>0</v>
      </c>
      <c r="Z575" s="34">
        <v>0</v>
      </c>
      <c r="AA575" s="34">
        <v>0</v>
      </c>
      <c r="AB575" s="34">
        <v>0</v>
      </c>
      <c r="AC575" s="34">
        <v>0</v>
      </c>
      <c r="AD575" s="34">
        <f t="shared" si="448"/>
        <v>0</v>
      </c>
      <c r="AE575" s="34">
        <v>0</v>
      </c>
      <c r="AF575" s="34">
        <v>0</v>
      </c>
      <c r="AG575" s="34">
        <v>0</v>
      </c>
      <c r="AH575" s="34">
        <v>0</v>
      </c>
      <c r="AI575" s="34">
        <v>0</v>
      </c>
      <c r="AJ575" s="34">
        <v>0</v>
      </c>
      <c r="AK575" s="34">
        <f t="shared" si="449"/>
        <v>0</v>
      </c>
      <c r="AL575" s="34">
        <v>0</v>
      </c>
      <c r="AM575" s="34">
        <v>0</v>
      </c>
      <c r="AN575" s="34">
        <v>0</v>
      </c>
      <c r="AO575" s="34">
        <v>0</v>
      </c>
      <c r="AP575" s="34">
        <v>0</v>
      </c>
      <c r="AQ575" s="34">
        <v>0</v>
      </c>
      <c r="AR575" s="34">
        <f t="shared" si="450"/>
        <v>0</v>
      </c>
      <c r="AS575" s="34">
        <v>0</v>
      </c>
      <c r="AT575" s="34">
        <v>0</v>
      </c>
      <c r="AU575" s="34">
        <v>0</v>
      </c>
      <c r="AV575" s="34">
        <v>0</v>
      </c>
    </row>
    <row r="576" spans="1:48" ht="76.5" x14ac:dyDescent="0.5">
      <c r="A576" s="53">
        <v>523</v>
      </c>
      <c r="B576" s="50" t="s">
        <v>1135</v>
      </c>
      <c r="C576" s="51" t="s">
        <v>1136</v>
      </c>
      <c r="D576" s="52">
        <v>2019</v>
      </c>
      <c r="E576" s="52">
        <v>2020</v>
      </c>
      <c r="F576" s="33">
        <v>34.392129999999995</v>
      </c>
      <c r="G576" s="34">
        <f t="shared" si="439"/>
        <v>0.108</v>
      </c>
      <c r="H576" s="34">
        <f t="shared" si="440"/>
        <v>0</v>
      </c>
      <c r="I576" s="34">
        <f t="shared" si="441"/>
        <v>1</v>
      </c>
      <c r="J576" s="34">
        <f t="shared" si="442"/>
        <v>1</v>
      </c>
      <c r="K576" s="34">
        <f t="shared" si="443"/>
        <v>0</v>
      </c>
      <c r="L576" s="34">
        <f t="shared" si="444"/>
        <v>0</v>
      </c>
      <c r="M576" s="34">
        <f t="shared" si="445"/>
        <v>0</v>
      </c>
      <c r="N576" s="34">
        <v>0.108</v>
      </c>
      <c r="O576" s="34">
        <v>0</v>
      </c>
      <c r="P576" s="34">
        <f t="shared" si="446"/>
        <v>1</v>
      </c>
      <c r="Q576" s="34">
        <v>1</v>
      </c>
      <c r="R576" s="34">
        <v>0</v>
      </c>
      <c r="S576" s="34">
        <v>0</v>
      </c>
      <c r="T576" s="34">
        <v>0</v>
      </c>
      <c r="U576" s="34">
        <v>0</v>
      </c>
      <c r="V576" s="34">
        <v>0</v>
      </c>
      <c r="W576" s="34">
        <f t="shared" si="447"/>
        <v>0</v>
      </c>
      <c r="X576" s="34">
        <v>0</v>
      </c>
      <c r="Y576" s="34">
        <v>0</v>
      </c>
      <c r="Z576" s="34">
        <v>0</v>
      </c>
      <c r="AA576" s="34">
        <v>0</v>
      </c>
      <c r="AB576" s="34">
        <v>0</v>
      </c>
      <c r="AC576" s="34">
        <v>0</v>
      </c>
      <c r="AD576" s="34">
        <f t="shared" si="448"/>
        <v>0</v>
      </c>
      <c r="AE576" s="34">
        <v>0</v>
      </c>
      <c r="AF576" s="34">
        <v>0</v>
      </c>
      <c r="AG576" s="34">
        <v>0</v>
      </c>
      <c r="AH576" s="34">
        <v>0</v>
      </c>
      <c r="AI576" s="34">
        <v>0</v>
      </c>
      <c r="AJ576" s="34">
        <v>0</v>
      </c>
      <c r="AK576" s="34">
        <f t="shared" si="449"/>
        <v>0</v>
      </c>
      <c r="AL576" s="34">
        <v>0</v>
      </c>
      <c r="AM576" s="34">
        <v>0</v>
      </c>
      <c r="AN576" s="34">
        <v>0</v>
      </c>
      <c r="AO576" s="34">
        <v>0</v>
      </c>
      <c r="AP576" s="34">
        <v>0</v>
      </c>
      <c r="AQ576" s="34">
        <v>0</v>
      </c>
      <c r="AR576" s="34">
        <f t="shared" si="450"/>
        <v>0</v>
      </c>
      <c r="AS576" s="34">
        <v>0</v>
      </c>
      <c r="AT576" s="34">
        <v>0</v>
      </c>
      <c r="AU576" s="34">
        <v>0</v>
      </c>
      <c r="AV576" s="34">
        <v>0</v>
      </c>
    </row>
    <row r="577" spans="1:48" ht="76.5" x14ac:dyDescent="0.5">
      <c r="A577" s="53">
        <v>524</v>
      </c>
      <c r="B577" s="50" t="s">
        <v>1137</v>
      </c>
      <c r="C577" s="51" t="s">
        <v>1138</v>
      </c>
      <c r="D577" s="52">
        <v>2020</v>
      </c>
      <c r="E577" s="52">
        <v>2020</v>
      </c>
      <c r="F577" s="33">
        <v>373.42243000000002</v>
      </c>
      <c r="G577" s="34">
        <f t="shared" si="439"/>
        <v>0</v>
      </c>
      <c r="H577" s="34">
        <f t="shared" si="440"/>
        <v>0.4</v>
      </c>
      <c r="I577" s="34">
        <f t="shared" si="441"/>
        <v>373.42243000000002</v>
      </c>
      <c r="J577" s="34">
        <f t="shared" si="442"/>
        <v>373.42243000000002</v>
      </c>
      <c r="K577" s="34">
        <f t="shared" si="443"/>
        <v>0</v>
      </c>
      <c r="L577" s="34">
        <f t="shared" si="444"/>
        <v>0</v>
      </c>
      <c r="M577" s="34">
        <f t="shared" si="445"/>
        <v>0</v>
      </c>
      <c r="N577" s="34">
        <v>0</v>
      </c>
      <c r="O577" s="34">
        <v>0.4</v>
      </c>
      <c r="P577" s="34">
        <f t="shared" si="446"/>
        <v>373.42243000000002</v>
      </c>
      <c r="Q577" s="34">
        <v>373.42243000000002</v>
      </c>
      <c r="R577" s="34">
        <v>0</v>
      </c>
      <c r="S577" s="34">
        <v>0</v>
      </c>
      <c r="T577" s="34">
        <v>0</v>
      </c>
      <c r="U577" s="34">
        <v>0</v>
      </c>
      <c r="V577" s="34">
        <v>0</v>
      </c>
      <c r="W577" s="34">
        <f t="shared" si="447"/>
        <v>0</v>
      </c>
      <c r="X577" s="34">
        <v>0</v>
      </c>
      <c r="Y577" s="34">
        <v>0</v>
      </c>
      <c r="Z577" s="34">
        <v>0</v>
      </c>
      <c r="AA577" s="34">
        <v>0</v>
      </c>
      <c r="AB577" s="34">
        <v>0</v>
      </c>
      <c r="AC577" s="34">
        <v>0</v>
      </c>
      <c r="AD577" s="34">
        <f t="shared" si="448"/>
        <v>0</v>
      </c>
      <c r="AE577" s="34">
        <v>0</v>
      </c>
      <c r="AF577" s="34">
        <v>0</v>
      </c>
      <c r="AG577" s="34">
        <v>0</v>
      </c>
      <c r="AH577" s="34">
        <v>0</v>
      </c>
      <c r="AI577" s="34">
        <v>0</v>
      </c>
      <c r="AJ577" s="34">
        <v>0</v>
      </c>
      <c r="AK577" s="34">
        <f t="shared" si="449"/>
        <v>0</v>
      </c>
      <c r="AL577" s="34">
        <v>0</v>
      </c>
      <c r="AM577" s="34">
        <v>0</v>
      </c>
      <c r="AN577" s="34">
        <v>0</v>
      </c>
      <c r="AO577" s="34">
        <v>0</v>
      </c>
      <c r="AP577" s="34">
        <v>0</v>
      </c>
      <c r="AQ577" s="34">
        <v>0</v>
      </c>
      <c r="AR577" s="34">
        <f t="shared" si="450"/>
        <v>0</v>
      </c>
      <c r="AS577" s="34">
        <v>0</v>
      </c>
      <c r="AT577" s="34">
        <v>0</v>
      </c>
      <c r="AU577" s="34">
        <v>0</v>
      </c>
      <c r="AV577" s="34">
        <v>0</v>
      </c>
    </row>
    <row r="578" spans="1:48" ht="76.5" x14ac:dyDescent="0.5">
      <c r="A578" s="53">
        <v>525</v>
      </c>
      <c r="B578" s="50" t="s">
        <v>1139</v>
      </c>
      <c r="C578" s="51" t="s">
        <v>1140</v>
      </c>
      <c r="D578" s="52">
        <v>2020</v>
      </c>
      <c r="E578" s="52">
        <v>2020</v>
      </c>
      <c r="F578" s="33">
        <v>49.177669999999999</v>
      </c>
      <c r="G578" s="34">
        <f t="shared" si="439"/>
        <v>0.13200000000000001</v>
      </c>
      <c r="H578" s="34">
        <f t="shared" si="440"/>
        <v>0</v>
      </c>
      <c r="I578" s="34">
        <f t="shared" si="441"/>
        <v>1</v>
      </c>
      <c r="J578" s="34">
        <f t="shared" si="442"/>
        <v>1</v>
      </c>
      <c r="K578" s="34">
        <f t="shared" si="443"/>
        <v>0</v>
      </c>
      <c r="L578" s="34">
        <f t="shared" si="444"/>
        <v>0</v>
      </c>
      <c r="M578" s="34">
        <f t="shared" si="445"/>
        <v>0</v>
      </c>
      <c r="N578" s="34">
        <v>0.13200000000000001</v>
      </c>
      <c r="O578" s="34">
        <v>0</v>
      </c>
      <c r="P578" s="34">
        <f t="shared" si="446"/>
        <v>1</v>
      </c>
      <c r="Q578" s="34">
        <v>1</v>
      </c>
      <c r="R578" s="34">
        <v>0</v>
      </c>
      <c r="S578" s="34">
        <v>0</v>
      </c>
      <c r="T578" s="34">
        <v>0</v>
      </c>
      <c r="U578" s="34">
        <v>0</v>
      </c>
      <c r="V578" s="34">
        <v>0</v>
      </c>
      <c r="W578" s="34">
        <f t="shared" si="447"/>
        <v>0</v>
      </c>
      <c r="X578" s="34">
        <v>0</v>
      </c>
      <c r="Y578" s="34">
        <v>0</v>
      </c>
      <c r="Z578" s="34">
        <v>0</v>
      </c>
      <c r="AA578" s="34">
        <v>0</v>
      </c>
      <c r="AB578" s="34">
        <v>0</v>
      </c>
      <c r="AC578" s="34">
        <v>0</v>
      </c>
      <c r="AD578" s="34">
        <f t="shared" si="448"/>
        <v>0</v>
      </c>
      <c r="AE578" s="34">
        <v>0</v>
      </c>
      <c r="AF578" s="34">
        <v>0</v>
      </c>
      <c r="AG578" s="34">
        <v>0</v>
      </c>
      <c r="AH578" s="34">
        <v>0</v>
      </c>
      <c r="AI578" s="34">
        <v>0</v>
      </c>
      <c r="AJ578" s="34">
        <v>0</v>
      </c>
      <c r="AK578" s="34">
        <f t="shared" si="449"/>
        <v>0</v>
      </c>
      <c r="AL578" s="34">
        <v>0</v>
      </c>
      <c r="AM578" s="34">
        <v>0</v>
      </c>
      <c r="AN578" s="34">
        <v>0</v>
      </c>
      <c r="AO578" s="34">
        <v>0</v>
      </c>
      <c r="AP578" s="34">
        <v>0</v>
      </c>
      <c r="AQ578" s="34">
        <v>0</v>
      </c>
      <c r="AR578" s="34">
        <f t="shared" si="450"/>
        <v>0</v>
      </c>
      <c r="AS578" s="34">
        <v>0</v>
      </c>
      <c r="AT578" s="34">
        <v>0</v>
      </c>
      <c r="AU578" s="34">
        <v>0</v>
      </c>
      <c r="AV578" s="34">
        <v>0</v>
      </c>
    </row>
    <row r="579" spans="1:48" ht="191.25" x14ac:dyDescent="0.5">
      <c r="A579" s="53">
        <v>526</v>
      </c>
      <c r="B579" s="50" t="s">
        <v>1141</v>
      </c>
      <c r="C579" s="51" t="s">
        <v>1142</v>
      </c>
      <c r="D579" s="52">
        <v>2020</v>
      </c>
      <c r="E579" s="52">
        <v>2020</v>
      </c>
      <c r="F579" s="33">
        <v>37.506250000000001</v>
      </c>
      <c r="G579" s="34">
        <f t="shared" si="439"/>
        <v>0.16</v>
      </c>
      <c r="H579" s="34">
        <f t="shared" si="440"/>
        <v>0</v>
      </c>
      <c r="I579" s="34">
        <f t="shared" si="441"/>
        <v>37.506250000000001</v>
      </c>
      <c r="J579" s="34">
        <f t="shared" si="442"/>
        <v>37.506250000000001</v>
      </c>
      <c r="K579" s="34">
        <f t="shared" si="443"/>
        <v>0</v>
      </c>
      <c r="L579" s="34">
        <f t="shared" si="444"/>
        <v>0</v>
      </c>
      <c r="M579" s="34">
        <f t="shared" si="445"/>
        <v>0</v>
      </c>
      <c r="N579" s="34">
        <v>0.16</v>
      </c>
      <c r="O579" s="34">
        <v>0</v>
      </c>
      <c r="P579" s="34">
        <f t="shared" si="446"/>
        <v>37.506250000000001</v>
      </c>
      <c r="Q579" s="34">
        <v>37.506250000000001</v>
      </c>
      <c r="R579" s="34">
        <v>0</v>
      </c>
      <c r="S579" s="34">
        <v>0</v>
      </c>
      <c r="T579" s="34">
        <v>0</v>
      </c>
      <c r="U579" s="34">
        <v>0</v>
      </c>
      <c r="V579" s="34">
        <v>0</v>
      </c>
      <c r="W579" s="34">
        <f t="shared" si="447"/>
        <v>0</v>
      </c>
      <c r="X579" s="34">
        <v>0</v>
      </c>
      <c r="Y579" s="34">
        <v>0</v>
      </c>
      <c r="Z579" s="34">
        <v>0</v>
      </c>
      <c r="AA579" s="34">
        <v>0</v>
      </c>
      <c r="AB579" s="34">
        <v>0</v>
      </c>
      <c r="AC579" s="34">
        <v>0</v>
      </c>
      <c r="AD579" s="34">
        <f t="shared" si="448"/>
        <v>0</v>
      </c>
      <c r="AE579" s="34">
        <v>0</v>
      </c>
      <c r="AF579" s="34">
        <v>0</v>
      </c>
      <c r="AG579" s="34">
        <v>0</v>
      </c>
      <c r="AH579" s="34">
        <v>0</v>
      </c>
      <c r="AI579" s="34">
        <v>0</v>
      </c>
      <c r="AJ579" s="34">
        <v>0</v>
      </c>
      <c r="AK579" s="34">
        <f t="shared" si="449"/>
        <v>0</v>
      </c>
      <c r="AL579" s="34">
        <v>0</v>
      </c>
      <c r="AM579" s="34">
        <v>0</v>
      </c>
      <c r="AN579" s="34">
        <v>0</v>
      </c>
      <c r="AO579" s="34">
        <v>0</v>
      </c>
      <c r="AP579" s="34">
        <v>0</v>
      </c>
      <c r="AQ579" s="34">
        <v>0</v>
      </c>
      <c r="AR579" s="34">
        <f t="shared" si="450"/>
        <v>0</v>
      </c>
      <c r="AS579" s="34">
        <v>0</v>
      </c>
      <c r="AT579" s="34">
        <v>0</v>
      </c>
      <c r="AU579" s="34">
        <v>0</v>
      </c>
      <c r="AV579" s="34">
        <v>0</v>
      </c>
    </row>
    <row r="580" spans="1:48" ht="229.5" x14ac:dyDescent="0.5">
      <c r="A580" s="53">
        <v>527</v>
      </c>
      <c r="B580" s="50" t="s">
        <v>1143</v>
      </c>
      <c r="C580" s="51" t="s">
        <v>1144</v>
      </c>
      <c r="D580" s="52">
        <v>2021</v>
      </c>
      <c r="E580" s="52">
        <v>2023</v>
      </c>
      <c r="F580" s="33">
        <v>34209.629999999997</v>
      </c>
      <c r="G580" s="34">
        <f t="shared" si="439"/>
        <v>4.7</v>
      </c>
      <c r="H580" s="34">
        <f t="shared" si="440"/>
        <v>0</v>
      </c>
      <c r="I580" s="34">
        <f t="shared" si="441"/>
        <v>14199.626</v>
      </c>
      <c r="J580" s="34">
        <f t="shared" si="442"/>
        <v>14199.626</v>
      </c>
      <c r="K580" s="34">
        <f t="shared" si="443"/>
        <v>0</v>
      </c>
      <c r="L580" s="34">
        <f t="shared" si="444"/>
        <v>0</v>
      </c>
      <c r="M580" s="34">
        <f t="shared" si="445"/>
        <v>0</v>
      </c>
      <c r="N580" s="34">
        <v>0</v>
      </c>
      <c r="O580" s="34">
        <v>0</v>
      </c>
      <c r="P580" s="34">
        <f t="shared" si="446"/>
        <v>10</v>
      </c>
      <c r="Q580" s="34">
        <v>10</v>
      </c>
      <c r="R580" s="34">
        <v>0</v>
      </c>
      <c r="S580" s="34">
        <v>0</v>
      </c>
      <c r="T580" s="34">
        <v>0</v>
      </c>
      <c r="U580" s="34">
        <v>0</v>
      </c>
      <c r="V580" s="34">
        <v>0</v>
      </c>
      <c r="W580" s="34">
        <f t="shared" si="447"/>
        <v>351.7</v>
      </c>
      <c r="X580" s="34">
        <v>351.7</v>
      </c>
      <c r="Y580" s="34">
        <v>0</v>
      </c>
      <c r="Z580" s="34">
        <v>0</v>
      </c>
      <c r="AA580" s="34">
        <v>0</v>
      </c>
      <c r="AB580" s="34">
        <v>0</v>
      </c>
      <c r="AC580" s="34">
        <v>0</v>
      </c>
      <c r="AD580" s="34">
        <f t="shared" si="448"/>
        <v>6837.9259999999995</v>
      </c>
      <c r="AE580" s="34">
        <v>6837.9259999999995</v>
      </c>
      <c r="AF580" s="34">
        <v>0</v>
      </c>
      <c r="AG580" s="34">
        <v>0</v>
      </c>
      <c r="AH580" s="34">
        <v>0</v>
      </c>
      <c r="AI580" s="34">
        <v>4.7</v>
      </c>
      <c r="AJ580" s="34">
        <v>0</v>
      </c>
      <c r="AK580" s="34">
        <f t="shared" si="449"/>
        <v>500</v>
      </c>
      <c r="AL580" s="34">
        <v>500</v>
      </c>
      <c r="AM580" s="34">
        <v>0</v>
      </c>
      <c r="AN580" s="34">
        <v>0</v>
      </c>
      <c r="AO580" s="34">
        <v>0</v>
      </c>
      <c r="AP580" s="34">
        <v>0</v>
      </c>
      <c r="AQ580" s="34">
        <v>0</v>
      </c>
      <c r="AR580" s="34">
        <f t="shared" si="450"/>
        <v>6500</v>
      </c>
      <c r="AS580" s="34">
        <v>6500</v>
      </c>
      <c r="AT580" s="34">
        <v>0</v>
      </c>
      <c r="AU580" s="34">
        <v>0</v>
      </c>
      <c r="AV580" s="34">
        <v>0</v>
      </c>
    </row>
    <row r="581" spans="1:48" ht="114.75" x14ac:dyDescent="0.5">
      <c r="A581" s="53">
        <v>528</v>
      </c>
      <c r="B581" s="50" t="s">
        <v>1145</v>
      </c>
      <c r="C581" s="51" t="s">
        <v>1146</v>
      </c>
      <c r="D581" s="52">
        <v>2020</v>
      </c>
      <c r="E581" s="52">
        <v>2020</v>
      </c>
      <c r="F581" s="33">
        <v>1103.1400000000001</v>
      </c>
      <c r="G581" s="34">
        <f t="shared" si="439"/>
        <v>0</v>
      </c>
      <c r="H581" s="34">
        <f t="shared" si="440"/>
        <v>0.63</v>
      </c>
      <c r="I581" s="34">
        <f t="shared" si="441"/>
        <v>482.88</v>
      </c>
      <c r="J581" s="34">
        <f t="shared" si="442"/>
        <v>482.88</v>
      </c>
      <c r="K581" s="34">
        <f t="shared" si="443"/>
        <v>0</v>
      </c>
      <c r="L581" s="34">
        <f t="shared" si="444"/>
        <v>0</v>
      </c>
      <c r="M581" s="34">
        <f t="shared" si="445"/>
        <v>0</v>
      </c>
      <c r="N581" s="34">
        <v>0</v>
      </c>
      <c r="O581" s="34">
        <v>0.63</v>
      </c>
      <c r="P581" s="34">
        <f t="shared" si="446"/>
        <v>482.88</v>
      </c>
      <c r="Q581" s="34">
        <v>482.88</v>
      </c>
      <c r="R581" s="34">
        <v>0</v>
      </c>
      <c r="S581" s="34">
        <v>0</v>
      </c>
      <c r="T581" s="34">
        <v>0</v>
      </c>
      <c r="U581" s="34">
        <v>0</v>
      </c>
      <c r="V581" s="34">
        <v>0</v>
      </c>
      <c r="W581" s="34">
        <f t="shared" si="447"/>
        <v>0</v>
      </c>
      <c r="X581" s="34">
        <v>0</v>
      </c>
      <c r="Y581" s="34">
        <v>0</v>
      </c>
      <c r="Z581" s="34">
        <v>0</v>
      </c>
      <c r="AA581" s="34">
        <v>0</v>
      </c>
      <c r="AB581" s="34">
        <v>0</v>
      </c>
      <c r="AC581" s="34">
        <v>0</v>
      </c>
      <c r="AD581" s="34">
        <f t="shared" si="448"/>
        <v>0</v>
      </c>
      <c r="AE581" s="34">
        <v>0</v>
      </c>
      <c r="AF581" s="34">
        <v>0</v>
      </c>
      <c r="AG581" s="34">
        <v>0</v>
      </c>
      <c r="AH581" s="34">
        <v>0</v>
      </c>
      <c r="AI581" s="34">
        <v>0</v>
      </c>
      <c r="AJ581" s="34">
        <v>0</v>
      </c>
      <c r="AK581" s="34">
        <f t="shared" si="449"/>
        <v>0</v>
      </c>
      <c r="AL581" s="34">
        <v>0</v>
      </c>
      <c r="AM581" s="34">
        <v>0</v>
      </c>
      <c r="AN581" s="34">
        <v>0</v>
      </c>
      <c r="AO581" s="34">
        <v>0</v>
      </c>
      <c r="AP581" s="34">
        <v>0</v>
      </c>
      <c r="AQ581" s="34">
        <v>0</v>
      </c>
      <c r="AR581" s="34">
        <f t="shared" si="450"/>
        <v>0</v>
      </c>
      <c r="AS581" s="34">
        <v>0</v>
      </c>
      <c r="AT581" s="34">
        <v>0</v>
      </c>
      <c r="AU581" s="34">
        <v>0</v>
      </c>
      <c r="AV581" s="34">
        <v>0</v>
      </c>
    </row>
    <row r="582" spans="1:48" ht="191.25" x14ac:dyDescent="0.5">
      <c r="A582" s="53">
        <v>529</v>
      </c>
      <c r="B582" s="50" t="s">
        <v>1147</v>
      </c>
      <c r="C582" s="51" t="s">
        <v>1148</v>
      </c>
      <c r="D582" s="52">
        <v>2020</v>
      </c>
      <c r="E582" s="52">
        <v>2020</v>
      </c>
      <c r="F582" s="33">
        <v>115.40085999999999</v>
      </c>
      <c r="G582" s="34">
        <f t="shared" si="439"/>
        <v>0.224</v>
      </c>
      <c r="H582" s="34">
        <f t="shared" si="440"/>
        <v>0</v>
      </c>
      <c r="I582" s="34">
        <f t="shared" si="441"/>
        <v>1</v>
      </c>
      <c r="J582" s="34">
        <f t="shared" si="442"/>
        <v>1</v>
      </c>
      <c r="K582" s="34">
        <f t="shared" si="443"/>
        <v>0</v>
      </c>
      <c r="L582" s="34">
        <f t="shared" si="444"/>
        <v>0</v>
      </c>
      <c r="M582" s="34">
        <f t="shared" si="445"/>
        <v>0</v>
      </c>
      <c r="N582" s="34">
        <v>0.224</v>
      </c>
      <c r="O582" s="34">
        <v>0</v>
      </c>
      <c r="P582" s="34">
        <f t="shared" si="446"/>
        <v>1</v>
      </c>
      <c r="Q582" s="34">
        <v>1</v>
      </c>
      <c r="R582" s="34">
        <v>0</v>
      </c>
      <c r="S582" s="34">
        <v>0</v>
      </c>
      <c r="T582" s="34">
        <v>0</v>
      </c>
      <c r="U582" s="34">
        <v>0</v>
      </c>
      <c r="V582" s="34">
        <v>0</v>
      </c>
      <c r="W582" s="34">
        <f t="shared" si="447"/>
        <v>0</v>
      </c>
      <c r="X582" s="34">
        <v>0</v>
      </c>
      <c r="Y582" s="34">
        <v>0</v>
      </c>
      <c r="Z582" s="34">
        <v>0</v>
      </c>
      <c r="AA582" s="34">
        <v>0</v>
      </c>
      <c r="AB582" s="34">
        <v>0</v>
      </c>
      <c r="AC582" s="34">
        <v>0</v>
      </c>
      <c r="AD582" s="34">
        <f t="shared" si="448"/>
        <v>0</v>
      </c>
      <c r="AE582" s="34">
        <v>0</v>
      </c>
      <c r="AF582" s="34">
        <v>0</v>
      </c>
      <c r="AG582" s="34">
        <v>0</v>
      </c>
      <c r="AH582" s="34">
        <v>0</v>
      </c>
      <c r="AI582" s="34">
        <v>0</v>
      </c>
      <c r="AJ582" s="34">
        <v>0</v>
      </c>
      <c r="AK582" s="34">
        <f t="shared" si="449"/>
        <v>0</v>
      </c>
      <c r="AL582" s="34">
        <v>0</v>
      </c>
      <c r="AM582" s="34">
        <v>0</v>
      </c>
      <c r="AN582" s="34">
        <v>0</v>
      </c>
      <c r="AO582" s="34">
        <v>0</v>
      </c>
      <c r="AP582" s="34">
        <v>0</v>
      </c>
      <c r="AQ582" s="34">
        <v>0</v>
      </c>
      <c r="AR582" s="34">
        <f t="shared" si="450"/>
        <v>0</v>
      </c>
      <c r="AS582" s="34">
        <v>0</v>
      </c>
      <c r="AT582" s="34">
        <v>0</v>
      </c>
      <c r="AU582" s="34">
        <v>0</v>
      </c>
      <c r="AV582" s="34">
        <v>0</v>
      </c>
    </row>
    <row r="583" spans="1:48" ht="191.25" x14ac:dyDescent="0.5">
      <c r="A583" s="53">
        <v>530</v>
      </c>
      <c r="B583" s="50" t="s">
        <v>1149</v>
      </c>
      <c r="C583" s="51" t="s">
        <v>1150</v>
      </c>
      <c r="D583" s="52">
        <v>2020</v>
      </c>
      <c r="E583" s="52">
        <v>2021</v>
      </c>
      <c r="F583" s="33">
        <v>77.34</v>
      </c>
      <c r="G583" s="34">
        <f t="shared" si="439"/>
        <v>0.05</v>
      </c>
      <c r="H583" s="34">
        <f t="shared" si="440"/>
        <v>0</v>
      </c>
      <c r="I583" s="34">
        <f t="shared" si="441"/>
        <v>70.449999999999989</v>
      </c>
      <c r="J583" s="34">
        <f t="shared" si="442"/>
        <v>70.449999999999989</v>
      </c>
      <c r="K583" s="34">
        <f t="shared" si="443"/>
        <v>0</v>
      </c>
      <c r="L583" s="34">
        <f t="shared" si="444"/>
        <v>0</v>
      </c>
      <c r="M583" s="34">
        <f t="shared" si="445"/>
        <v>0</v>
      </c>
      <c r="N583" s="34">
        <v>0</v>
      </c>
      <c r="O583" s="34">
        <v>0</v>
      </c>
      <c r="P583" s="34">
        <f t="shared" si="446"/>
        <v>33.08</v>
      </c>
      <c r="Q583" s="34">
        <v>33.08</v>
      </c>
      <c r="R583" s="34">
        <v>0</v>
      </c>
      <c r="S583" s="34">
        <v>0</v>
      </c>
      <c r="T583" s="34">
        <v>0</v>
      </c>
      <c r="U583" s="34">
        <v>0.05</v>
      </c>
      <c r="V583" s="34">
        <v>0</v>
      </c>
      <c r="W583" s="34">
        <f t="shared" si="447"/>
        <v>37.369999999999997</v>
      </c>
      <c r="X583" s="34">
        <v>37.369999999999997</v>
      </c>
      <c r="Y583" s="34">
        <v>0</v>
      </c>
      <c r="Z583" s="34">
        <v>0</v>
      </c>
      <c r="AA583" s="34">
        <v>0</v>
      </c>
      <c r="AB583" s="34">
        <v>0</v>
      </c>
      <c r="AC583" s="34">
        <v>0</v>
      </c>
      <c r="AD583" s="34">
        <f t="shared" si="448"/>
        <v>0</v>
      </c>
      <c r="AE583" s="34">
        <v>0</v>
      </c>
      <c r="AF583" s="34">
        <v>0</v>
      </c>
      <c r="AG583" s="34">
        <v>0</v>
      </c>
      <c r="AH583" s="34">
        <v>0</v>
      </c>
      <c r="AI583" s="34">
        <v>0</v>
      </c>
      <c r="AJ583" s="34">
        <v>0</v>
      </c>
      <c r="AK583" s="34">
        <f t="shared" si="449"/>
        <v>0</v>
      </c>
      <c r="AL583" s="34">
        <v>0</v>
      </c>
      <c r="AM583" s="34">
        <v>0</v>
      </c>
      <c r="AN583" s="34">
        <v>0</v>
      </c>
      <c r="AO583" s="34">
        <v>0</v>
      </c>
      <c r="AP583" s="34">
        <v>0</v>
      </c>
      <c r="AQ583" s="34">
        <v>0</v>
      </c>
      <c r="AR583" s="34">
        <f t="shared" si="450"/>
        <v>0</v>
      </c>
      <c r="AS583" s="34">
        <v>0</v>
      </c>
      <c r="AT583" s="34">
        <v>0</v>
      </c>
      <c r="AU583" s="34">
        <v>0</v>
      </c>
      <c r="AV583" s="34">
        <v>0</v>
      </c>
    </row>
    <row r="584" spans="1:48" ht="38.25" x14ac:dyDescent="0.5">
      <c r="A584" s="53"/>
      <c r="B584" s="43" t="s">
        <v>1151</v>
      </c>
      <c r="C584" s="48"/>
      <c r="D584" s="52"/>
      <c r="E584" s="45"/>
      <c r="F584" s="35">
        <f>SUM(F585:F585)</f>
        <v>5455.4400000000005</v>
      </c>
      <c r="G584" s="35">
        <f t="shared" ref="G584:AV584" si="451">SUM(G585:G585)</f>
        <v>0</v>
      </c>
      <c r="H584" s="35">
        <f t="shared" si="451"/>
        <v>0</v>
      </c>
      <c r="I584" s="35">
        <f t="shared" si="451"/>
        <v>5455.44</v>
      </c>
      <c r="J584" s="35">
        <f>SUM(J585:J585)</f>
        <v>5455.44</v>
      </c>
      <c r="K584" s="35">
        <f t="shared" si="451"/>
        <v>0</v>
      </c>
      <c r="L584" s="35">
        <f t="shared" si="451"/>
        <v>0</v>
      </c>
      <c r="M584" s="35">
        <f t="shared" si="451"/>
        <v>0</v>
      </c>
      <c r="N584" s="35">
        <f t="shared" si="451"/>
        <v>0</v>
      </c>
      <c r="O584" s="35">
        <f t="shared" si="451"/>
        <v>0</v>
      </c>
      <c r="P584" s="35">
        <f t="shared" si="451"/>
        <v>0</v>
      </c>
      <c r="Q584" s="35">
        <f t="shared" si="451"/>
        <v>0</v>
      </c>
      <c r="R584" s="35">
        <f t="shared" si="451"/>
        <v>0</v>
      </c>
      <c r="S584" s="35">
        <f t="shared" si="451"/>
        <v>0</v>
      </c>
      <c r="T584" s="35">
        <f t="shared" si="451"/>
        <v>0</v>
      </c>
      <c r="U584" s="35">
        <f t="shared" si="451"/>
        <v>0</v>
      </c>
      <c r="V584" s="35">
        <f t="shared" si="451"/>
        <v>0</v>
      </c>
      <c r="W584" s="35">
        <f t="shared" si="451"/>
        <v>455.44</v>
      </c>
      <c r="X584" s="35">
        <f t="shared" si="451"/>
        <v>455.44</v>
      </c>
      <c r="Y584" s="35">
        <f t="shared" si="451"/>
        <v>0</v>
      </c>
      <c r="Z584" s="35">
        <f t="shared" si="451"/>
        <v>0</v>
      </c>
      <c r="AA584" s="35">
        <f t="shared" si="451"/>
        <v>0</v>
      </c>
      <c r="AB584" s="35">
        <f t="shared" si="451"/>
        <v>0</v>
      </c>
      <c r="AC584" s="35">
        <f t="shared" si="451"/>
        <v>0</v>
      </c>
      <c r="AD584" s="35">
        <f t="shared" si="451"/>
        <v>5000</v>
      </c>
      <c r="AE584" s="35">
        <f t="shared" si="451"/>
        <v>5000</v>
      </c>
      <c r="AF584" s="35">
        <f t="shared" si="451"/>
        <v>0</v>
      </c>
      <c r="AG584" s="35">
        <f t="shared" si="451"/>
        <v>0</v>
      </c>
      <c r="AH584" s="35">
        <f t="shared" si="451"/>
        <v>0</v>
      </c>
      <c r="AI584" s="35">
        <f t="shared" si="451"/>
        <v>0</v>
      </c>
      <c r="AJ584" s="35">
        <f t="shared" si="451"/>
        <v>0</v>
      </c>
      <c r="AK584" s="35">
        <f t="shared" si="451"/>
        <v>0</v>
      </c>
      <c r="AL584" s="35">
        <f t="shared" si="451"/>
        <v>0</v>
      </c>
      <c r="AM584" s="35">
        <f t="shared" si="451"/>
        <v>0</v>
      </c>
      <c r="AN584" s="35">
        <f t="shared" si="451"/>
        <v>0</v>
      </c>
      <c r="AO584" s="35">
        <f t="shared" si="451"/>
        <v>0</v>
      </c>
      <c r="AP584" s="35">
        <f t="shared" si="451"/>
        <v>0</v>
      </c>
      <c r="AQ584" s="35">
        <f t="shared" si="451"/>
        <v>0</v>
      </c>
      <c r="AR584" s="35">
        <f t="shared" si="451"/>
        <v>0</v>
      </c>
      <c r="AS584" s="35">
        <f t="shared" si="451"/>
        <v>0</v>
      </c>
      <c r="AT584" s="35">
        <f t="shared" si="451"/>
        <v>0</v>
      </c>
      <c r="AU584" s="35">
        <f t="shared" si="451"/>
        <v>0</v>
      </c>
      <c r="AV584" s="35">
        <f t="shared" si="451"/>
        <v>0</v>
      </c>
    </row>
    <row r="585" spans="1:48" ht="114.75" x14ac:dyDescent="0.5">
      <c r="A585" s="53">
        <v>531</v>
      </c>
      <c r="B585" s="50" t="s">
        <v>1152</v>
      </c>
      <c r="C585" s="51" t="s">
        <v>1153</v>
      </c>
      <c r="D585" s="52">
        <v>2020</v>
      </c>
      <c r="E585" s="52">
        <v>2022</v>
      </c>
      <c r="F585" s="33">
        <v>5455.4400000000005</v>
      </c>
      <c r="G585" s="34">
        <f>N585+U585+AB585+AI585+AP585</f>
        <v>0</v>
      </c>
      <c r="H585" s="34">
        <f>O585+V585+AC585+AJ585+AQ585</f>
        <v>0</v>
      </c>
      <c r="I585" s="34">
        <f>J585+K585+L585</f>
        <v>5455.44</v>
      </c>
      <c r="J585" s="34">
        <f>Q585+X585+AE585+AL585+AS585</f>
        <v>5455.44</v>
      </c>
      <c r="K585" s="34">
        <f>R585+Y585+AF585+AM585+AT585</f>
        <v>0</v>
      </c>
      <c r="L585" s="34">
        <f>S585+Z585+AG585+AN585+AU585</f>
        <v>0</v>
      </c>
      <c r="M585" s="34">
        <f>T585+AA585+AH585+AO585+AV585</f>
        <v>0</v>
      </c>
      <c r="N585" s="34">
        <v>0</v>
      </c>
      <c r="O585" s="34">
        <v>0</v>
      </c>
      <c r="P585" s="34">
        <f>Q585+R585+S585</f>
        <v>0</v>
      </c>
      <c r="Q585" s="34">
        <v>0</v>
      </c>
      <c r="R585" s="34">
        <v>0</v>
      </c>
      <c r="S585" s="34">
        <v>0</v>
      </c>
      <c r="T585" s="34">
        <v>0</v>
      </c>
      <c r="U585" s="34">
        <v>0</v>
      </c>
      <c r="V585" s="34">
        <v>0</v>
      </c>
      <c r="W585" s="34">
        <f>X585+Y585+Z585</f>
        <v>455.44</v>
      </c>
      <c r="X585" s="34">
        <v>455.44</v>
      </c>
      <c r="Y585" s="34">
        <v>0</v>
      </c>
      <c r="Z585" s="34">
        <v>0</v>
      </c>
      <c r="AA585" s="34">
        <v>0</v>
      </c>
      <c r="AB585" s="34">
        <v>0</v>
      </c>
      <c r="AC585" s="34">
        <v>0</v>
      </c>
      <c r="AD585" s="34">
        <f>AE585+AF585+AG585</f>
        <v>5000</v>
      </c>
      <c r="AE585" s="34">
        <v>5000</v>
      </c>
      <c r="AF585" s="34">
        <v>0</v>
      </c>
      <c r="AG585" s="34">
        <v>0</v>
      </c>
      <c r="AH585" s="34">
        <v>0</v>
      </c>
      <c r="AI585" s="34">
        <v>0</v>
      </c>
      <c r="AJ585" s="34">
        <v>0</v>
      </c>
      <c r="AK585" s="34">
        <f>AL585+AM585+AN585</f>
        <v>0</v>
      </c>
      <c r="AL585" s="34">
        <v>0</v>
      </c>
      <c r="AM585" s="34">
        <v>0</v>
      </c>
      <c r="AN585" s="34">
        <v>0</v>
      </c>
      <c r="AO585" s="34">
        <v>0</v>
      </c>
      <c r="AP585" s="34">
        <v>0</v>
      </c>
      <c r="AQ585" s="34">
        <v>0</v>
      </c>
      <c r="AR585" s="34">
        <f>AS585+AT585+AU585</f>
        <v>0</v>
      </c>
      <c r="AS585" s="34">
        <v>0</v>
      </c>
      <c r="AT585" s="34">
        <v>0</v>
      </c>
      <c r="AU585" s="34">
        <v>0</v>
      </c>
      <c r="AV585" s="34">
        <v>0</v>
      </c>
    </row>
    <row r="586" spans="1:48" ht="38.25" x14ac:dyDescent="0.5">
      <c r="A586" s="53"/>
      <c r="B586" s="43" t="s">
        <v>1154</v>
      </c>
      <c r="C586" s="48"/>
      <c r="D586" s="52"/>
      <c r="E586" s="45"/>
      <c r="F586" s="35">
        <f>SUM(F587:F596)</f>
        <v>110399.46809000001</v>
      </c>
      <c r="G586" s="35">
        <f t="shared" ref="G586:AV586" si="452">SUM(G587:G596)</f>
        <v>6.133</v>
      </c>
      <c r="H586" s="35">
        <f t="shared" si="452"/>
        <v>4.4000000000000004</v>
      </c>
      <c r="I586" s="35">
        <f t="shared" si="452"/>
        <v>43922.160000000011</v>
      </c>
      <c r="J586" s="35">
        <f t="shared" si="452"/>
        <v>43922.160000000011</v>
      </c>
      <c r="K586" s="35">
        <f t="shared" si="452"/>
        <v>0</v>
      </c>
      <c r="L586" s="35">
        <f t="shared" si="452"/>
        <v>0</v>
      </c>
      <c r="M586" s="35">
        <f t="shared" si="452"/>
        <v>0</v>
      </c>
      <c r="N586" s="35">
        <f t="shared" si="452"/>
        <v>0.55000000000000004</v>
      </c>
      <c r="O586" s="35">
        <f t="shared" si="452"/>
        <v>1.6</v>
      </c>
      <c r="P586" s="35">
        <f t="shared" si="452"/>
        <v>24301.254000000001</v>
      </c>
      <c r="Q586" s="35">
        <f t="shared" si="452"/>
        <v>24301.254000000001</v>
      </c>
      <c r="R586" s="35">
        <f t="shared" si="452"/>
        <v>0</v>
      </c>
      <c r="S586" s="35">
        <f t="shared" si="452"/>
        <v>0</v>
      </c>
      <c r="T586" s="35">
        <f t="shared" si="452"/>
        <v>0</v>
      </c>
      <c r="U586" s="35">
        <f t="shared" si="452"/>
        <v>1.583</v>
      </c>
      <c r="V586" s="35">
        <f t="shared" si="452"/>
        <v>2.8</v>
      </c>
      <c r="W586" s="35">
        <f t="shared" si="452"/>
        <v>3520.9059999999999</v>
      </c>
      <c r="X586" s="35">
        <f t="shared" si="452"/>
        <v>3520.9059999999999</v>
      </c>
      <c r="Y586" s="35">
        <f t="shared" si="452"/>
        <v>0</v>
      </c>
      <c r="Z586" s="35">
        <f t="shared" si="452"/>
        <v>0</v>
      </c>
      <c r="AA586" s="35">
        <f t="shared" si="452"/>
        <v>0</v>
      </c>
      <c r="AB586" s="35">
        <f t="shared" si="452"/>
        <v>4</v>
      </c>
      <c r="AC586" s="35">
        <f t="shared" si="452"/>
        <v>0</v>
      </c>
      <c r="AD586" s="35">
        <f t="shared" si="452"/>
        <v>7100</v>
      </c>
      <c r="AE586" s="35">
        <f t="shared" si="452"/>
        <v>7100</v>
      </c>
      <c r="AF586" s="35">
        <f t="shared" si="452"/>
        <v>0</v>
      </c>
      <c r="AG586" s="35">
        <f t="shared" si="452"/>
        <v>0</v>
      </c>
      <c r="AH586" s="35">
        <f t="shared" si="452"/>
        <v>0</v>
      </c>
      <c r="AI586" s="35">
        <f t="shared" si="452"/>
        <v>0</v>
      </c>
      <c r="AJ586" s="35">
        <f t="shared" si="452"/>
        <v>0</v>
      </c>
      <c r="AK586" s="35">
        <f t="shared" si="452"/>
        <v>9000</v>
      </c>
      <c r="AL586" s="35">
        <f t="shared" si="452"/>
        <v>9000</v>
      </c>
      <c r="AM586" s="35">
        <f t="shared" si="452"/>
        <v>0</v>
      </c>
      <c r="AN586" s="35">
        <f t="shared" si="452"/>
        <v>0</v>
      </c>
      <c r="AO586" s="35">
        <f t="shared" si="452"/>
        <v>0</v>
      </c>
      <c r="AP586" s="35">
        <f t="shared" si="452"/>
        <v>0</v>
      </c>
      <c r="AQ586" s="35">
        <f t="shared" si="452"/>
        <v>0</v>
      </c>
      <c r="AR586" s="35">
        <f t="shared" si="452"/>
        <v>0</v>
      </c>
      <c r="AS586" s="35">
        <f t="shared" si="452"/>
        <v>0</v>
      </c>
      <c r="AT586" s="35">
        <f t="shared" si="452"/>
        <v>0</v>
      </c>
      <c r="AU586" s="35">
        <f t="shared" si="452"/>
        <v>0</v>
      </c>
      <c r="AV586" s="35">
        <f t="shared" si="452"/>
        <v>0</v>
      </c>
    </row>
    <row r="587" spans="1:48" ht="76.5" x14ac:dyDescent="0.5">
      <c r="A587" s="53">
        <v>532</v>
      </c>
      <c r="B587" s="50" t="s">
        <v>1155</v>
      </c>
      <c r="C587" s="51" t="s">
        <v>1156</v>
      </c>
      <c r="D587" s="52">
        <v>2017</v>
      </c>
      <c r="E587" s="52">
        <v>2021</v>
      </c>
      <c r="F587" s="33">
        <v>27770.51</v>
      </c>
      <c r="G587" s="34">
        <f t="shared" ref="G587:G596" si="453">N587+U587+AB587+AI587+AP587</f>
        <v>0.92300000000000004</v>
      </c>
      <c r="H587" s="34">
        <f t="shared" ref="H587:H596" si="454">O587+V587+AC587+AJ587+AQ587</f>
        <v>0.8</v>
      </c>
      <c r="I587" s="34">
        <f t="shared" ref="I587:I596" si="455">J587+K587+L587</f>
        <v>21624.510000000002</v>
      </c>
      <c r="J587" s="34">
        <f t="shared" ref="J587:J596" si="456">Q587+X587+AE587+AL587+AS587</f>
        <v>21624.510000000002</v>
      </c>
      <c r="K587" s="34">
        <f t="shared" ref="K587:K596" si="457">R587+Y587+AF587+AM587+AT587</f>
        <v>0</v>
      </c>
      <c r="L587" s="34">
        <f t="shared" ref="L587:L596" si="458">S587+Z587+AG587+AN587+AU587</f>
        <v>0</v>
      </c>
      <c r="M587" s="34">
        <f t="shared" ref="M587:M596" si="459">T587+AA587+AH587+AO587+AV587</f>
        <v>0</v>
      </c>
      <c r="N587" s="34">
        <v>0</v>
      </c>
      <c r="O587" s="34">
        <v>0</v>
      </c>
      <c r="P587" s="34">
        <f t="shared" ref="P587:P596" si="460">Q587+R587+S587</f>
        <v>20361.34</v>
      </c>
      <c r="Q587" s="34">
        <v>20361.34</v>
      </c>
      <c r="R587" s="34">
        <v>0</v>
      </c>
      <c r="S587" s="34">
        <v>0</v>
      </c>
      <c r="T587" s="34">
        <v>0</v>
      </c>
      <c r="U587" s="34">
        <v>0.92300000000000004</v>
      </c>
      <c r="V587" s="34">
        <v>0.8</v>
      </c>
      <c r="W587" s="34">
        <f t="shared" ref="W587:W596" si="461">X587+Y587+Z587</f>
        <v>1263.17</v>
      </c>
      <c r="X587" s="34">
        <v>1263.17</v>
      </c>
      <c r="Y587" s="34">
        <v>0</v>
      </c>
      <c r="Z587" s="34">
        <v>0</v>
      </c>
      <c r="AA587" s="34">
        <v>0</v>
      </c>
      <c r="AB587" s="34">
        <v>0</v>
      </c>
      <c r="AC587" s="34">
        <v>0</v>
      </c>
      <c r="AD587" s="34">
        <f t="shared" ref="AD587:AD596" si="462">AE587+AF587+AG587</f>
        <v>0</v>
      </c>
      <c r="AE587" s="34">
        <v>0</v>
      </c>
      <c r="AF587" s="34">
        <v>0</v>
      </c>
      <c r="AG587" s="34">
        <v>0</v>
      </c>
      <c r="AH587" s="34">
        <v>0</v>
      </c>
      <c r="AI587" s="34">
        <v>0</v>
      </c>
      <c r="AJ587" s="34">
        <v>0</v>
      </c>
      <c r="AK587" s="34">
        <f t="shared" ref="AK587:AK596" si="463">AL587+AM587+AN587</f>
        <v>0</v>
      </c>
      <c r="AL587" s="34">
        <v>0</v>
      </c>
      <c r="AM587" s="34">
        <v>0</v>
      </c>
      <c r="AN587" s="34">
        <v>0</v>
      </c>
      <c r="AO587" s="34">
        <v>0</v>
      </c>
      <c r="AP587" s="34">
        <v>0</v>
      </c>
      <c r="AQ587" s="34">
        <v>0</v>
      </c>
      <c r="AR587" s="34">
        <f t="shared" ref="AR587:AR596" si="464">AS587+AT587+AU587</f>
        <v>0</v>
      </c>
      <c r="AS587" s="34">
        <v>0</v>
      </c>
      <c r="AT587" s="34">
        <v>0</v>
      </c>
      <c r="AU587" s="34">
        <v>0</v>
      </c>
      <c r="AV587" s="34">
        <v>0</v>
      </c>
    </row>
    <row r="588" spans="1:48" ht="114.75" x14ac:dyDescent="0.5">
      <c r="A588" s="53">
        <v>533</v>
      </c>
      <c r="B588" s="50" t="s">
        <v>1157</v>
      </c>
      <c r="C588" s="51" t="s">
        <v>1158</v>
      </c>
      <c r="D588" s="52">
        <v>2018</v>
      </c>
      <c r="E588" s="52">
        <v>2020</v>
      </c>
      <c r="F588" s="33">
        <v>1240.68</v>
      </c>
      <c r="G588" s="34">
        <f t="shared" si="453"/>
        <v>0</v>
      </c>
      <c r="H588" s="34">
        <f t="shared" si="454"/>
        <v>0.4</v>
      </c>
      <c r="I588" s="34">
        <f t="shared" si="455"/>
        <v>1049.1500000000001</v>
      </c>
      <c r="J588" s="34">
        <f t="shared" si="456"/>
        <v>1049.1500000000001</v>
      </c>
      <c r="K588" s="34">
        <f t="shared" si="457"/>
        <v>0</v>
      </c>
      <c r="L588" s="34">
        <f t="shared" si="458"/>
        <v>0</v>
      </c>
      <c r="M588" s="34">
        <f t="shared" si="459"/>
        <v>0</v>
      </c>
      <c r="N588" s="34">
        <v>0</v>
      </c>
      <c r="O588" s="34">
        <v>0.4</v>
      </c>
      <c r="P588" s="34">
        <f t="shared" si="460"/>
        <v>1049.1500000000001</v>
      </c>
      <c r="Q588" s="34">
        <v>1049.1500000000001</v>
      </c>
      <c r="R588" s="34">
        <v>0</v>
      </c>
      <c r="S588" s="34">
        <v>0</v>
      </c>
      <c r="T588" s="34">
        <v>0</v>
      </c>
      <c r="U588" s="34">
        <v>0</v>
      </c>
      <c r="V588" s="34">
        <v>0</v>
      </c>
      <c r="W588" s="34">
        <f t="shared" si="461"/>
        <v>0</v>
      </c>
      <c r="X588" s="34">
        <v>0</v>
      </c>
      <c r="Y588" s="34">
        <v>0</v>
      </c>
      <c r="Z588" s="34">
        <v>0</v>
      </c>
      <c r="AA588" s="34">
        <v>0</v>
      </c>
      <c r="AB588" s="34">
        <v>0</v>
      </c>
      <c r="AC588" s="34">
        <v>0</v>
      </c>
      <c r="AD588" s="34">
        <f t="shared" si="462"/>
        <v>0</v>
      </c>
      <c r="AE588" s="34">
        <v>0</v>
      </c>
      <c r="AF588" s="34">
        <v>0</v>
      </c>
      <c r="AG588" s="34">
        <v>0</v>
      </c>
      <c r="AH588" s="34">
        <v>0</v>
      </c>
      <c r="AI588" s="34">
        <v>0</v>
      </c>
      <c r="AJ588" s="34">
        <v>0</v>
      </c>
      <c r="AK588" s="34">
        <f t="shared" si="463"/>
        <v>0</v>
      </c>
      <c r="AL588" s="34">
        <v>0</v>
      </c>
      <c r="AM588" s="34">
        <v>0</v>
      </c>
      <c r="AN588" s="34">
        <v>0</v>
      </c>
      <c r="AO588" s="34">
        <v>0</v>
      </c>
      <c r="AP588" s="34">
        <v>0</v>
      </c>
      <c r="AQ588" s="34">
        <v>0</v>
      </c>
      <c r="AR588" s="34">
        <f t="shared" si="464"/>
        <v>0</v>
      </c>
      <c r="AS588" s="34">
        <v>0</v>
      </c>
      <c r="AT588" s="34">
        <v>0</v>
      </c>
      <c r="AU588" s="34">
        <v>0</v>
      </c>
      <c r="AV588" s="34">
        <v>0</v>
      </c>
    </row>
    <row r="589" spans="1:48" ht="114.75" x14ac:dyDescent="0.5">
      <c r="A589" s="53">
        <v>534</v>
      </c>
      <c r="B589" s="50" t="s">
        <v>1159</v>
      </c>
      <c r="C589" s="51" t="s">
        <v>1160</v>
      </c>
      <c r="D589" s="52">
        <v>2016</v>
      </c>
      <c r="E589" s="52">
        <v>2022</v>
      </c>
      <c r="F589" s="33">
        <v>13558.36</v>
      </c>
      <c r="G589" s="34">
        <f t="shared" si="453"/>
        <v>4</v>
      </c>
      <c r="H589" s="34">
        <f t="shared" si="454"/>
        <v>0</v>
      </c>
      <c r="I589" s="34">
        <f t="shared" si="455"/>
        <v>10517.46</v>
      </c>
      <c r="J589" s="34">
        <f t="shared" si="456"/>
        <v>10517.46</v>
      </c>
      <c r="K589" s="34">
        <f t="shared" si="457"/>
        <v>0</v>
      </c>
      <c r="L589" s="34">
        <f t="shared" si="458"/>
        <v>0</v>
      </c>
      <c r="M589" s="34">
        <f t="shared" si="459"/>
        <v>0</v>
      </c>
      <c r="N589" s="34">
        <v>0</v>
      </c>
      <c r="O589" s="34">
        <v>0</v>
      </c>
      <c r="P589" s="34">
        <f t="shared" si="460"/>
        <v>10</v>
      </c>
      <c r="Q589" s="34">
        <v>10</v>
      </c>
      <c r="R589" s="34">
        <v>0</v>
      </c>
      <c r="S589" s="34">
        <v>0</v>
      </c>
      <c r="T589" s="34">
        <v>0</v>
      </c>
      <c r="U589" s="34">
        <v>0</v>
      </c>
      <c r="V589" s="34">
        <v>0</v>
      </c>
      <c r="W589" s="34">
        <f t="shared" si="461"/>
        <v>407.46</v>
      </c>
      <c r="X589" s="34">
        <v>407.46</v>
      </c>
      <c r="Y589" s="34">
        <v>0</v>
      </c>
      <c r="Z589" s="34">
        <v>0</v>
      </c>
      <c r="AA589" s="34">
        <v>0</v>
      </c>
      <c r="AB589" s="34">
        <v>4</v>
      </c>
      <c r="AC589" s="34">
        <v>0</v>
      </c>
      <c r="AD589" s="34">
        <f t="shared" si="462"/>
        <v>1100</v>
      </c>
      <c r="AE589" s="34">
        <v>1100</v>
      </c>
      <c r="AF589" s="34">
        <v>0</v>
      </c>
      <c r="AG589" s="34">
        <v>0</v>
      </c>
      <c r="AH589" s="34">
        <v>0</v>
      </c>
      <c r="AI589" s="34">
        <v>0</v>
      </c>
      <c r="AJ589" s="34">
        <v>0</v>
      </c>
      <c r="AK589" s="34">
        <f t="shared" si="463"/>
        <v>9000</v>
      </c>
      <c r="AL589" s="34">
        <v>9000</v>
      </c>
      <c r="AM589" s="34">
        <v>0</v>
      </c>
      <c r="AN589" s="34">
        <v>0</v>
      </c>
      <c r="AO589" s="34">
        <v>0</v>
      </c>
      <c r="AP589" s="34">
        <v>0</v>
      </c>
      <c r="AQ589" s="34">
        <v>0</v>
      </c>
      <c r="AR589" s="34">
        <f t="shared" si="464"/>
        <v>0</v>
      </c>
      <c r="AS589" s="34">
        <v>0</v>
      </c>
      <c r="AT589" s="34">
        <v>0</v>
      </c>
      <c r="AU589" s="34">
        <v>0</v>
      </c>
      <c r="AV589" s="34">
        <v>0</v>
      </c>
    </row>
    <row r="590" spans="1:48" ht="114.75" x14ac:dyDescent="0.5">
      <c r="A590" s="53">
        <v>535</v>
      </c>
      <c r="B590" s="50" t="s">
        <v>1161</v>
      </c>
      <c r="C590" s="51" t="s">
        <v>1162</v>
      </c>
      <c r="D590" s="52">
        <v>2019</v>
      </c>
      <c r="E590" s="52">
        <v>2021</v>
      </c>
      <c r="F590" s="33">
        <v>8457.81</v>
      </c>
      <c r="G590" s="34">
        <f t="shared" si="453"/>
        <v>0</v>
      </c>
      <c r="H590" s="34">
        <f t="shared" si="454"/>
        <v>2</v>
      </c>
      <c r="I590" s="34">
        <f t="shared" si="455"/>
        <v>2956.82</v>
      </c>
      <c r="J590" s="34">
        <f t="shared" si="456"/>
        <v>2956.82</v>
      </c>
      <c r="K590" s="34">
        <f t="shared" si="457"/>
        <v>0</v>
      </c>
      <c r="L590" s="34">
        <f t="shared" si="458"/>
        <v>0</v>
      </c>
      <c r="M590" s="34">
        <f t="shared" si="459"/>
        <v>0</v>
      </c>
      <c r="N590" s="34">
        <v>0</v>
      </c>
      <c r="O590" s="34">
        <v>0</v>
      </c>
      <c r="P590" s="34">
        <f t="shared" si="460"/>
        <v>1522.18</v>
      </c>
      <c r="Q590" s="34">
        <v>1522.18</v>
      </c>
      <c r="R590" s="34">
        <v>0</v>
      </c>
      <c r="S590" s="34">
        <v>0</v>
      </c>
      <c r="T590" s="34">
        <v>0</v>
      </c>
      <c r="U590" s="34">
        <v>0</v>
      </c>
      <c r="V590" s="34">
        <v>2</v>
      </c>
      <c r="W590" s="34">
        <f t="shared" si="461"/>
        <v>434.64</v>
      </c>
      <c r="X590" s="34">
        <v>434.64</v>
      </c>
      <c r="Y590" s="34">
        <v>0</v>
      </c>
      <c r="Z590" s="34">
        <v>0</v>
      </c>
      <c r="AA590" s="34">
        <v>0</v>
      </c>
      <c r="AB590" s="34">
        <v>0</v>
      </c>
      <c r="AC590" s="34">
        <v>0</v>
      </c>
      <c r="AD590" s="34">
        <f t="shared" si="462"/>
        <v>1000</v>
      </c>
      <c r="AE590" s="34">
        <v>1000</v>
      </c>
      <c r="AF590" s="34">
        <v>0</v>
      </c>
      <c r="AG590" s="34">
        <v>0</v>
      </c>
      <c r="AH590" s="34">
        <v>0</v>
      </c>
      <c r="AI590" s="34">
        <v>0</v>
      </c>
      <c r="AJ590" s="34">
        <v>0</v>
      </c>
      <c r="AK590" s="34">
        <f t="shared" si="463"/>
        <v>0</v>
      </c>
      <c r="AL590" s="34">
        <v>0</v>
      </c>
      <c r="AM590" s="34">
        <v>0</v>
      </c>
      <c r="AN590" s="34">
        <v>0</v>
      </c>
      <c r="AO590" s="34">
        <v>0</v>
      </c>
      <c r="AP590" s="34">
        <v>0</v>
      </c>
      <c r="AQ590" s="34">
        <v>0</v>
      </c>
      <c r="AR590" s="34">
        <f t="shared" si="464"/>
        <v>0</v>
      </c>
      <c r="AS590" s="34">
        <v>0</v>
      </c>
      <c r="AT590" s="34">
        <v>0</v>
      </c>
      <c r="AU590" s="34">
        <v>0</v>
      </c>
      <c r="AV590" s="34">
        <v>0</v>
      </c>
    </row>
    <row r="591" spans="1:48" ht="153" x14ac:dyDescent="0.5">
      <c r="A591" s="53">
        <v>536</v>
      </c>
      <c r="B591" s="50" t="s">
        <v>1163</v>
      </c>
      <c r="C591" s="51" t="s">
        <v>1164</v>
      </c>
      <c r="D591" s="52">
        <v>2020</v>
      </c>
      <c r="E591" s="52">
        <v>2020</v>
      </c>
      <c r="F591" s="33">
        <v>487.06</v>
      </c>
      <c r="G591" s="34">
        <f t="shared" si="453"/>
        <v>0</v>
      </c>
      <c r="H591" s="34">
        <f t="shared" si="454"/>
        <v>0.4</v>
      </c>
      <c r="I591" s="34">
        <f t="shared" si="455"/>
        <v>380.15</v>
      </c>
      <c r="J591" s="34">
        <f t="shared" si="456"/>
        <v>380.15</v>
      </c>
      <c r="K591" s="34">
        <f t="shared" si="457"/>
        <v>0</v>
      </c>
      <c r="L591" s="34">
        <f t="shared" si="458"/>
        <v>0</v>
      </c>
      <c r="M591" s="34">
        <f t="shared" si="459"/>
        <v>0</v>
      </c>
      <c r="N591" s="34">
        <v>0</v>
      </c>
      <c r="O591" s="34">
        <v>0.4</v>
      </c>
      <c r="P591" s="34">
        <f t="shared" si="460"/>
        <v>380.15</v>
      </c>
      <c r="Q591" s="34">
        <v>380.15</v>
      </c>
      <c r="R591" s="34">
        <v>0</v>
      </c>
      <c r="S591" s="34">
        <v>0</v>
      </c>
      <c r="T591" s="34">
        <v>0</v>
      </c>
      <c r="U591" s="34">
        <v>0</v>
      </c>
      <c r="V591" s="34">
        <v>0</v>
      </c>
      <c r="W591" s="34">
        <f t="shared" si="461"/>
        <v>0</v>
      </c>
      <c r="X591" s="34">
        <v>0</v>
      </c>
      <c r="Y591" s="34">
        <v>0</v>
      </c>
      <c r="Z591" s="34">
        <v>0</v>
      </c>
      <c r="AA591" s="34">
        <v>0</v>
      </c>
      <c r="AB591" s="34">
        <v>0</v>
      </c>
      <c r="AC591" s="34">
        <v>0</v>
      </c>
      <c r="AD591" s="34">
        <f t="shared" si="462"/>
        <v>0</v>
      </c>
      <c r="AE591" s="34">
        <v>0</v>
      </c>
      <c r="AF591" s="34">
        <v>0</v>
      </c>
      <c r="AG591" s="34">
        <v>0</v>
      </c>
      <c r="AH591" s="34">
        <v>0</v>
      </c>
      <c r="AI591" s="34">
        <v>0</v>
      </c>
      <c r="AJ591" s="34">
        <v>0</v>
      </c>
      <c r="AK591" s="34">
        <f t="shared" si="463"/>
        <v>0</v>
      </c>
      <c r="AL591" s="34">
        <v>0</v>
      </c>
      <c r="AM591" s="34">
        <v>0</v>
      </c>
      <c r="AN591" s="34">
        <v>0</v>
      </c>
      <c r="AO591" s="34">
        <v>0</v>
      </c>
      <c r="AP591" s="34">
        <v>0</v>
      </c>
      <c r="AQ591" s="34">
        <v>0</v>
      </c>
      <c r="AR591" s="34">
        <f t="shared" si="464"/>
        <v>0</v>
      </c>
      <c r="AS591" s="34">
        <v>0</v>
      </c>
      <c r="AT591" s="34">
        <v>0</v>
      </c>
      <c r="AU591" s="34">
        <v>0</v>
      </c>
      <c r="AV591" s="34">
        <v>0</v>
      </c>
    </row>
    <row r="592" spans="1:48" ht="191.25" x14ac:dyDescent="0.5">
      <c r="A592" s="53">
        <v>537</v>
      </c>
      <c r="B592" s="50" t="s">
        <v>1165</v>
      </c>
      <c r="C592" s="51" t="s">
        <v>1166</v>
      </c>
      <c r="D592" s="52">
        <v>2020</v>
      </c>
      <c r="E592" s="52">
        <v>2021</v>
      </c>
      <c r="F592" s="33">
        <v>1063.82</v>
      </c>
      <c r="G592" s="34">
        <f t="shared" si="453"/>
        <v>0.22</v>
      </c>
      <c r="H592" s="34">
        <f t="shared" si="454"/>
        <v>0</v>
      </c>
      <c r="I592" s="34">
        <f t="shared" si="455"/>
        <v>1063.8200000000002</v>
      </c>
      <c r="J592" s="34">
        <f t="shared" si="456"/>
        <v>1063.8200000000002</v>
      </c>
      <c r="K592" s="34">
        <f t="shared" si="457"/>
        <v>0</v>
      </c>
      <c r="L592" s="34">
        <f t="shared" si="458"/>
        <v>0</v>
      </c>
      <c r="M592" s="34">
        <f t="shared" si="459"/>
        <v>0</v>
      </c>
      <c r="N592" s="34">
        <v>0</v>
      </c>
      <c r="O592" s="34">
        <v>0</v>
      </c>
      <c r="P592" s="34">
        <f t="shared" si="460"/>
        <v>212.76400000000001</v>
      </c>
      <c r="Q592" s="34">
        <v>212.76400000000001</v>
      </c>
      <c r="R592" s="34">
        <v>0</v>
      </c>
      <c r="S592" s="34">
        <v>0</v>
      </c>
      <c r="T592" s="34">
        <v>0</v>
      </c>
      <c r="U592" s="34">
        <v>0.22</v>
      </c>
      <c r="V592" s="34">
        <v>0</v>
      </c>
      <c r="W592" s="34">
        <f t="shared" si="461"/>
        <v>851.05600000000004</v>
      </c>
      <c r="X592" s="34">
        <v>851.05600000000004</v>
      </c>
      <c r="Y592" s="34">
        <v>0</v>
      </c>
      <c r="Z592" s="34">
        <v>0</v>
      </c>
      <c r="AA592" s="34">
        <v>0</v>
      </c>
      <c r="AB592" s="34">
        <v>0</v>
      </c>
      <c r="AC592" s="34">
        <v>0</v>
      </c>
      <c r="AD592" s="34">
        <f t="shared" si="462"/>
        <v>0</v>
      </c>
      <c r="AE592" s="34">
        <v>0</v>
      </c>
      <c r="AF592" s="34">
        <v>0</v>
      </c>
      <c r="AG592" s="34">
        <v>0</v>
      </c>
      <c r="AH592" s="34">
        <v>0</v>
      </c>
      <c r="AI592" s="34">
        <v>0</v>
      </c>
      <c r="AJ592" s="34">
        <v>0</v>
      </c>
      <c r="AK592" s="34">
        <f t="shared" si="463"/>
        <v>0</v>
      </c>
      <c r="AL592" s="34">
        <v>0</v>
      </c>
      <c r="AM592" s="34">
        <v>0</v>
      </c>
      <c r="AN592" s="34">
        <v>0</v>
      </c>
      <c r="AO592" s="34">
        <v>0</v>
      </c>
      <c r="AP592" s="34">
        <v>0</v>
      </c>
      <c r="AQ592" s="34">
        <v>0</v>
      </c>
      <c r="AR592" s="34">
        <f t="shared" si="464"/>
        <v>0</v>
      </c>
      <c r="AS592" s="34">
        <v>0</v>
      </c>
      <c r="AT592" s="34">
        <v>0</v>
      </c>
      <c r="AU592" s="34">
        <v>0</v>
      </c>
      <c r="AV592" s="34">
        <v>0</v>
      </c>
    </row>
    <row r="593" spans="1:48" ht="76.5" x14ac:dyDescent="0.5">
      <c r="A593" s="53">
        <v>538</v>
      </c>
      <c r="B593" s="50" t="s">
        <v>1167</v>
      </c>
      <c r="C593" s="51" t="s">
        <v>1168</v>
      </c>
      <c r="D593" s="52">
        <v>2020</v>
      </c>
      <c r="E593" s="52">
        <v>2020</v>
      </c>
      <c r="F593" s="33">
        <v>332.3</v>
      </c>
      <c r="G593" s="34">
        <f t="shared" si="453"/>
        <v>0.25</v>
      </c>
      <c r="H593" s="34">
        <f t="shared" si="454"/>
        <v>0</v>
      </c>
      <c r="I593" s="34">
        <f t="shared" si="455"/>
        <v>332.3</v>
      </c>
      <c r="J593" s="34">
        <f t="shared" si="456"/>
        <v>332.3</v>
      </c>
      <c r="K593" s="34">
        <f t="shared" si="457"/>
        <v>0</v>
      </c>
      <c r="L593" s="34">
        <f t="shared" si="458"/>
        <v>0</v>
      </c>
      <c r="M593" s="34">
        <f t="shared" si="459"/>
        <v>0</v>
      </c>
      <c r="N593" s="34">
        <v>0.25</v>
      </c>
      <c r="O593" s="34">
        <v>0</v>
      </c>
      <c r="P593" s="34">
        <f t="shared" si="460"/>
        <v>332.3</v>
      </c>
      <c r="Q593" s="34">
        <v>332.3</v>
      </c>
      <c r="R593" s="34">
        <v>0</v>
      </c>
      <c r="S593" s="34">
        <v>0</v>
      </c>
      <c r="T593" s="34">
        <v>0</v>
      </c>
      <c r="U593" s="34">
        <v>0</v>
      </c>
      <c r="V593" s="34">
        <v>0</v>
      </c>
      <c r="W593" s="34">
        <f t="shared" si="461"/>
        <v>0</v>
      </c>
      <c r="X593" s="34">
        <v>0</v>
      </c>
      <c r="Y593" s="34">
        <v>0</v>
      </c>
      <c r="Z593" s="34">
        <v>0</v>
      </c>
      <c r="AA593" s="34">
        <v>0</v>
      </c>
      <c r="AB593" s="34">
        <v>0</v>
      </c>
      <c r="AC593" s="34">
        <v>0</v>
      </c>
      <c r="AD593" s="34">
        <f t="shared" si="462"/>
        <v>0</v>
      </c>
      <c r="AE593" s="34">
        <v>0</v>
      </c>
      <c r="AF593" s="34">
        <v>0</v>
      </c>
      <c r="AG593" s="34">
        <v>0</v>
      </c>
      <c r="AH593" s="34">
        <v>0</v>
      </c>
      <c r="AI593" s="34">
        <v>0</v>
      </c>
      <c r="AJ593" s="34">
        <v>0</v>
      </c>
      <c r="AK593" s="34">
        <f t="shared" si="463"/>
        <v>0</v>
      </c>
      <c r="AL593" s="34">
        <v>0</v>
      </c>
      <c r="AM593" s="34">
        <v>0</v>
      </c>
      <c r="AN593" s="34">
        <v>0</v>
      </c>
      <c r="AO593" s="34">
        <v>0</v>
      </c>
      <c r="AP593" s="34">
        <v>0</v>
      </c>
      <c r="AQ593" s="34">
        <v>0</v>
      </c>
      <c r="AR593" s="34">
        <f t="shared" si="464"/>
        <v>0</v>
      </c>
      <c r="AS593" s="34">
        <v>0</v>
      </c>
      <c r="AT593" s="34">
        <v>0</v>
      </c>
      <c r="AU593" s="34">
        <v>0</v>
      </c>
      <c r="AV593" s="34">
        <v>0</v>
      </c>
    </row>
    <row r="594" spans="1:48" ht="114.75" x14ac:dyDescent="0.5">
      <c r="A594" s="53">
        <v>539</v>
      </c>
      <c r="B594" s="50" t="s">
        <v>1169</v>
      </c>
      <c r="C594" s="51" t="s">
        <v>1170</v>
      </c>
      <c r="D594" s="52">
        <v>2020</v>
      </c>
      <c r="E594" s="52">
        <v>2021</v>
      </c>
      <c r="F594" s="33">
        <v>56515.55</v>
      </c>
      <c r="G594" s="34">
        <f t="shared" si="453"/>
        <v>0.44</v>
      </c>
      <c r="H594" s="34">
        <f t="shared" si="454"/>
        <v>0</v>
      </c>
      <c r="I594" s="34">
        <f t="shared" si="455"/>
        <v>5574.58</v>
      </c>
      <c r="J594" s="34">
        <f t="shared" si="456"/>
        <v>5574.58</v>
      </c>
      <c r="K594" s="34">
        <f t="shared" si="457"/>
        <v>0</v>
      </c>
      <c r="L594" s="34">
        <f t="shared" si="458"/>
        <v>0</v>
      </c>
      <c r="M594" s="34">
        <f t="shared" si="459"/>
        <v>0</v>
      </c>
      <c r="N594" s="34">
        <v>0</v>
      </c>
      <c r="O594" s="34">
        <v>0</v>
      </c>
      <c r="P594" s="34">
        <f t="shared" si="460"/>
        <v>10</v>
      </c>
      <c r="Q594" s="34">
        <v>10</v>
      </c>
      <c r="R594" s="34">
        <v>0</v>
      </c>
      <c r="S594" s="34">
        <v>0</v>
      </c>
      <c r="T594" s="34">
        <v>0</v>
      </c>
      <c r="U594" s="34">
        <f>0.19*2+0.03*2</f>
        <v>0.44</v>
      </c>
      <c r="V594" s="34">
        <v>0</v>
      </c>
      <c r="W594" s="34">
        <f t="shared" si="461"/>
        <v>564.58000000000004</v>
      </c>
      <c r="X594" s="34">
        <v>564.58000000000004</v>
      </c>
      <c r="Y594" s="34">
        <v>0</v>
      </c>
      <c r="Z594" s="34">
        <v>0</v>
      </c>
      <c r="AA594" s="34">
        <v>0</v>
      </c>
      <c r="AB594" s="34">
        <v>0</v>
      </c>
      <c r="AC594" s="34">
        <v>0</v>
      </c>
      <c r="AD594" s="34">
        <f t="shared" si="462"/>
        <v>5000</v>
      </c>
      <c r="AE594" s="34">
        <v>5000</v>
      </c>
      <c r="AF594" s="34">
        <v>0</v>
      </c>
      <c r="AG594" s="34">
        <v>0</v>
      </c>
      <c r="AH594" s="34">
        <v>0</v>
      </c>
      <c r="AI594" s="34">
        <v>0</v>
      </c>
      <c r="AJ594" s="34">
        <v>0</v>
      </c>
      <c r="AK594" s="34">
        <f t="shared" si="463"/>
        <v>0</v>
      </c>
      <c r="AL594" s="34">
        <v>0</v>
      </c>
      <c r="AM594" s="34">
        <v>0</v>
      </c>
      <c r="AN594" s="34">
        <v>0</v>
      </c>
      <c r="AO594" s="34">
        <v>0</v>
      </c>
      <c r="AP594" s="34">
        <v>0</v>
      </c>
      <c r="AQ594" s="34">
        <v>0</v>
      </c>
      <c r="AR594" s="34">
        <f t="shared" si="464"/>
        <v>0</v>
      </c>
      <c r="AS594" s="34">
        <v>0</v>
      </c>
      <c r="AT594" s="34">
        <v>0</v>
      </c>
      <c r="AU594" s="34">
        <v>0</v>
      </c>
      <c r="AV594" s="34">
        <v>0</v>
      </c>
    </row>
    <row r="595" spans="1:48" ht="76.5" x14ac:dyDescent="0.5">
      <c r="A595" s="53">
        <v>540</v>
      </c>
      <c r="B595" s="50" t="s">
        <v>1171</v>
      </c>
      <c r="C595" s="51" t="s">
        <v>1172</v>
      </c>
      <c r="D595" s="52">
        <v>2020</v>
      </c>
      <c r="E595" s="52">
        <v>2020</v>
      </c>
      <c r="F595" s="33">
        <v>464.03217000000001</v>
      </c>
      <c r="G595" s="34">
        <f t="shared" si="453"/>
        <v>0</v>
      </c>
      <c r="H595" s="34">
        <f t="shared" si="454"/>
        <v>0.8</v>
      </c>
      <c r="I595" s="34">
        <f t="shared" si="455"/>
        <v>421.37</v>
      </c>
      <c r="J595" s="34">
        <f t="shared" si="456"/>
        <v>421.37</v>
      </c>
      <c r="K595" s="34">
        <f t="shared" si="457"/>
        <v>0</v>
      </c>
      <c r="L595" s="34">
        <f t="shared" si="458"/>
        <v>0</v>
      </c>
      <c r="M595" s="34">
        <f t="shared" si="459"/>
        <v>0</v>
      </c>
      <c r="N595" s="34">
        <v>0</v>
      </c>
      <c r="O595" s="34">
        <v>0.8</v>
      </c>
      <c r="P595" s="34">
        <f t="shared" si="460"/>
        <v>421.37</v>
      </c>
      <c r="Q595" s="34">
        <v>421.37</v>
      </c>
      <c r="R595" s="34">
        <v>0</v>
      </c>
      <c r="S595" s="34">
        <v>0</v>
      </c>
      <c r="T595" s="34">
        <v>0</v>
      </c>
      <c r="U595" s="34">
        <v>0</v>
      </c>
      <c r="V595" s="34">
        <v>0</v>
      </c>
      <c r="W595" s="34">
        <f t="shared" si="461"/>
        <v>0</v>
      </c>
      <c r="X595" s="34">
        <v>0</v>
      </c>
      <c r="Y595" s="34">
        <v>0</v>
      </c>
      <c r="Z595" s="34">
        <v>0</v>
      </c>
      <c r="AA595" s="34">
        <v>0</v>
      </c>
      <c r="AB595" s="34">
        <v>0</v>
      </c>
      <c r="AC595" s="34">
        <v>0</v>
      </c>
      <c r="AD595" s="34">
        <f t="shared" si="462"/>
        <v>0</v>
      </c>
      <c r="AE595" s="34">
        <v>0</v>
      </c>
      <c r="AF595" s="34">
        <v>0</v>
      </c>
      <c r="AG595" s="34">
        <v>0</v>
      </c>
      <c r="AH595" s="34">
        <v>0</v>
      </c>
      <c r="AI595" s="34">
        <v>0</v>
      </c>
      <c r="AJ595" s="34">
        <v>0</v>
      </c>
      <c r="AK595" s="34">
        <f t="shared" si="463"/>
        <v>0</v>
      </c>
      <c r="AL595" s="34">
        <v>0</v>
      </c>
      <c r="AM595" s="34">
        <v>0</v>
      </c>
      <c r="AN595" s="34">
        <v>0</v>
      </c>
      <c r="AO595" s="34">
        <v>0</v>
      </c>
      <c r="AP595" s="34">
        <v>0</v>
      </c>
      <c r="AQ595" s="34">
        <v>0</v>
      </c>
      <c r="AR595" s="34">
        <f t="shared" si="464"/>
        <v>0</v>
      </c>
      <c r="AS595" s="34">
        <v>0</v>
      </c>
      <c r="AT595" s="34">
        <v>0</v>
      </c>
      <c r="AU595" s="34">
        <v>0</v>
      </c>
      <c r="AV595" s="34">
        <v>0</v>
      </c>
    </row>
    <row r="596" spans="1:48" ht="153" x14ac:dyDescent="0.5">
      <c r="A596" s="53">
        <v>541</v>
      </c>
      <c r="B596" s="50" t="s">
        <v>1173</v>
      </c>
      <c r="C596" s="51" t="s">
        <v>1174</v>
      </c>
      <c r="D596" s="52">
        <v>2020</v>
      </c>
      <c r="E596" s="52">
        <v>2020</v>
      </c>
      <c r="F596" s="33">
        <v>509.34591999999998</v>
      </c>
      <c r="G596" s="34">
        <f t="shared" si="453"/>
        <v>0.30000000000000004</v>
      </c>
      <c r="H596" s="34">
        <f t="shared" si="454"/>
        <v>0</v>
      </c>
      <c r="I596" s="34">
        <f t="shared" si="455"/>
        <v>2</v>
      </c>
      <c r="J596" s="34">
        <f t="shared" si="456"/>
        <v>2</v>
      </c>
      <c r="K596" s="34">
        <f t="shared" si="457"/>
        <v>0</v>
      </c>
      <c r="L596" s="34">
        <f t="shared" si="458"/>
        <v>0</v>
      </c>
      <c r="M596" s="34">
        <f t="shared" si="459"/>
        <v>0</v>
      </c>
      <c r="N596" s="34">
        <v>0.30000000000000004</v>
      </c>
      <c r="O596" s="34">
        <v>0</v>
      </c>
      <c r="P596" s="34">
        <f t="shared" si="460"/>
        <v>2</v>
      </c>
      <c r="Q596" s="34">
        <v>2</v>
      </c>
      <c r="R596" s="34">
        <v>0</v>
      </c>
      <c r="S596" s="34">
        <v>0</v>
      </c>
      <c r="T596" s="34">
        <v>0</v>
      </c>
      <c r="U596" s="34">
        <v>0</v>
      </c>
      <c r="V596" s="34">
        <v>0</v>
      </c>
      <c r="W596" s="34">
        <f t="shared" si="461"/>
        <v>0</v>
      </c>
      <c r="X596" s="34">
        <v>0</v>
      </c>
      <c r="Y596" s="34">
        <v>0</v>
      </c>
      <c r="Z596" s="34">
        <v>0</v>
      </c>
      <c r="AA596" s="34">
        <v>0</v>
      </c>
      <c r="AB596" s="34">
        <v>0</v>
      </c>
      <c r="AC596" s="34">
        <v>0</v>
      </c>
      <c r="AD596" s="34">
        <f t="shared" si="462"/>
        <v>0</v>
      </c>
      <c r="AE596" s="34">
        <v>0</v>
      </c>
      <c r="AF596" s="34">
        <v>0</v>
      </c>
      <c r="AG596" s="34">
        <v>0</v>
      </c>
      <c r="AH596" s="34">
        <v>0</v>
      </c>
      <c r="AI596" s="34">
        <v>0</v>
      </c>
      <c r="AJ596" s="34">
        <v>0</v>
      </c>
      <c r="AK596" s="34">
        <f t="shared" si="463"/>
        <v>0</v>
      </c>
      <c r="AL596" s="34">
        <v>0</v>
      </c>
      <c r="AM596" s="34">
        <v>0</v>
      </c>
      <c r="AN596" s="34">
        <v>0</v>
      </c>
      <c r="AO596" s="34">
        <v>0</v>
      </c>
      <c r="AP596" s="34">
        <v>0</v>
      </c>
      <c r="AQ596" s="34">
        <v>0</v>
      </c>
      <c r="AR596" s="34">
        <f t="shared" si="464"/>
        <v>0</v>
      </c>
      <c r="AS596" s="34">
        <v>0</v>
      </c>
      <c r="AT596" s="34">
        <v>0</v>
      </c>
      <c r="AU596" s="34">
        <v>0</v>
      </c>
      <c r="AV596" s="34">
        <v>0</v>
      </c>
    </row>
    <row r="597" spans="1:48" ht="38.25" x14ac:dyDescent="0.5">
      <c r="A597" s="53"/>
      <c r="B597" s="43" t="s">
        <v>1175</v>
      </c>
      <c r="C597" s="48"/>
      <c r="D597" s="52"/>
      <c r="E597" s="45"/>
      <c r="F597" s="35">
        <f>SUM(F598:F608)</f>
        <v>135065.8817</v>
      </c>
      <c r="G597" s="35">
        <f t="shared" ref="G597:AV597" si="465">SUM(G598:G608)</f>
        <v>9.4500000000000011</v>
      </c>
      <c r="H597" s="35">
        <f t="shared" si="465"/>
        <v>3.7800000000000002</v>
      </c>
      <c r="I597" s="35">
        <f t="shared" si="465"/>
        <v>74386.13</v>
      </c>
      <c r="J597" s="35">
        <f t="shared" si="465"/>
        <v>74386.13</v>
      </c>
      <c r="K597" s="35">
        <f t="shared" si="465"/>
        <v>0</v>
      </c>
      <c r="L597" s="35">
        <f t="shared" si="465"/>
        <v>0</v>
      </c>
      <c r="M597" s="35">
        <f t="shared" si="465"/>
        <v>0</v>
      </c>
      <c r="N597" s="35">
        <f t="shared" si="465"/>
        <v>7.48</v>
      </c>
      <c r="O597" s="35">
        <f t="shared" si="465"/>
        <v>2.52</v>
      </c>
      <c r="P597" s="35">
        <f t="shared" si="465"/>
        <v>8940.7799999999988</v>
      </c>
      <c r="Q597" s="35">
        <f t="shared" si="465"/>
        <v>8940.7799999999988</v>
      </c>
      <c r="R597" s="35">
        <f t="shared" si="465"/>
        <v>0</v>
      </c>
      <c r="S597" s="35">
        <f t="shared" si="465"/>
        <v>0</v>
      </c>
      <c r="T597" s="35">
        <f t="shared" si="465"/>
        <v>0</v>
      </c>
      <c r="U597" s="35">
        <f t="shared" si="465"/>
        <v>0.17</v>
      </c>
      <c r="V597" s="35">
        <f t="shared" si="465"/>
        <v>1.26</v>
      </c>
      <c r="W597" s="35">
        <f t="shared" si="465"/>
        <v>20181.009999999998</v>
      </c>
      <c r="X597" s="35">
        <f t="shared" si="465"/>
        <v>20181.009999999998</v>
      </c>
      <c r="Y597" s="35">
        <f t="shared" si="465"/>
        <v>0</v>
      </c>
      <c r="Z597" s="35">
        <f t="shared" si="465"/>
        <v>0</v>
      </c>
      <c r="AA597" s="35">
        <f t="shared" si="465"/>
        <v>0</v>
      </c>
      <c r="AB597" s="35">
        <f t="shared" si="465"/>
        <v>1.8</v>
      </c>
      <c r="AC597" s="35">
        <f t="shared" si="465"/>
        <v>0</v>
      </c>
      <c r="AD597" s="35">
        <f t="shared" si="465"/>
        <v>30264.34</v>
      </c>
      <c r="AE597" s="35">
        <f t="shared" si="465"/>
        <v>30264.34</v>
      </c>
      <c r="AF597" s="35">
        <f t="shared" si="465"/>
        <v>0</v>
      </c>
      <c r="AG597" s="35">
        <f t="shared" si="465"/>
        <v>0</v>
      </c>
      <c r="AH597" s="35">
        <f t="shared" si="465"/>
        <v>0</v>
      </c>
      <c r="AI597" s="35">
        <f t="shared" si="465"/>
        <v>0</v>
      </c>
      <c r="AJ597" s="35">
        <f t="shared" si="465"/>
        <v>0</v>
      </c>
      <c r="AK597" s="35">
        <f t="shared" si="465"/>
        <v>13000</v>
      </c>
      <c r="AL597" s="35">
        <f t="shared" si="465"/>
        <v>13000</v>
      </c>
      <c r="AM597" s="35">
        <f t="shared" si="465"/>
        <v>0</v>
      </c>
      <c r="AN597" s="35">
        <f t="shared" si="465"/>
        <v>0</v>
      </c>
      <c r="AO597" s="35">
        <f t="shared" si="465"/>
        <v>0</v>
      </c>
      <c r="AP597" s="35">
        <f t="shared" si="465"/>
        <v>0</v>
      </c>
      <c r="AQ597" s="35">
        <f t="shared" si="465"/>
        <v>0</v>
      </c>
      <c r="AR597" s="35">
        <f t="shared" si="465"/>
        <v>2000</v>
      </c>
      <c r="AS597" s="35">
        <f t="shared" si="465"/>
        <v>2000</v>
      </c>
      <c r="AT597" s="35">
        <f t="shared" si="465"/>
        <v>0</v>
      </c>
      <c r="AU597" s="35">
        <f t="shared" si="465"/>
        <v>0</v>
      </c>
      <c r="AV597" s="35">
        <f t="shared" si="465"/>
        <v>0</v>
      </c>
    </row>
    <row r="598" spans="1:48" ht="153" x14ac:dyDescent="0.5">
      <c r="A598" s="53">
        <v>542</v>
      </c>
      <c r="B598" s="50" t="s">
        <v>1176</v>
      </c>
      <c r="C598" s="51" t="s">
        <v>1177</v>
      </c>
      <c r="D598" s="52">
        <v>2019</v>
      </c>
      <c r="E598" s="52">
        <v>2020</v>
      </c>
      <c r="F598" s="33">
        <v>1142.91723</v>
      </c>
      <c r="G598" s="34">
        <f t="shared" ref="G598:G608" si="466">N598+U598+AB598+AI598+AP598</f>
        <v>0</v>
      </c>
      <c r="H598" s="34">
        <f t="shared" ref="H598:H608" si="467">O598+V598+AC598+AJ598+AQ598</f>
        <v>1.26</v>
      </c>
      <c r="I598" s="34">
        <f t="shared" ref="I598:I608" si="468">J598+K598+L598</f>
        <v>2</v>
      </c>
      <c r="J598" s="34">
        <f t="shared" ref="J598:J608" si="469">Q598+X598+AE598+AL598+AS598</f>
        <v>2</v>
      </c>
      <c r="K598" s="34">
        <f t="shared" ref="K598:K608" si="470">R598+Y598+AF598+AM598+AT598</f>
        <v>0</v>
      </c>
      <c r="L598" s="34">
        <f t="shared" ref="L598:L608" si="471">S598+Z598+AG598+AN598+AU598</f>
        <v>0</v>
      </c>
      <c r="M598" s="34">
        <f t="shared" ref="M598:M608" si="472">T598+AA598+AH598+AO598+AV598</f>
        <v>0</v>
      </c>
      <c r="N598" s="34">
        <v>0</v>
      </c>
      <c r="O598" s="34">
        <v>1.26</v>
      </c>
      <c r="P598" s="34">
        <f t="shared" ref="P598:P608" si="473">Q598+R598+S598</f>
        <v>2</v>
      </c>
      <c r="Q598" s="34">
        <v>2</v>
      </c>
      <c r="R598" s="34">
        <v>0</v>
      </c>
      <c r="S598" s="34">
        <v>0</v>
      </c>
      <c r="T598" s="34">
        <v>0</v>
      </c>
      <c r="U598" s="34">
        <v>0</v>
      </c>
      <c r="V598" s="34">
        <v>0</v>
      </c>
      <c r="W598" s="34">
        <f t="shared" ref="W598:W608" si="474">X598+Y598+Z598</f>
        <v>0</v>
      </c>
      <c r="X598" s="34">
        <v>0</v>
      </c>
      <c r="Y598" s="34">
        <v>0</v>
      </c>
      <c r="Z598" s="34">
        <v>0</v>
      </c>
      <c r="AA598" s="34">
        <v>0</v>
      </c>
      <c r="AB598" s="34">
        <v>0</v>
      </c>
      <c r="AC598" s="34">
        <v>0</v>
      </c>
      <c r="AD598" s="34">
        <f t="shared" ref="AD598:AD608" si="475">AE598+AF598+AG598</f>
        <v>0</v>
      </c>
      <c r="AE598" s="34">
        <v>0</v>
      </c>
      <c r="AF598" s="34">
        <v>0</v>
      </c>
      <c r="AG598" s="34">
        <v>0</v>
      </c>
      <c r="AH598" s="34">
        <v>0</v>
      </c>
      <c r="AI598" s="34">
        <v>0</v>
      </c>
      <c r="AJ598" s="34">
        <v>0</v>
      </c>
      <c r="AK598" s="34">
        <f t="shared" ref="AK598:AK608" si="476">AL598+AM598+AN598</f>
        <v>0</v>
      </c>
      <c r="AL598" s="34">
        <v>0</v>
      </c>
      <c r="AM598" s="34">
        <v>0</v>
      </c>
      <c r="AN598" s="34">
        <v>0</v>
      </c>
      <c r="AO598" s="34">
        <v>0</v>
      </c>
      <c r="AP598" s="34">
        <v>0</v>
      </c>
      <c r="AQ598" s="34">
        <v>0</v>
      </c>
      <c r="AR598" s="34">
        <f t="shared" ref="AR598:AR608" si="477">AS598+AT598+AU598</f>
        <v>0</v>
      </c>
      <c r="AS598" s="34">
        <v>0</v>
      </c>
      <c r="AT598" s="34">
        <v>0</v>
      </c>
      <c r="AU598" s="34">
        <v>0</v>
      </c>
      <c r="AV598" s="34">
        <v>0</v>
      </c>
    </row>
    <row r="599" spans="1:48" ht="114.75" x14ac:dyDescent="0.5">
      <c r="A599" s="53">
        <v>543</v>
      </c>
      <c r="B599" s="50" t="s">
        <v>1178</v>
      </c>
      <c r="C599" s="51" t="s">
        <v>1179</v>
      </c>
      <c r="D599" s="52">
        <v>2016</v>
      </c>
      <c r="E599" s="52">
        <v>2020</v>
      </c>
      <c r="F599" s="33">
        <v>51379.77</v>
      </c>
      <c r="G599" s="34">
        <f t="shared" si="466"/>
        <v>7.2</v>
      </c>
      <c r="H599" s="34">
        <f t="shared" si="467"/>
        <v>0</v>
      </c>
      <c r="I599" s="34">
        <f t="shared" si="468"/>
        <v>20609.599999999999</v>
      </c>
      <c r="J599" s="34">
        <f t="shared" si="469"/>
        <v>20609.599999999999</v>
      </c>
      <c r="K599" s="34">
        <f t="shared" si="470"/>
        <v>0</v>
      </c>
      <c r="L599" s="34">
        <f t="shared" si="471"/>
        <v>0</v>
      </c>
      <c r="M599" s="34">
        <f t="shared" si="472"/>
        <v>0</v>
      </c>
      <c r="N599" s="34">
        <v>7.2</v>
      </c>
      <c r="O599" s="34">
        <v>0</v>
      </c>
      <c r="P599" s="34">
        <f t="shared" si="473"/>
        <v>6109.6</v>
      </c>
      <c r="Q599" s="34">
        <v>6109.6</v>
      </c>
      <c r="R599" s="34">
        <v>0</v>
      </c>
      <c r="S599" s="34">
        <v>0</v>
      </c>
      <c r="T599" s="34">
        <v>0</v>
      </c>
      <c r="U599" s="34">
        <v>0</v>
      </c>
      <c r="V599" s="34">
        <v>0</v>
      </c>
      <c r="W599" s="34">
        <f t="shared" si="474"/>
        <v>14500</v>
      </c>
      <c r="X599" s="34">
        <v>14500</v>
      </c>
      <c r="Y599" s="34">
        <v>0</v>
      </c>
      <c r="Z599" s="34">
        <v>0</v>
      </c>
      <c r="AA599" s="34">
        <v>0</v>
      </c>
      <c r="AB599" s="34">
        <v>0</v>
      </c>
      <c r="AC599" s="34">
        <v>0</v>
      </c>
      <c r="AD599" s="34">
        <f t="shared" si="475"/>
        <v>0</v>
      </c>
      <c r="AE599" s="34">
        <v>0</v>
      </c>
      <c r="AF599" s="34">
        <v>0</v>
      </c>
      <c r="AG599" s="34">
        <v>0</v>
      </c>
      <c r="AH599" s="34">
        <v>0</v>
      </c>
      <c r="AI599" s="34">
        <v>0</v>
      </c>
      <c r="AJ599" s="34">
        <v>0</v>
      </c>
      <c r="AK599" s="34">
        <f t="shared" si="476"/>
        <v>0</v>
      </c>
      <c r="AL599" s="34">
        <v>0</v>
      </c>
      <c r="AM599" s="34">
        <v>0</v>
      </c>
      <c r="AN599" s="34">
        <v>0</v>
      </c>
      <c r="AO599" s="34">
        <v>0</v>
      </c>
      <c r="AP599" s="34">
        <v>0</v>
      </c>
      <c r="AQ599" s="34">
        <v>0</v>
      </c>
      <c r="AR599" s="34">
        <f t="shared" si="477"/>
        <v>0</v>
      </c>
      <c r="AS599" s="34">
        <v>0</v>
      </c>
      <c r="AT599" s="34">
        <v>0</v>
      </c>
      <c r="AU599" s="34">
        <v>0</v>
      </c>
      <c r="AV599" s="34">
        <v>0</v>
      </c>
    </row>
    <row r="600" spans="1:48" ht="76.5" x14ac:dyDescent="0.5">
      <c r="A600" s="53">
        <v>544</v>
      </c>
      <c r="B600" s="50" t="s">
        <v>1180</v>
      </c>
      <c r="C600" s="51" t="s">
        <v>1181</v>
      </c>
      <c r="D600" s="52">
        <v>2016</v>
      </c>
      <c r="E600" s="52">
        <v>2021</v>
      </c>
      <c r="F600" s="33">
        <v>46405.78</v>
      </c>
      <c r="G600" s="34">
        <f t="shared" si="466"/>
        <v>0</v>
      </c>
      <c r="H600" s="34">
        <f t="shared" si="467"/>
        <v>0</v>
      </c>
      <c r="I600" s="34">
        <f t="shared" si="468"/>
        <v>32034.92</v>
      </c>
      <c r="J600" s="34">
        <f t="shared" si="469"/>
        <v>32034.92</v>
      </c>
      <c r="K600" s="34">
        <f t="shared" si="470"/>
        <v>0</v>
      </c>
      <c r="L600" s="34">
        <f t="shared" si="471"/>
        <v>0</v>
      </c>
      <c r="M600" s="34">
        <f t="shared" si="472"/>
        <v>0</v>
      </c>
      <c r="N600" s="34">
        <v>0</v>
      </c>
      <c r="O600" s="34">
        <v>0</v>
      </c>
      <c r="P600" s="34">
        <f t="shared" si="473"/>
        <v>1034.92</v>
      </c>
      <c r="Q600" s="34">
        <v>1034.92</v>
      </c>
      <c r="R600" s="34">
        <v>0</v>
      </c>
      <c r="S600" s="34">
        <v>0</v>
      </c>
      <c r="T600" s="34">
        <v>0</v>
      </c>
      <c r="U600" s="34">
        <v>0</v>
      </c>
      <c r="V600" s="34">
        <v>0</v>
      </c>
      <c r="W600" s="34">
        <f t="shared" si="474"/>
        <v>2000</v>
      </c>
      <c r="X600" s="34">
        <v>2000</v>
      </c>
      <c r="Y600" s="34">
        <v>0</v>
      </c>
      <c r="Z600" s="34">
        <v>0</v>
      </c>
      <c r="AA600" s="34">
        <v>0</v>
      </c>
      <c r="AB600" s="34">
        <v>0</v>
      </c>
      <c r="AC600" s="34">
        <v>0</v>
      </c>
      <c r="AD600" s="34">
        <f t="shared" si="475"/>
        <v>29000</v>
      </c>
      <c r="AE600" s="34">
        <v>29000</v>
      </c>
      <c r="AF600" s="34">
        <v>0</v>
      </c>
      <c r="AG600" s="34">
        <v>0</v>
      </c>
      <c r="AH600" s="34">
        <v>0</v>
      </c>
      <c r="AI600" s="34">
        <v>0</v>
      </c>
      <c r="AJ600" s="34">
        <v>0</v>
      </c>
      <c r="AK600" s="34">
        <f t="shared" si="476"/>
        <v>0</v>
      </c>
      <c r="AL600" s="34">
        <v>0</v>
      </c>
      <c r="AM600" s="34">
        <v>0</v>
      </c>
      <c r="AN600" s="34">
        <v>0</v>
      </c>
      <c r="AO600" s="34">
        <v>0</v>
      </c>
      <c r="AP600" s="34">
        <v>0</v>
      </c>
      <c r="AQ600" s="34">
        <v>0</v>
      </c>
      <c r="AR600" s="34">
        <f t="shared" si="477"/>
        <v>0</v>
      </c>
      <c r="AS600" s="34">
        <v>0</v>
      </c>
      <c r="AT600" s="34">
        <v>0</v>
      </c>
      <c r="AU600" s="34">
        <v>0</v>
      </c>
      <c r="AV600" s="34">
        <v>0</v>
      </c>
    </row>
    <row r="601" spans="1:48" ht="191.25" x14ac:dyDescent="0.5">
      <c r="A601" s="53">
        <v>545</v>
      </c>
      <c r="B601" s="50" t="s">
        <v>1182</v>
      </c>
      <c r="C601" s="51" t="s">
        <v>1183</v>
      </c>
      <c r="D601" s="52">
        <v>2019</v>
      </c>
      <c r="E601" s="52">
        <v>2021</v>
      </c>
      <c r="F601" s="33">
        <v>1516.1</v>
      </c>
      <c r="G601" s="34">
        <f t="shared" si="466"/>
        <v>0</v>
      </c>
      <c r="H601" s="34">
        <f t="shared" si="467"/>
        <v>1.26</v>
      </c>
      <c r="I601" s="34">
        <f t="shared" si="468"/>
        <v>1516.1</v>
      </c>
      <c r="J601" s="34">
        <f t="shared" si="469"/>
        <v>1516.1</v>
      </c>
      <c r="K601" s="34">
        <f t="shared" si="470"/>
        <v>0</v>
      </c>
      <c r="L601" s="34">
        <f t="shared" si="471"/>
        <v>0</v>
      </c>
      <c r="M601" s="34">
        <f t="shared" si="472"/>
        <v>0</v>
      </c>
      <c r="N601" s="34">
        <v>0</v>
      </c>
      <c r="O601" s="34">
        <v>0</v>
      </c>
      <c r="P601" s="34">
        <f t="shared" si="473"/>
        <v>1212.8799999999999</v>
      </c>
      <c r="Q601" s="33">
        <v>1212.8799999999999</v>
      </c>
      <c r="R601" s="34">
        <v>0</v>
      </c>
      <c r="S601" s="34">
        <v>0</v>
      </c>
      <c r="T601" s="34">
        <v>0</v>
      </c>
      <c r="U601" s="34">
        <v>0</v>
      </c>
      <c r="V601" s="34">
        <v>1.26</v>
      </c>
      <c r="W601" s="34">
        <f t="shared" si="474"/>
        <v>303.21999999999997</v>
      </c>
      <c r="X601" s="33">
        <v>303.21999999999997</v>
      </c>
      <c r="Y601" s="34">
        <v>0</v>
      </c>
      <c r="Z601" s="34">
        <v>0</v>
      </c>
      <c r="AA601" s="34">
        <v>0</v>
      </c>
      <c r="AB601" s="34">
        <v>0</v>
      </c>
      <c r="AC601" s="34">
        <v>0</v>
      </c>
      <c r="AD601" s="34">
        <f t="shared" si="475"/>
        <v>0</v>
      </c>
      <c r="AE601" s="34">
        <v>0</v>
      </c>
      <c r="AF601" s="34">
        <v>0</v>
      </c>
      <c r="AG601" s="34">
        <v>0</v>
      </c>
      <c r="AH601" s="34">
        <v>0</v>
      </c>
      <c r="AI601" s="34">
        <v>0</v>
      </c>
      <c r="AJ601" s="34">
        <v>0</v>
      </c>
      <c r="AK601" s="34">
        <f t="shared" si="476"/>
        <v>0</v>
      </c>
      <c r="AL601" s="34">
        <v>0</v>
      </c>
      <c r="AM601" s="34">
        <v>0</v>
      </c>
      <c r="AN601" s="34">
        <v>0</v>
      </c>
      <c r="AO601" s="34">
        <v>0</v>
      </c>
      <c r="AP601" s="34">
        <v>0</v>
      </c>
      <c r="AQ601" s="34">
        <v>0</v>
      </c>
      <c r="AR601" s="34">
        <f t="shared" si="477"/>
        <v>0</v>
      </c>
      <c r="AS601" s="34">
        <v>0</v>
      </c>
      <c r="AT601" s="34">
        <v>0</v>
      </c>
      <c r="AU601" s="34">
        <v>0</v>
      </c>
      <c r="AV601" s="34">
        <v>0</v>
      </c>
    </row>
    <row r="602" spans="1:48" ht="76.5" x14ac:dyDescent="0.5">
      <c r="A602" s="53">
        <v>546</v>
      </c>
      <c r="B602" s="50" t="s">
        <v>1184</v>
      </c>
      <c r="C602" s="51" t="s">
        <v>1185</v>
      </c>
      <c r="D602" s="52">
        <v>2019</v>
      </c>
      <c r="E602" s="52">
        <v>2020</v>
      </c>
      <c r="F602" s="33">
        <v>630.72807</v>
      </c>
      <c r="G602" s="34">
        <f t="shared" si="466"/>
        <v>0</v>
      </c>
      <c r="H602" s="34">
        <f t="shared" si="467"/>
        <v>1.26</v>
      </c>
      <c r="I602" s="34">
        <f t="shared" si="468"/>
        <v>563.99</v>
      </c>
      <c r="J602" s="34">
        <f t="shared" si="469"/>
        <v>563.99</v>
      </c>
      <c r="K602" s="34">
        <f t="shared" si="470"/>
        <v>0</v>
      </c>
      <c r="L602" s="34">
        <f t="shared" si="471"/>
        <v>0</v>
      </c>
      <c r="M602" s="34">
        <f t="shared" si="472"/>
        <v>0</v>
      </c>
      <c r="N602" s="34">
        <v>0</v>
      </c>
      <c r="O602" s="34">
        <v>1.26</v>
      </c>
      <c r="P602" s="34">
        <f t="shared" si="473"/>
        <v>563.99</v>
      </c>
      <c r="Q602" s="33">
        <v>563.99</v>
      </c>
      <c r="R602" s="34">
        <v>0</v>
      </c>
      <c r="S602" s="34">
        <v>0</v>
      </c>
      <c r="T602" s="34">
        <v>0</v>
      </c>
      <c r="U602" s="34">
        <v>0</v>
      </c>
      <c r="V602" s="34">
        <v>0</v>
      </c>
      <c r="W602" s="34">
        <f t="shared" si="474"/>
        <v>0</v>
      </c>
      <c r="X602" s="33">
        <v>0</v>
      </c>
      <c r="Y602" s="34">
        <v>0</v>
      </c>
      <c r="Z602" s="34">
        <v>0</v>
      </c>
      <c r="AA602" s="34">
        <v>0</v>
      </c>
      <c r="AB602" s="34">
        <v>0</v>
      </c>
      <c r="AC602" s="34">
        <v>0</v>
      </c>
      <c r="AD602" s="34">
        <f t="shared" si="475"/>
        <v>0</v>
      </c>
      <c r="AE602" s="34">
        <v>0</v>
      </c>
      <c r="AF602" s="34">
        <v>0</v>
      </c>
      <c r="AG602" s="34">
        <v>0</v>
      </c>
      <c r="AH602" s="34">
        <v>0</v>
      </c>
      <c r="AI602" s="34">
        <v>0</v>
      </c>
      <c r="AJ602" s="34">
        <v>0</v>
      </c>
      <c r="AK602" s="34">
        <f t="shared" si="476"/>
        <v>0</v>
      </c>
      <c r="AL602" s="34">
        <v>0</v>
      </c>
      <c r="AM602" s="34">
        <v>0</v>
      </c>
      <c r="AN602" s="34">
        <v>0</v>
      </c>
      <c r="AO602" s="34">
        <v>0</v>
      </c>
      <c r="AP602" s="34">
        <v>0</v>
      </c>
      <c r="AQ602" s="34">
        <v>0</v>
      </c>
      <c r="AR602" s="34">
        <f t="shared" si="477"/>
        <v>0</v>
      </c>
      <c r="AS602" s="34">
        <v>0</v>
      </c>
      <c r="AT602" s="34">
        <v>0</v>
      </c>
      <c r="AU602" s="34">
        <v>0</v>
      </c>
      <c r="AV602" s="34">
        <v>0</v>
      </c>
    </row>
    <row r="603" spans="1:48" ht="153" x14ac:dyDescent="0.5">
      <c r="A603" s="53">
        <v>547</v>
      </c>
      <c r="B603" s="50" t="s">
        <v>1186</v>
      </c>
      <c r="C603" s="51" t="s">
        <v>1187</v>
      </c>
      <c r="D603" s="52">
        <v>2022</v>
      </c>
      <c r="E603" s="52">
        <v>2022</v>
      </c>
      <c r="F603" s="33">
        <v>19857.11</v>
      </c>
      <c r="G603" s="34">
        <f t="shared" si="466"/>
        <v>0.9</v>
      </c>
      <c r="H603" s="34">
        <f t="shared" si="467"/>
        <v>0</v>
      </c>
      <c r="I603" s="34">
        <f t="shared" si="468"/>
        <v>5757.1100000000006</v>
      </c>
      <c r="J603" s="34">
        <f t="shared" si="469"/>
        <v>5757.1100000000006</v>
      </c>
      <c r="K603" s="34">
        <f t="shared" si="470"/>
        <v>0</v>
      </c>
      <c r="L603" s="34">
        <f t="shared" si="471"/>
        <v>0</v>
      </c>
      <c r="M603" s="34">
        <f t="shared" si="472"/>
        <v>0</v>
      </c>
      <c r="N603" s="34">
        <v>0</v>
      </c>
      <c r="O603" s="34">
        <v>0</v>
      </c>
      <c r="P603" s="34">
        <f t="shared" si="473"/>
        <v>0</v>
      </c>
      <c r="Q603" s="33">
        <v>0</v>
      </c>
      <c r="R603" s="34">
        <v>0</v>
      </c>
      <c r="S603" s="34">
        <v>0</v>
      </c>
      <c r="T603" s="34">
        <v>0</v>
      </c>
      <c r="U603" s="34">
        <v>0</v>
      </c>
      <c r="V603" s="34">
        <v>0</v>
      </c>
      <c r="W603" s="34">
        <f t="shared" si="474"/>
        <v>0</v>
      </c>
      <c r="X603" s="33">
        <v>0</v>
      </c>
      <c r="Y603" s="34">
        <v>0</v>
      </c>
      <c r="Z603" s="34">
        <v>0</v>
      </c>
      <c r="AA603" s="34">
        <v>0</v>
      </c>
      <c r="AB603" s="34">
        <v>0.9</v>
      </c>
      <c r="AC603" s="34">
        <v>0</v>
      </c>
      <c r="AD603" s="34">
        <f t="shared" si="475"/>
        <v>757.11</v>
      </c>
      <c r="AE603" s="34">
        <v>757.11</v>
      </c>
      <c r="AF603" s="34">
        <v>0</v>
      </c>
      <c r="AG603" s="34">
        <v>0</v>
      </c>
      <c r="AH603" s="34">
        <v>0</v>
      </c>
      <c r="AI603" s="34">
        <v>0</v>
      </c>
      <c r="AJ603" s="34">
        <v>0</v>
      </c>
      <c r="AK603" s="34">
        <f t="shared" si="476"/>
        <v>3000</v>
      </c>
      <c r="AL603" s="34">
        <v>3000</v>
      </c>
      <c r="AM603" s="34">
        <v>0</v>
      </c>
      <c r="AN603" s="34">
        <v>0</v>
      </c>
      <c r="AO603" s="34">
        <v>0</v>
      </c>
      <c r="AP603" s="34">
        <v>0</v>
      </c>
      <c r="AQ603" s="34">
        <v>0</v>
      </c>
      <c r="AR603" s="34">
        <f t="shared" si="477"/>
        <v>2000</v>
      </c>
      <c r="AS603" s="34">
        <v>2000</v>
      </c>
      <c r="AT603" s="34">
        <v>0</v>
      </c>
      <c r="AU603" s="34">
        <v>0</v>
      </c>
      <c r="AV603" s="34">
        <v>0</v>
      </c>
    </row>
    <row r="604" spans="1:48" ht="153" x14ac:dyDescent="0.5">
      <c r="A604" s="53">
        <v>548</v>
      </c>
      <c r="B604" s="50" t="s">
        <v>1188</v>
      </c>
      <c r="C604" s="51" t="s">
        <v>1189</v>
      </c>
      <c r="D604" s="52">
        <v>2022</v>
      </c>
      <c r="E604" s="52">
        <v>2022</v>
      </c>
      <c r="F604" s="33">
        <v>10607.23</v>
      </c>
      <c r="G604" s="34">
        <f t="shared" si="466"/>
        <v>0.9</v>
      </c>
      <c r="H604" s="34">
        <f t="shared" si="467"/>
        <v>0</v>
      </c>
      <c r="I604" s="34">
        <f t="shared" si="468"/>
        <v>10507.23</v>
      </c>
      <c r="J604" s="34">
        <f t="shared" si="469"/>
        <v>10507.23</v>
      </c>
      <c r="K604" s="34">
        <f t="shared" si="470"/>
        <v>0</v>
      </c>
      <c r="L604" s="34">
        <f t="shared" si="471"/>
        <v>0</v>
      </c>
      <c r="M604" s="34">
        <f t="shared" si="472"/>
        <v>0</v>
      </c>
      <c r="N604" s="34">
        <v>0</v>
      </c>
      <c r="O604" s="34">
        <v>0</v>
      </c>
      <c r="P604" s="34">
        <f t="shared" si="473"/>
        <v>0</v>
      </c>
      <c r="Q604" s="33">
        <v>0</v>
      </c>
      <c r="R604" s="34">
        <v>0</v>
      </c>
      <c r="S604" s="34">
        <v>0</v>
      </c>
      <c r="T604" s="34">
        <v>0</v>
      </c>
      <c r="U604" s="34">
        <v>0</v>
      </c>
      <c r="V604" s="34">
        <v>0</v>
      </c>
      <c r="W604" s="34">
        <f t="shared" si="474"/>
        <v>0</v>
      </c>
      <c r="X604" s="33">
        <v>0</v>
      </c>
      <c r="Y604" s="34">
        <v>0</v>
      </c>
      <c r="Z604" s="34">
        <v>0</v>
      </c>
      <c r="AA604" s="34">
        <v>0</v>
      </c>
      <c r="AB604" s="34">
        <v>0.9</v>
      </c>
      <c r="AC604" s="34">
        <v>0</v>
      </c>
      <c r="AD604" s="34">
        <f t="shared" si="475"/>
        <v>507.23</v>
      </c>
      <c r="AE604" s="34">
        <v>507.23</v>
      </c>
      <c r="AF604" s="34">
        <v>0</v>
      </c>
      <c r="AG604" s="34">
        <v>0</v>
      </c>
      <c r="AH604" s="34">
        <v>0</v>
      </c>
      <c r="AI604" s="34">
        <v>0</v>
      </c>
      <c r="AJ604" s="34">
        <v>0</v>
      </c>
      <c r="AK604" s="34">
        <f t="shared" si="476"/>
        <v>10000</v>
      </c>
      <c r="AL604" s="34">
        <v>10000</v>
      </c>
      <c r="AM604" s="34">
        <v>0</v>
      </c>
      <c r="AN604" s="34">
        <v>0</v>
      </c>
      <c r="AO604" s="34">
        <v>0</v>
      </c>
      <c r="AP604" s="34">
        <v>0</v>
      </c>
      <c r="AQ604" s="34">
        <v>0</v>
      </c>
      <c r="AR604" s="34">
        <f t="shared" si="477"/>
        <v>0</v>
      </c>
      <c r="AS604" s="34">
        <v>0</v>
      </c>
      <c r="AT604" s="34">
        <v>0</v>
      </c>
      <c r="AU604" s="34">
        <v>0</v>
      </c>
      <c r="AV604" s="34">
        <v>0</v>
      </c>
    </row>
    <row r="605" spans="1:48" ht="153" x14ac:dyDescent="0.5">
      <c r="A605" s="53">
        <v>549</v>
      </c>
      <c r="B605" s="50" t="s">
        <v>1190</v>
      </c>
      <c r="C605" s="51" t="s">
        <v>1191</v>
      </c>
      <c r="D605" s="52">
        <v>2020</v>
      </c>
      <c r="E605" s="52">
        <v>2020</v>
      </c>
      <c r="F605" s="33">
        <v>69.335520000000002</v>
      </c>
      <c r="G605" s="34">
        <f t="shared" si="466"/>
        <v>0.15</v>
      </c>
      <c r="H605" s="34">
        <f t="shared" si="467"/>
        <v>0</v>
      </c>
      <c r="I605" s="34">
        <f t="shared" si="468"/>
        <v>3</v>
      </c>
      <c r="J605" s="34">
        <f t="shared" si="469"/>
        <v>3</v>
      </c>
      <c r="K605" s="34">
        <f t="shared" si="470"/>
        <v>0</v>
      </c>
      <c r="L605" s="34">
        <f t="shared" si="471"/>
        <v>0</v>
      </c>
      <c r="M605" s="34">
        <f t="shared" si="472"/>
        <v>0</v>
      </c>
      <c r="N605" s="34">
        <v>0.15</v>
      </c>
      <c r="O605" s="34">
        <v>0</v>
      </c>
      <c r="P605" s="34">
        <f t="shared" si="473"/>
        <v>3</v>
      </c>
      <c r="Q605" s="33">
        <v>3</v>
      </c>
      <c r="R605" s="34">
        <v>0</v>
      </c>
      <c r="S605" s="34">
        <v>0</v>
      </c>
      <c r="T605" s="34">
        <v>0</v>
      </c>
      <c r="U605" s="34">
        <v>0</v>
      </c>
      <c r="V605" s="34">
        <v>0</v>
      </c>
      <c r="W605" s="34">
        <f t="shared" si="474"/>
        <v>0</v>
      </c>
      <c r="X605" s="34">
        <v>0</v>
      </c>
      <c r="Y605" s="34">
        <v>0</v>
      </c>
      <c r="Z605" s="34">
        <v>0</v>
      </c>
      <c r="AA605" s="34">
        <v>0</v>
      </c>
      <c r="AB605" s="34">
        <v>0</v>
      </c>
      <c r="AC605" s="34">
        <v>0</v>
      </c>
      <c r="AD605" s="34">
        <f t="shared" si="475"/>
        <v>0</v>
      </c>
      <c r="AE605" s="34">
        <v>0</v>
      </c>
      <c r="AF605" s="34">
        <v>0</v>
      </c>
      <c r="AG605" s="34">
        <v>0</v>
      </c>
      <c r="AH605" s="34">
        <v>0</v>
      </c>
      <c r="AI605" s="34">
        <v>0</v>
      </c>
      <c r="AJ605" s="34">
        <v>0</v>
      </c>
      <c r="AK605" s="34">
        <f t="shared" si="476"/>
        <v>0</v>
      </c>
      <c r="AL605" s="34">
        <v>0</v>
      </c>
      <c r="AM605" s="34">
        <v>0</v>
      </c>
      <c r="AN605" s="34">
        <v>0</v>
      </c>
      <c r="AO605" s="34">
        <v>0</v>
      </c>
      <c r="AP605" s="34">
        <v>0</v>
      </c>
      <c r="AQ605" s="34">
        <v>0</v>
      </c>
      <c r="AR605" s="34">
        <f t="shared" si="477"/>
        <v>0</v>
      </c>
      <c r="AS605" s="34">
        <v>0</v>
      </c>
      <c r="AT605" s="34">
        <v>0</v>
      </c>
      <c r="AU605" s="34">
        <v>0</v>
      </c>
      <c r="AV605" s="34">
        <v>0</v>
      </c>
    </row>
    <row r="606" spans="1:48" ht="191.25" x14ac:dyDescent="0.5">
      <c r="A606" s="53">
        <v>550</v>
      </c>
      <c r="B606" s="50" t="s">
        <v>1192</v>
      </c>
      <c r="C606" s="51" t="s">
        <v>1193</v>
      </c>
      <c r="D606" s="52">
        <v>2020</v>
      </c>
      <c r="E606" s="52">
        <v>2021</v>
      </c>
      <c r="F606" s="33">
        <v>238.19</v>
      </c>
      <c r="G606" s="34">
        <f t="shared" si="466"/>
        <v>0.17</v>
      </c>
      <c r="H606" s="34">
        <f t="shared" si="467"/>
        <v>0</v>
      </c>
      <c r="I606" s="34">
        <f t="shared" si="468"/>
        <v>219.57999999999998</v>
      </c>
      <c r="J606" s="34">
        <f t="shared" si="469"/>
        <v>219.57999999999998</v>
      </c>
      <c r="K606" s="34">
        <f t="shared" si="470"/>
        <v>0</v>
      </c>
      <c r="L606" s="34">
        <f t="shared" si="471"/>
        <v>0</v>
      </c>
      <c r="M606" s="34">
        <f t="shared" si="472"/>
        <v>0</v>
      </c>
      <c r="N606" s="34">
        <v>0</v>
      </c>
      <c r="O606" s="34">
        <v>0</v>
      </c>
      <c r="P606" s="34">
        <f t="shared" si="473"/>
        <v>11.39</v>
      </c>
      <c r="Q606" s="33">
        <v>11.39</v>
      </c>
      <c r="R606" s="34">
        <v>0</v>
      </c>
      <c r="S606" s="34">
        <v>0</v>
      </c>
      <c r="T606" s="34">
        <v>0</v>
      </c>
      <c r="U606" s="34">
        <v>0.17</v>
      </c>
      <c r="V606" s="34">
        <v>0</v>
      </c>
      <c r="W606" s="34">
        <f t="shared" si="474"/>
        <v>208.19</v>
      </c>
      <c r="X606" s="34">
        <v>208.19</v>
      </c>
      <c r="Y606" s="34">
        <v>0</v>
      </c>
      <c r="Z606" s="34">
        <v>0</v>
      </c>
      <c r="AA606" s="34">
        <v>0</v>
      </c>
      <c r="AB606" s="34">
        <v>0</v>
      </c>
      <c r="AC606" s="34">
        <v>0</v>
      </c>
      <c r="AD606" s="34">
        <f t="shared" si="475"/>
        <v>0</v>
      </c>
      <c r="AE606" s="34">
        <v>0</v>
      </c>
      <c r="AF606" s="34">
        <v>0</v>
      </c>
      <c r="AG606" s="34">
        <v>0</v>
      </c>
      <c r="AH606" s="34">
        <v>0</v>
      </c>
      <c r="AI606" s="34">
        <v>0</v>
      </c>
      <c r="AJ606" s="34">
        <v>0</v>
      </c>
      <c r="AK606" s="34">
        <f t="shared" si="476"/>
        <v>0</v>
      </c>
      <c r="AL606" s="34">
        <v>0</v>
      </c>
      <c r="AM606" s="34">
        <v>0</v>
      </c>
      <c r="AN606" s="34">
        <v>0</v>
      </c>
      <c r="AO606" s="34">
        <v>0</v>
      </c>
      <c r="AP606" s="34">
        <v>0</v>
      </c>
      <c r="AQ606" s="34">
        <v>0</v>
      </c>
      <c r="AR606" s="34">
        <f t="shared" si="477"/>
        <v>0</v>
      </c>
      <c r="AS606" s="34">
        <v>0</v>
      </c>
      <c r="AT606" s="34">
        <v>0</v>
      </c>
      <c r="AU606" s="34">
        <v>0</v>
      </c>
      <c r="AV606" s="34">
        <v>0</v>
      </c>
    </row>
    <row r="607" spans="1:48" ht="76.5" x14ac:dyDescent="0.5">
      <c r="A607" s="53">
        <v>551</v>
      </c>
      <c r="B607" s="50" t="s">
        <v>3280</v>
      </c>
      <c r="C607" s="51" t="s">
        <v>3281</v>
      </c>
      <c r="D607" s="52">
        <v>2021</v>
      </c>
      <c r="E607" s="52">
        <v>2021</v>
      </c>
      <c r="F607" s="33">
        <v>3169.6</v>
      </c>
      <c r="G607" s="34">
        <f t="shared" ref="G607" si="478">N607+U607+AB607+AI607+AP607</f>
        <v>0</v>
      </c>
      <c r="H607" s="34">
        <f t="shared" ref="H607" si="479">O607+V607+AC607+AJ607+AQ607</f>
        <v>0</v>
      </c>
      <c r="I607" s="34">
        <f t="shared" ref="I607" si="480">J607+K607+L607</f>
        <v>3169.6</v>
      </c>
      <c r="J607" s="34">
        <f t="shared" ref="J607" si="481">Q607+X607+AE607+AL607+AS607</f>
        <v>3169.6</v>
      </c>
      <c r="K607" s="34">
        <f t="shared" ref="K607" si="482">R607+Y607+AF607+AM607+AT607</f>
        <v>0</v>
      </c>
      <c r="L607" s="34">
        <f t="shared" ref="L607" si="483">S607+Z607+AG607+AN607+AU607</f>
        <v>0</v>
      </c>
      <c r="M607" s="34">
        <f t="shared" ref="M607" si="484">T607+AA607+AH607+AO607+AV607</f>
        <v>0</v>
      </c>
      <c r="N607" s="34">
        <v>0</v>
      </c>
      <c r="O607" s="34">
        <v>0</v>
      </c>
      <c r="P607" s="34">
        <f t="shared" ref="P607" si="485">Q607+R607+S607</f>
        <v>0</v>
      </c>
      <c r="Q607" s="33">
        <v>0</v>
      </c>
      <c r="R607" s="34">
        <v>0</v>
      </c>
      <c r="S607" s="34">
        <v>0</v>
      </c>
      <c r="T607" s="34">
        <v>0</v>
      </c>
      <c r="U607" s="34">
        <v>0</v>
      </c>
      <c r="V607" s="34">
        <v>0</v>
      </c>
      <c r="W607" s="34">
        <f t="shared" ref="W607" si="486">X607+Y607+Z607</f>
        <v>3169.6</v>
      </c>
      <c r="X607" s="34">
        <v>3169.6</v>
      </c>
      <c r="Y607" s="34">
        <v>0</v>
      </c>
      <c r="Z607" s="34">
        <v>0</v>
      </c>
      <c r="AA607" s="34">
        <v>0</v>
      </c>
      <c r="AB607" s="34">
        <v>0</v>
      </c>
      <c r="AC607" s="34">
        <v>0</v>
      </c>
      <c r="AD607" s="34">
        <f t="shared" ref="AD607" si="487">AE607+AF607+AG607</f>
        <v>0</v>
      </c>
      <c r="AE607" s="34">
        <v>0</v>
      </c>
      <c r="AF607" s="34">
        <v>0</v>
      </c>
      <c r="AG607" s="34">
        <v>0</v>
      </c>
      <c r="AH607" s="34">
        <v>0</v>
      </c>
      <c r="AI607" s="34">
        <v>0</v>
      </c>
      <c r="AJ607" s="34">
        <v>0</v>
      </c>
      <c r="AK607" s="34">
        <f t="shared" ref="AK607" si="488">AL607+AM607+AN607</f>
        <v>0</v>
      </c>
      <c r="AL607" s="34">
        <v>0</v>
      </c>
      <c r="AM607" s="34">
        <v>0</v>
      </c>
      <c r="AN607" s="34">
        <v>0</v>
      </c>
      <c r="AO607" s="34">
        <v>0</v>
      </c>
      <c r="AP607" s="34">
        <v>0</v>
      </c>
      <c r="AQ607" s="34">
        <v>0</v>
      </c>
      <c r="AR607" s="34">
        <f t="shared" ref="AR607" si="489">AS607+AT607+AU607</f>
        <v>0</v>
      </c>
      <c r="AS607" s="34">
        <v>0</v>
      </c>
      <c r="AT607" s="34">
        <v>0</v>
      </c>
      <c r="AU607" s="34">
        <v>0</v>
      </c>
      <c r="AV607" s="34">
        <v>0</v>
      </c>
    </row>
    <row r="608" spans="1:48" ht="229.5" x14ac:dyDescent="0.5">
      <c r="A608" s="53">
        <v>552</v>
      </c>
      <c r="B608" s="50" t="s">
        <v>1194</v>
      </c>
      <c r="C608" s="51" t="s">
        <v>1195</v>
      </c>
      <c r="D608" s="52">
        <v>2020</v>
      </c>
      <c r="E608" s="52">
        <v>2020</v>
      </c>
      <c r="F608" s="33">
        <v>49.12088</v>
      </c>
      <c r="G608" s="34">
        <f t="shared" si="466"/>
        <v>0.13</v>
      </c>
      <c r="H608" s="34">
        <f t="shared" si="467"/>
        <v>0</v>
      </c>
      <c r="I608" s="34">
        <f t="shared" si="468"/>
        <v>3</v>
      </c>
      <c r="J608" s="34">
        <f t="shared" si="469"/>
        <v>3</v>
      </c>
      <c r="K608" s="34">
        <f t="shared" si="470"/>
        <v>0</v>
      </c>
      <c r="L608" s="34">
        <f t="shared" si="471"/>
        <v>0</v>
      </c>
      <c r="M608" s="34">
        <f t="shared" si="472"/>
        <v>0</v>
      </c>
      <c r="N608" s="34">
        <v>0.13</v>
      </c>
      <c r="O608" s="34">
        <v>0</v>
      </c>
      <c r="P608" s="34">
        <f t="shared" si="473"/>
        <v>3</v>
      </c>
      <c r="Q608" s="33">
        <v>3</v>
      </c>
      <c r="R608" s="34">
        <v>0</v>
      </c>
      <c r="S608" s="34">
        <v>0</v>
      </c>
      <c r="T608" s="34">
        <v>0</v>
      </c>
      <c r="U608" s="34">
        <v>0</v>
      </c>
      <c r="V608" s="34">
        <v>0</v>
      </c>
      <c r="W608" s="34">
        <f t="shared" si="474"/>
        <v>0</v>
      </c>
      <c r="X608" s="34">
        <v>0</v>
      </c>
      <c r="Y608" s="34">
        <v>0</v>
      </c>
      <c r="Z608" s="34">
        <v>0</v>
      </c>
      <c r="AA608" s="34">
        <v>0</v>
      </c>
      <c r="AB608" s="34">
        <v>0</v>
      </c>
      <c r="AC608" s="34">
        <v>0</v>
      </c>
      <c r="AD608" s="34">
        <f t="shared" si="475"/>
        <v>0</v>
      </c>
      <c r="AE608" s="34">
        <v>0</v>
      </c>
      <c r="AF608" s="34">
        <v>0</v>
      </c>
      <c r="AG608" s="34">
        <v>0</v>
      </c>
      <c r="AH608" s="34">
        <v>0</v>
      </c>
      <c r="AI608" s="34">
        <v>0</v>
      </c>
      <c r="AJ608" s="34">
        <v>0</v>
      </c>
      <c r="AK608" s="34">
        <f t="shared" si="476"/>
        <v>0</v>
      </c>
      <c r="AL608" s="34">
        <v>0</v>
      </c>
      <c r="AM608" s="34">
        <v>0</v>
      </c>
      <c r="AN608" s="34">
        <v>0</v>
      </c>
      <c r="AO608" s="34">
        <v>0</v>
      </c>
      <c r="AP608" s="34">
        <v>0</v>
      </c>
      <c r="AQ608" s="34">
        <v>0</v>
      </c>
      <c r="AR608" s="34">
        <f t="shared" si="477"/>
        <v>0</v>
      </c>
      <c r="AS608" s="34">
        <v>0</v>
      </c>
      <c r="AT608" s="34">
        <v>0</v>
      </c>
      <c r="AU608" s="34">
        <v>0</v>
      </c>
      <c r="AV608" s="34">
        <v>0</v>
      </c>
    </row>
    <row r="609" spans="1:48" ht="38.25" x14ac:dyDescent="0.5">
      <c r="A609" s="53"/>
      <c r="B609" s="43" t="s">
        <v>1196</v>
      </c>
      <c r="C609" s="48"/>
      <c r="D609" s="52"/>
      <c r="E609" s="45"/>
      <c r="F609" s="35">
        <f>SUM(F610:F664)</f>
        <v>428260.56035999989</v>
      </c>
      <c r="G609" s="35">
        <f>SUM(G610:G664)</f>
        <v>28.045999999999996</v>
      </c>
      <c r="H609" s="35">
        <f>SUM(H610:H664)</f>
        <v>18.75</v>
      </c>
      <c r="I609" s="35">
        <f t="shared" ref="I609:O609" si="490">SUM(I610:I664)</f>
        <v>278968.97340400011</v>
      </c>
      <c r="J609" s="35">
        <f t="shared" si="490"/>
        <v>214968.97340400008</v>
      </c>
      <c r="K609" s="35">
        <f t="shared" si="490"/>
        <v>64000</v>
      </c>
      <c r="L609" s="35">
        <f t="shared" si="490"/>
        <v>0</v>
      </c>
      <c r="M609" s="35">
        <f t="shared" si="490"/>
        <v>0</v>
      </c>
      <c r="N609" s="35">
        <f t="shared" si="490"/>
        <v>4.306</v>
      </c>
      <c r="O609" s="35">
        <f t="shared" si="490"/>
        <v>9.0800000000000018</v>
      </c>
      <c r="P609" s="35">
        <f t="shared" ref="P609:V609" si="491">SUM(P610:P664)</f>
        <v>67461.502790000013</v>
      </c>
      <c r="Q609" s="35">
        <f t="shared" si="491"/>
        <v>67461.502790000013</v>
      </c>
      <c r="R609" s="35">
        <f t="shared" si="491"/>
        <v>0</v>
      </c>
      <c r="S609" s="35">
        <f t="shared" si="491"/>
        <v>0</v>
      </c>
      <c r="T609" s="35">
        <f t="shared" si="491"/>
        <v>0</v>
      </c>
      <c r="U609" s="35">
        <f t="shared" si="491"/>
        <v>3.33</v>
      </c>
      <c r="V609" s="35">
        <f t="shared" si="491"/>
        <v>9.67</v>
      </c>
      <c r="W609" s="35">
        <f t="shared" ref="W609:AC609" si="492">SUM(W610:W664)</f>
        <v>38988.444614</v>
      </c>
      <c r="X609" s="35">
        <f t="shared" si="492"/>
        <v>38988.444614</v>
      </c>
      <c r="Y609" s="35">
        <f t="shared" si="492"/>
        <v>0</v>
      </c>
      <c r="Z609" s="35">
        <f t="shared" si="492"/>
        <v>0</v>
      </c>
      <c r="AA609" s="35">
        <f t="shared" si="492"/>
        <v>0</v>
      </c>
      <c r="AB609" s="35">
        <f t="shared" si="492"/>
        <v>8.06</v>
      </c>
      <c r="AC609" s="35">
        <f t="shared" si="492"/>
        <v>0</v>
      </c>
      <c r="AD609" s="35">
        <f t="shared" ref="AD609:AJ609" si="493">SUM(AD610:AD664)</f>
        <v>107911.466</v>
      </c>
      <c r="AE609" s="35">
        <f t="shared" si="493"/>
        <v>43911.465999999993</v>
      </c>
      <c r="AF609" s="35">
        <f t="shared" si="493"/>
        <v>64000</v>
      </c>
      <c r="AG609" s="35">
        <f t="shared" si="493"/>
        <v>0</v>
      </c>
      <c r="AH609" s="35">
        <f t="shared" si="493"/>
        <v>0</v>
      </c>
      <c r="AI609" s="35">
        <f t="shared" si="493"/>
        <v>4.3499999999999996</v>
      </c>
      <c r="AJ609" s="35">
        <f t="shared" si="493"/>
        <v>0</v>
      </c>
      <c r="AK609" s="35">
        <f t="shared" ref="AK609:AV609" si="494">SUM(AK610:AK664)</f>
        <v>43107.56</v>
      </c>
      <c r="AL609" s="35">
        <f t="shared" si="494"/>
        <v>43107.56</v>
      </c>
      <c r="AM609" s="35">
        <f t="shared" si="494"/>
        <v>0</v>
      </c>
      <c r="AN609" s="35">
        <f t="shared" si="494"/>
        <v>0</v>
      </c>
      <c r="AO609" s="35">
        <f t="shared" si="494"/>
        <v>0</v>
      </c>
      <c r="AP609" s="35">
        <f t="shared" si="494"/>
        <v>8</v>
      </c>
      <c r="AQ609" s="35">
        <f t="shared" si="494"/>
        <v>0</v>
      </c>
      <c r="AR609" s="35">
        <f t="shared" si="494"/>
        <v>21500</v>
      </c>
      <c r="AS609" s="35">
        <f t="shared" si="494"/>
        <v>21500</v>
      </c>
      <c r="AT609" s="35">
        <f t="shared" si="494"/>
        <v>0</v>
      </c>
      <c r="AU609" s="35">
        <f t="shared" si="494"/>
        <v>0</v>
      </c>
      <c r="AV609" s="35">
        <f t="shared" si="494"/>
        <v>0</v>
      </c>
    </row>
    <row r="610" spans="1:48" ht="114.75" x14ac:dyDescent="0.5">
      <c r="A610" s="53">
        <v>553</v>
      </c>
      <c r="B610" s="50" t="s">
        <v>1197</v>
      </c>
      <c r="C610" s="34" t="s">
        <v>1198</v>
      </c>
      <c r="D610" s="52">
        <v>2019</v>
      </c>
      <c r="E610" s="52">
        <v>2020</v>
      </c>
      <c r="F610" s="33">
        <v>582.05777999999998</v>
      </c>
      <c r="G610" s="34">
        <f t="shared" ref="G610:G641" si="495">N610+U610+AB610+AI610+AP610</f>
        <v>0</v>
      </c>
      <c r="H610" s="34">
        <f t="shared" ref="H610:H641" si="496">O610+V610+AC610+AJ610+AQ610</f>
        <v>0</v>
      </c>
      <c r="I610" s="34">
        <f t="shared" ref="I610:I664" si="497">J610+K610+L610</f>
        <v>4.25786</v>
      </c>
      <c r="J610" s="34">
        <f t="shared" ref="J610:J641" si="498">Q610+X610+AE610+AL610+AS610</f>
        <v>4.25786</v>
      </c>
      <c r="K610" s="34">
        <f t="shared" ref="K610:K641" si="499">R610+Y610+AF610+AM610+AT610</f>
        <v>0</v>
      </c>
      <c r="L610" s="34">
        <f t="shared" ref="L610:L641" si="500">S610+Z610+AG610+AN610+AU610</f>
        <v>0</v>
      </c>
      <c r="M610" s="34">
        <f t="shared" ref="M610:M641" si="501">T610+AA610+AH610+AO610+AV610</f>
        <v>0</v>
      </c>
      <c r="N610" s="33">
        <v>0</v>
      </c>
      <c r="O610" s="33">
        <v>0</v>
      </c>
      <c r="P610" s="34">
        <f t="shared" ref="P610:P664" si="502">Q610+R610+S610</f>
        <v>4.25786</v>
      </c>
      <c r="Q610" s="33">
        <v>4.25786</v>
      </c>
      <c r="R610" s="34">
        <v>0</v>
      </c>
      <c r="S610" s="34">
        <v>0</v>
      </c>
      <c r="T610" s="34">
        <v>0</v>
      </c>
      <c r="U610" s="33">
        <v>0</v>
      </c>
      <c r="V610" s="33">
        <v>0</v>
      </c>
      <c r="W610" s="34">
        <f t="shared" ref="W610:W664" si="503">X610+Y610+Z610</f>
        <v>0</v>
      </c>
      <c r="X610" s="33">
        <v>0</v>
      </c>
      <c r="Y610" s="34">
        <v>0</v>
      </c>
      <c r="Z610" s="34">
        <v>0</v>
      </c>
      <c r="AA610" s="34">
        <v>0</v>
      </c>
      <c r="AB610" s="33">
        <v>0</v>
      </c>
      <c r="AC610" s="33">
        <v>0</v>
      </c>
      <c r="AD610" s="34">
        <f t="shared" ref="AD610:AD664" si="504">AE610+AF610+AG610</f>
        <v>0</v>
      </c>
      <c r="AE610" s="33">
        <v>0</v>
      </c>
      <c r="AF610" s="34">
        <v>0</v>
      </c>
      <c r="AG610" s="34">
        <v>0</v>
      </c>
      <c r="AH610" s="34">
        <v>0</v>
      </c>
      <c r="AI610" s="33">
        <v>0</v>
      </c>
      <c r="AJ610" s="33">
        <v>0</v>
      </c>
      <c r="AK610" s="34">
        <f t="shared" ref="AK610:AK664" si="505">AL610+AM610+AN610</f>
        <v>0</v>
      </c>
      <c r="AL610" s="33">
        <v>0</v>
      </c>
      <c r="AM610" s="34">
        <v>0</v>
      </c>
      <c r="AN610" s="34">
        <v>0</v>
      </c>
      <c r="AO610" s="34">
        <v>0</v>
      </c>
      <c r="AP610" s="33">
        <v>0</v>
      </c>
      <c r="AQ610" s="33">
        <v>0</v>
      </c>
      <c r="AR610" s="34">
        <f t="shared" ref="AR610:AR664" si="506">AS610+AT610+AU610</f>
        <v>0</v>
      </c>
      <c r="AS610" s="33">
        <v>0</v>
      </c>
      <c r="AT610" s="34">
        <v>0</v>
      </c>
      <c r="AU610" s="34">
        <v>0</v>
      </c>
      <c r="AV610" s="34">
        <v>0</v>
      </c>
    </row>
    <row r="611" spans="1:48" ht="114.75" x14ac:dyDescent="0.5">
      <c r="A611" s="53">
        <v>554</v>
      </c>
      <c r="B611" s="50" t="s">
        <v>1199</v>
      </c>
      <c r="C611" s="34" t="s">
        <v>1200</v>
      </c>
      <c r="D611" s="52">
        <v>2019</v>
      </c>
      <c r="E611" s="52">
        <v>2020</v>
      </c>
      <c r="F611" s="33">
        <v>265.93398000000002</v>
      </c>
      <c r="G611" s="34">
        <f t="shared" si="495"/>
        <v>0</v>
      </c>
      <c r="H611" s="34">
        <f t="shared" si="496"/>
        <v>0</v>
      </c>
      <c r="I611" s="34">
        <f t="shared" si="497"/>
        <v>4.2574300000000003</v>
      </c>
      <c r="J611" s="34">
        <f t="shared" si="498"/>
        <v>4.2574300000000003</v>
      </c>
      <c r="K611" s="34">
        <f t="shared" si="499"/>
        <v>0</v>
      </c>
      <c r="L611" s="34">
        <f t="shared" si="500"/>
        <v>0</v>
      </c>
      <c r="M611" s="34">
        <f t="shared" si="501"/>
        <v>0</v>
      </c>
      <c r="N611" s="33">
        <v>0</v>
      </c>
      <c r="O611" s="33">
        <v>0</v>
      </c>
      <c r="P611" s="34">
        <f t="shared" si="502"/>
        <v>4.2574300000000003</v>
      </c>
      <c r="Q611" s="33">
        <v>4.2574300000000003</v>
      </c>
      <c r="R611" s="34">
        <v>0</v>
      </c>
      <c r="S611" s="34">
        <v>0</v>
      </c>
      <c r="T611" s="34">
        <v>0</v>
      </c>
      <c r="U611" s="33">
        <v>0</v>
      </c>
      <c r="V611" s="33">
        <v>0</v>
      </c>
      <c r="W611" s="34">
        <f t="shared" si="503"/>
        <v>0</v>
      </c>
      <c r="X611" s="33">
        <v>0</v>
      </c>
      <c r="Y611" s="34">
        <v>0</v>
      </c>
      <c r="Z611" s="34">
        <v>0</v>
      </c>
      <c r="AA611" s="34">
        <v>0</v>
      </c>
      <c r="AB611" s="33">
        <v>0</v>
      </c>
      <c r="AC611" s="33">
        <v>0</v>
      </c>
      <c r="AD611" s="34">
        <f t="shared" si="504"/>
        <v>0</v>
      </c>
      <c r="AE611" s="33">
        <v>0</v>
      </c>
      <c r="AF611" s="34">
        <v>0</v>
      </c>
      <c r="AG611" s="34">
        <v>0</v>
      </c>
      <c r="AH611" s="34">
        <v>0</v>
      </c>
      <c r="AI611" s="33">
        <v>0</v>
      </c>
      <c r="AJ611" s="33">
        <v>0</v>
      </c>
      <c r="AK611" s="34">
        <f t="shared" si="505"/>
        <v>0</v>
      </c>
      <c r="AL611" s="33">
        <v>0</v>
      </c>
      <c r="AM611" s="34">
        <v>0</v>
      </c>
      <c r="AN611" s="34">
        <v>0</v>
      </c>
      <c r="AO611" s="34">
        <v>0</v>
      </c>
      <c r="AP611" s="33">
        <v>0</v>
      </c>
      <c r="AQ611" s="33">
        <v>0</v>
      </c>
      <c r="AR611" s="34">
        <f t="shared" si="506"/>
        <v>0</v>
      </c>
      <c r="AS611" s="33">
        <v>0</v>
      </c>
      <c r="AT611" s="34">
        <v>0</v>
      </c>
      <c r="AU611" s="34">
        <v>0</v>
      </c>
      <c r="AV611" s="34">
        <v>0</v>
      </c>
    </row>
    <row r="612" spans="1:48" ht="153" x14ac:dyDescent="0.5">
      <c r="A612" s="53">
        <v>555</v>
      </c>
      <c r="B612" s="50" t="s">
        <v>1201</v>
      </c>
      <c r="C612" s="34" t="s">
        <v>1202</v>
      </c>
      <c r="D612" s="52">
        <v>2019</v>
      </c>
      <c r="E612" s="52">
        <v>2020</v>
      </c>
      <c r="F612" s="33">
        <v>3523.29</v>
      </c>
      <c r="G612" s="34">
        <f t="shared" si="495"/>
        <v>0</v>
      </c>
      <c r="H612" s="34">
        <f t="shared" si="496"/>
        <v>0</v>
      </c>
      <c r="I612" s="34">
        <f t="shared" si="497"/>
        <v>3461.54</v>
      </c>
      <c r="J612" s="34">
        <f t="shared" si="498"/>
        <v>3461.54</v>
      </c>
      <c r="K612" s="34">
        <f t="shared" si="499"/>
        <v>0</v>
      </c>
      <c r="L612" s="34">
        <f t="shared" si="500"/>
        <v>0</v>
      </c>
      <c r="M612" s="34">
        <f t="shared" si="501"/>
        <v>0</v>
      </c>
      <c r="N612" s="33">
        <v>0</v>
      </c>
      <c r="O612" s="33">
        <v>0</v>
      </c>
      <c r="P612" s="34">
        <f t="shared" si="502"/>
        <v>3461.54</v>
      </c>
      <c r="Q612" s="33">
        <v>3461.54</v>
      </c>
      <c r="R612" s="34">
        <v>0</v>
      </c>
      <c r="S612" s="34">
        <v>0</v>
      </c>
      <c r="T612" s="34">
        <v>0</v>
      </c>
      <c r="U612" s="33">
        <v>0</v>
      </c>
      <c r="V612" s="33">
        <v>0</v>
      </c>
      <c r="W612" s="34">
        <f t="shared" si="503"/>
        <v>0</v>
      </c>
      <c r="X612" s="33">
        <v>0</v>
      </c>
      <c r="Y612" s="34">
        <v>0</v>
      </c>
      <c r="Z612" s="34">
        <v>0</v>
      </c>
      <c r="AA612" s="34">
        <v>0</v>
      </c>
      <c r="AB612" s="33">
        <v>0</v>
      </c>
      <c r="AC612" s="33">
        <v>0</v>
      </c>
      <c r="AD612" s="34">
        <f t="shared" si="504"/>
        <v>0</v>
      </c>
      <c r="AE612" s="33">
        <v>0</v>
      </c>
      <c r="AF612" s="34">
        <v>0</v>
      </c>
      <c r="AG612" s="34">
        <v>0</v>
      </c>
      <c r="AH612" s="34">
        <v>0</v>
      </c>
      <c r="AI612" s="33">
        <v>0</v>
      </c>
      <c r="AJ612" s="33">
        <v>0</v>
      </c>
      <c r="AK612" s="34">
        <f t="shared" si="505"/>
        <v>0</v>
      </c>
      <c r="AL612" s="33">
        <v>0</v>
      </c>
      <c r="AM612" s="34">
        <v>0</v>
      </c>
      <c r="AN612" s="34">
        <v>0</v>
      </c>
      <c r="AO612" s="34">
        <v>0</v>
      </c>
      <c r="AP612" s="33">
        <v>0</v>
      </c>
      <c r="AQ612" s="33">
        <v>0</v>
      </c>
      <c r="AR612" s="34">
        <f t="shared" si="506"/>
        <v>0</v>
      </c>
      <c r="AS612" s="33">
        <v>0</v>
      </c>
      <c r="AT612" s="34">
        <v>0</v>
      </c>
      <c r="AU612" s="34">
        <v>0</v>
      </c>
      <c r="AV612" s="34">
        <v>0</v>
      </c>
    </row>
    <row r="613" spans="1:48" ht="114.75" x14ac:dyDescent="0.5">
      <c r="A613" s="53">
        <v>556</v>
      </c>
      <c r="B613" s="50" t="s">
        <v>1203</v>
      </c>
      <c r="C613" s="51" t="s">
        <v>1204</v>
      </c>
      <c r="D613" s="52">
        <v>2018</v>
      </c>
      <c r="E613" s="52">
        <v>2020</v>
      </c>
      <c r="F613" s="33">
        <v>5806.26</v>
      </c>
      <c r="G613" s="34">
        <f t="shared" si="495"/>
        <v>1.5</v>
      </c>
      <c r="H613" s="34">
        <f t="shared" si="496"/>
        <v>0</v>
      </c>
      <c r="I613" s="34">
        <f t="shared" si="497"/>
        <v>4338.8599999999997</v>
      </c>
      <c r="J613" s="34">
        <f t="shared" si="498"/>
        <v>4338.8599999999997</v>
      </c>
      <c r="K613" s="34">
        <f t="shared" si="499"/>
        <v>0</v>
      </c>
      <c r="L613" s="34">
        <f t="shared" si="500"/>
        <v>0</v>
      </c>
      <c r="M613" s="34">
        <f t="shared" si="501"/>
        <v>0</v>
      </c>
      <c r="N613" s="34">
        <v>1.5</v>
      </c>
      <c r="O613" s="34">
        <v>0</v>
      </c>
      <c r="P613" s="34">
        <f t="shared" si="502"/>
        <v>4338.8599999999997</v>
      </c>
      <c r="Q613" s="34">
        <v>4338.8599999999997</v>
      </c>
      <c r="R613" s="34">
        <v>0</v>
      </c>
      <c r="S613" s="34">
        <v>0</v>
      </c>
      <c r="T613" s="34">
        <v>0</v>
      </c>
      <c r="U613" s="34">
        <v>0</v>
      </c>
      <c r="V613" s="34">
        <v>0</v>
      </c>
      <c r="W613" s="34">
        <f t="shared" si="503"/>
        <v>0</v>
      </c>
      <c r="X613" s="34">
        <v>0</v>
      </c>
      <c r="Y613" s="34">
        <v>0</v>
      </c>
      <c r="Z613" s="34">
        <v>0</v>
      </c>
      <c r="AA613" s="34">
        <v>0</v>
      </c>
      <c r="AB613" s="34">
        <v>0</v>
      </c>
      <c r="AC613" s="34">
        <v>0</v>
      </c>
      <c r="AD613" s="34">
        <f t="shared" si="504"/>
        <v>0</v>
      </c>
      <c r="AE613" s="34">
        <v>0</v>
      </c>
      <c r="AF613" s="34">
        <v>0</v>
      </c>
      <c r="AG613" s="34">
        <v>0</v>
      </c>
      <c r="AH613" s="34">
        <v>0</v>
      </c>
      <c r="AI613" s="34">
        <v>0</v>
      </c>
      <c r="AJ613" s="34">
        <v>0</v>
      </c>
      <c r="AK613" s="34">
        <f t="shared" si="505"/>
        <v>0</v>
      </c>
      <c r="AL613" s="34">
        <v>0</v>
      </c>
      <c r="AM613" s="34">
        <v>0</v>
      </c>
      <c r="AN613" s="34">
        <v>0</v>
      </c>
      <c r="AO613" s="34">
        <v>0</v>
      </c>
      <c r="AP613" s="34">
        <v>0</v>
      </c>
      <c r="AQ613" s="34">
        <v>0</v>
      </c>
      <c r="AR613" s="34">
        <f t="shared" si="506"/>
        <v>0</v>
      </c>
      <c r="AS613" s="34">
        <v>0</v>
      </c>
      <c r="AT613" s="34">
        <v>0</v>
      </c>
      <c r="AU613" s="34">
        <v>0</v>
      </c>
      <c r="AV613" s="34">
        <v>0</v>
      </c>
    </row>
    <row r="614" spans="1:48" ht="76.5" x14ac:dyDescent="0.5">
      <c r="A614" s="53">
        <v>557</v>
      </c>
      <c r="B614" s="50" t="s">
        <v>1205</v>
      </c>
      <c r="C614" s="51" t="s">
        <v>1206</v>
      </c>
      <c r="D614" s="52">
        <v>2019</v>
      </c>
      <c r="E614" s="52">
        <v>2021</v>
      </c>
      <c r="F614" s="33">
        <v>34902.01</v>
      </c>
      <c r="G614" s="34">
        <f t="shared" si="495"/>
        <v>0</v>
      </c>
      <c r="H614" s="34">
        <f t="shared" si="496"/>
        <v>0</v>
      </c>
      <c r="I614" s="34">
        <f t="shared" si="497"/>
        <v>32582.79</v>
      </c>
      <c r="J614" s="34">
        <f t="shared" si="498"/>
        <v>3582.79</v>
      </c>
      <c r="K614" s="34">
        <f t="shared" si="499"/>
        <v>29000</v>
      </c>
      <c r="L614" s="34">
        <f t="shared" si="500"/>
        <v>0</v>
      </c>
      <c r="M614" s="34">
        <f t="shared" si="501"/>
        <v>0</v>
      </c>
      <c r="N614" s="34">
        <v>0</v>
      </c>
      <c r="O614" s="34">
        <v>0</v>
      </c>
      <c r="P614" s="34">
        <f t="shared" si="502"/>
        <v>2554</v>
      </c>
      <c r="Q614" s="34">
        <v>2554</v>
      </c>
      <c r="R614" s="34">
        <v>0</v>
      </c>
      <c r="S614" s="34">
        <v>0</v>
      </c>
      <c r="T614" s="34">
        <v>0</v>
      </c>
      <c r="U614" s="34">
        <v>0</v>
      </c>
      <c r="V614" s="34">
        <v>0</v>
      </c>
      <c r="W614" s="34">
        <f t="shared" si="503"/>
        <v>1028.79</v>
      </c>
      <c r="X614" s="34">
        <v>1028.79</v>
      </c>
      <c r="Y614" s="34">
        <v>0</v>
      </c>
      <c r="Z614" s="34">
        <v>0</v>
      </c>
      <c r="AA614" s="34">
        <v>0</v>
      </c>
      <c r="AB614" s="34">
        <v>0</v>
      </c>
      <c r="AC614" s="34">
        <v>0</v>
      </c>
      <c r="AD614" s="34">
        <f t="shared" si="504"/>
        <v>29000</v>
      </c>
      <c r="AE614" s="34">
        <v>0</v>
      </c>
      <c r="AF614" s="34">
        <v>29000</v>
      </c>
      <c r="AG614" s="34">
        <v>0</v>
      </c>
      <c r="AH614" s="34">
        <v>0</v>
      </c>
      <c r="AI614" s="34">
        <v>0</v>
      </c>
      <c r="AJ614" s="34">
        <v>0</v>
      </c>
      <c r="AK614" s="34">
        <f t="shared" si="505"/>
        <v>0</v>
      </c>
      <c r="AL614" s="34">
        <v>0</v>
      </c>
      <c r="AM614" s="34">
        <v>0</v>
      </c>
      <c r="AN614" s="34">
        <v>0</v>
      </c>
      <c r="AO614" s="34">
        <v>0</v>
      </c>
      <c r="AP614" s="34">
        <v>0</v>
      </c>
      <c r="AQ614" s="34">
        <v>0</v>
      </c>
      <c r="AR614" s="34">
        <f t="shared" si="506"/>
        <v>0</v>
      </c>
      <c r="AS614" s="34">
        <v>0</v>
      </c>
      <c r="AT614" s="34">
        <v>0</v>
      </c>
      <c r="AU614" s="34">
        <v>0</v>
      </c>
      <c r="AV614" s="34">
        <v>0</v>
      </c>
    </row>
    <row r="615" spans="1:48" ht="76.5" x14ac:dyDescent="0.5">
      <c r="A615" s="53">
        <v>558</v>
      </c>
      <c r="B615" s="50" t="s">
        <v>1207</v>
      </c>
      <c r="C615" s="51" t="s">
        <v>1208</v>
      </c>
      <c r="D615" s="52">
        <v>2020</v>
      </c>
      <c r="E615" s="52">
        <v>2021</v>
      </c>
      <c r="F615" s="33">
        <v>25838.080000000002</v>
      </c>
      <c r="G615" s="34">
        <f t="shared" si="495"/>
        <v>0</v>
      </c>
      <c r="H615" s="34">
        <f t="shared" si="496"/>
        <v>0</v>
      </c>
      <c r="I615" s="34">
        <f t="shared" si="497"/>
        <v>25338.080000000002</v>
      </c>
      <c r="J615" s="34">
        <f t="shared" si="498"/>
        <v>25338.080000000002</v>
      </c>
      <c r="K615" s="34">
        <f t="shared" si="499"/>
        <v>0</v>
      </c>
      <c r="L615" s="34">
        <f t="shared" si="500"/>
        <v>0</v>
      </c>
      <c r="M615" s="34">
        <f t="shared" si="501"/>
        <v>0</v>
      </c>
      <c r="N615" s="34">
        <v>0</v>
      </c>
      <c r="O615" s="34">
        <v>0</v>
      </c>
      <c r="P615" s="34">
        <f t="shared" si="502"/>
        <v>2674.76</v>
      </c>
      <c r="Q615" s="34">
        <v>2674.76</v>
      </c>
      <c r="R615" s="34">
        <v>0</v>
      </c>
      <c r="S615" s="34">
        <v>0</v>
      </c>
      <c r="T615" s="34">
        <v>0</v>
      </c>
      <c r="U615" s="34">
        <v>0</v>
      </c>
      <c r="V615" s="34">
        <v>0</v>
      </c>
      <c r="W615" s="34">
        <f t="shared" si="503"/>
        <v>363.32</v>
      </c>
      <c r="X615" s="34">
        <v>363.32</v>
      </c>
      <c r="Y615" s="34">
        <v>0</v>
      </c>
      <c r="Z615" s="34">
        <v>0</v>
      </c>
      <c r="AA615" s="34">
        <v>0</v>
      </c>
      <c r="AB615" s="34">
        <v>0</v>
      </c>
      <c r="AC615" s="34">
        <v>0</v>
      </c>
      <c r="AD615" s="34">
        <f t="shared" si="504"/>
        <v>22300</v>
      </c>
      <c r="AE615" s="34">
        <v>22300</v>
      </c>
      <c r="AF615" s="34">
        <v>0</v>
      </c>
      <c r="AG615" s="34">
        <v>0</v>
      </c>
      <c r="AH615" s="34">
        <v>0</v>
      </c>
      <c r="AI615" s="34">
        <v>0</v>
      </c>
      <c r="AJ615" s="34">
        <v>0</v>
      </c>
      <c r="AK615" s="34">
        <f t="shared" si="505"/>
        <v>0</v>
      </c>
      <c r="AL615" s="34">
        <v>0</v>
      </c>
      <c r="AM615" s="34">
        <v>0</v>
      </c>
      <c r="AN615" s="34">
        <v>0</v>
      </c>
      <c r="AO615" s="34">
        <v>0</v>
      </c>
      <c r="AP615" s="34">
        <v>0</v>
      </c>
      <c r="AQ615" s="34">
        <v>0</v>
      </c>
      <c r="AR615" s="34">
        <f t="shared" si="506"/>
        <v>0</v>
      </c>
      <c r="AS615" s="34">
        <v>0</v>
      </c>
      <c r="AT615" s="34">
        <v>0</v>
      </c>
      <c r="AU615" s="34">
        <v>0</v>
      </c>
      <c r="AV615" s="34">
        <v>0</v>
      </c>
    </row>
    <row r="616" spans="1:48" ht="153" x14ac:dyDescent="0.5">
      <c r="A616" s="53">
        <v>559</v>
      </c>
      <c r="B616" s="50" t="s">
        <v>1209</v>
      </c>
      <c r="C616" s="51" t="s">
        <v>1210</v>
      </c>
      <c r="D616" s="52">
        <v>2018</v>
      </c>
      <c r="E616" s="52">
        <v>2024</v>
      </c>
      <c r="F616" s="33">
        <v>47939.17</v>
      </c>
      <c r="G616" s="34">
        <f t="shared" si="495"/>
        <v>8</v>
      </c>
      <c r="H616" s="34">
        <f t="shared" si="496"/>
        <v>0</v>
      </c>
      <c r="I616" s="34">
        <f t="shared" si="497"/>
        <v>13787.07</v>
      </c>
      <c r="J616" s="34">
        <f t="shared" si="498"/>
        <v>13787.07</v>
      </c>
      <c r="K616" s="34">
        <f t="shared" si="499"/>
        <v>0</v>
      </c>
      <c r="L616" s="34">
        <f t="shared" si="500"/>
        <v>0</v>
      </c>
      <c r="M616" s="34">
        <f t="shared" si="501"/>
        <v>0</v>
      </c>
      <c r="N616" s="34">
        <v>0</v>
      </c>
      <c r="O616" s="34">
        <v>0</v>
      </c>
      <c r="P616" s="34">
        <f t="shared" si="502"/>
        <v>10</v>
      </c>
      <c r="Q616" s="34">
        <v>10</v>
      </c>
      <c r="R616" s="34">
        <v>0</v>
      </c>
      <c r="S616" s="34">
        <v>0</v>
      </c>
      <c r="T616" s="34">
        <v>0</v>
      </c>
      <c r="U616" s="34">
        <v>0</v>
      </c>
      <c r="V616" s="34">
        <v>0</v>
      </c>
      <c r="W616" s="34">
        <f t="shared" si="503"/>
        <v>4410.07</v>
      </c>
      <c r="X616" s="34">
        <v>4410.07</v>
      </c>
      <c r="Y616" s="34">
        <v>0</v>
      </c>
      <c r="Z616" s="34">
        <v>0</v>
      </c>
      <c r="AA616" s="34">
        <v>0</v>
      </c>
      <c r="AB616" s="34">
        <v>0</v>
      </c>
      <c r="AC616" s="34">
        <v>0</v>
      </c>
      <c r="AD616" s="34">
        <f t="shared" si="504"/>
        <v>5367</v>
      </c>
      <c r="AE616" s="34">
        <v>5367</v>
      </c>
      <c r="AF616" s="34">
        <v>0</v>
      </c>
      <c r="AG616" s="34">
        <v>0</v>
      </c>
      <c r="AH616" s="34">
        <v>0</v>
      </c>
      <c r="AI616" s="34">
        <v>0</v>
      </c>
      <c r="AJ616" s="34">
        <v>0</v>
      </c>
      <c r="AK616" s="34">
        <f t="shared" si="505"/>
        <v>2000</v>
      </c>
      <c r="AL616" s="34">
        <v>2000</v>
      </c>
      <c r="AM616" s="34">
        <v>0</v>
      </c>
      <c r="AN616" s="34">
        <v>0</v>
      </c>
      <c r="AO616" s="34">
        <v>0</v>
      </c>
      <c r="AP616" s="34">
        <v>8</v>
      </c>
      <c r="AQ616" s="34">
        <v>0</v>
      </c>
      <c r="AR616" s="34">
        <f t="shared" si="506"/>
        <v>2000</v>
      </c>
      <c r="AS616" s="34">
        <v>2000</v>
      </c>
      <c r="AT616" s="34">
        <v>0</v>
      </c>
      <c r="AU616" s="34">
        <v>0</v>
      </c>
      <c r="AV616" s="34">
        <v>0</v>
      </c>
    </row>
    <row r="617" spans="1:48" ht="76.5" x14ac:dyDescent="0.5">
      <c r="A617" s="53">
        <v>560</v>
      </c>
      <c r="B617" s="50" t="s">
        <v>1211</v>
      </c>
      <c r="C617" s="51" t="s">
        <v>1212</v>
      </c>
      <c r="D617" s="52">
        <v>2019</v>
      </c>
      <c r="E617" s="52">
        <v>2020</v>
      </c>
      <c r="F617" s="33">
        <v>1426.36556</v>
      </c>
      <c r="G617" s="34">
        <f t="shared" si="495"/>
        <v>0</v>
      </c>
      <c r="H617" s="34">
        <f t="shared" si="496"/>
        <v>1.26</v>
      </c>
      <c r="I617" s="34">
        <f t="shared" si="497"/>
        <v>3</v>
      </c>
      <c r="J617" s="34">
        <f t="shared" si="498"/>
        <v>3</v>
      </c>
      <c r="K617" s="34">
        <f t="shared" si="499"/>
        <v>0</v>
      </c>
      <c r="L617" s="34">
        <f t="shared" si="500"/>
        <v>0</v>
      </c>
      <c r="M617" s="34">
        <f t="shared" si="501"/>
        <v>0</v>
      </c>
      <c r="N617" s="34">
        <v>0</v>
      </c>
      <c r="O617" s="34">
        <v>1.26</v>
      </c>
      <c r="P617" s="34">
        <f t="shared" si="502"/>
        <v>3</v>
      </c>
      <c r="Q617" s="34">
        <v>3</v>
      </c>
      <c r="R617" s="34">
        <v>0</v>
      </c>
      <c r="S617" s="34">
        <v>0</v>
      </c>
      <c r="T617" s="34">
        <v>0</v>
      </c>
      <c r="U617" s="34">
        <v>0</v>
      </c>
      <c r="V617" s="34">
        <v>0</v>
      </c>
      <c r="W617" s="34">
        <f t="shared" si="503"/>
        <v>0</v>
      </c>
      <c r="X617" s="34">
        <v>0</v>
      </c>
      <c r="Y617" s="34">
        <v>0</v>
      </c>
      <c r="Z617" s="34">
        <v>0</v>
      </c>
      <c r="AA617" s="34">
        <v>0</v>
      </c>
      <c r="AB617" s="34">
        <v>0</v>
      </c>
      <c r="AC617" s="34">
        <v>0</v>
      </c>
      <c r="AD617" s="34">
        <f t="shared" si="504"/>
        <v>0</v>
      </c>
      <c r="AE617" s="34">
        <v>0</v>
      </c>
      <c r="AF617" s="34">
        <v>0</v>
      </c>
      <c r="AG617" s="34">
        <v>0</v>
      </c>
      <c r="AH617" s="34">
        <v>0</v>
      </c>
      <c r="AI617" s="34">
        <v>0</v>
      </c>
      <c r="AJ617" s="34">
        <v>0</v>
      </c>
      <c r="AK617" s="34">
        <f t="shared" si="505"/>
        <v>0</v>
      </c>
      <c r="AL617" s="34">
        <v>0</v>
      </c>
      <c r="AM617" s="34">
        <v>0</v>
      </c>
      <c r="AN617" s="34">
        <v>0</v>
      </c>
      <c r="AO617" s="34">
        <v>0</v>
      </c>
      <c r="AP617" s="34">
        <v>0</v>
      </c>
      <c r="AQ617" s="34">
        <v>0</v>
      </c>
      <c r="AR617" s="34">
        <f t="shared" si="506"/>
        <v>0</v>
      </c>
      <c r="AS617" s="34">
        <v>0</v>
      </c>
      <c r="AT617" s="34">
        <v>0</v>
      </c>
      <c r="AU617" s="34">
        <v>0</v>
      </c>
      <c r="AV617" s="34">
        <v>0</v>
      </c>
    </row>
    <row r="618" spans="1:48" ht="76.5" x14ac:dyDescent="0.5">
      <c r="A618" s="53">
        <v>561</v>
      </c>
      <c r="B618" s="50" t="s">
        <v>1213</v>
      </c>
      <c r="C618" s="51" t="s">
        <v>1214</v>
      </c>
      <c r="D618" s="52">
        <v>2019</v>
      </c>
      <c r="E618" s="52">
        <v>2021</v>
      </c>
      <c r="F618" s="33">
        <v>6633.4000000000005</v>
      </c>
      <c r="G618" s="34">
        <f t="shared" si="495"/>
        <v>0.35</v>
      </c>
      <c r="H618" s="34">
        <f t="shared" si="496"/>
        <v>0</v>
      </c>
      <c r="I618" s="34">
        <f t="shared" si="497"/>
        <v>6169.061999999999</v>
      </c>
      <c r="J618" s="34">
        <f t="shared" si="498"/>
        <v>6169.061999999999</v>
      </c>
      <c r="K618" s="34">
        <f t="shared" si="499"/>
        <v>0</v>
      </c>
      <c r="L618" s="34">
        <f t="shared" si="500"/>
        <v>0</v>
      </c>
      <c r="M618" s="34">
        <f t="shared" si="501"/>
        <v>0</v>
      </c>
      <c r="N618" s="34">
        <v>0</v>
      </c>
      <c r="O618" s="34">
        <v>0</v>
      </c>
      <c r="P618" s="34">
        <f t="shared" si="502"/>
        <v>4975.0499999999993</v>
      </c>
      <c r="Q618" s="34">
        <v>4975.0499999999993</v>
      </c>
      <c r="R618" s="34">
        <v>0</v>
      </c>
      <c r="S618" s="34">
        <v>0</v>
      </c>
      <c r="T618" s="34">
        <v>0</v>
      </c>
      <c r="U618" s="34">
        <v>0.35</v>
      </c>
      <c r="V618" s="34">
        <v>0</v>
      </c>
      <c r="W618" s="34">
        <f t="shared" si="503"/>
        <v>1194.0119999999999</v>
      </c>
      <c r="X618" s="34">
        <v>1194.0119999999999</v>
      </c>
      <c r="Y618" s="34">
        <v>0</v>
      </c>
      <c r="Z618" s="34">
        <v>0</v>
      </c>
      <c r="AA618" s="34">
        <v>0</v>
      </c>
      <c r="AB618" s="34">
        <v>0</v>
      </c>
      <c r="AC618" s="34">
        <v>0</v>
      </c>
      <c r="AD618" s="34">
        <f t="shared" si="504"/>
        <v>0</v>
      </c>
      <c r="AE618" s="34">
        <v>0</v>
      </c>
      <c r="AF618" s="34">
        <v>0</v>
      </c>
      <c r="AG618" s="34">
        <v>0</v>
      </c>
      <c r="AH618" s="34">
        <v>0</v>
      </c>
      <c r="AI618" s="34">
        <v>0</v>
      </c>
      <c r="AJ618" s="34">
        <v>0</v>
      </c>
      <c r="AK618" s="34">
        <f t="shared" si="505"/>
        <v>0</v>
      </c>
      <c r="AL618" s="34">
        <v>0</v>
      </c>
      <c r="AM618" s="34">
        <v>0</v>
      </c>
      <c r="AN618" s="34">
        <v>0</v>
      </c>
      <c r="AO618" s="34">
        <v>0</v>
      </c>
      <c r="AP618" s="34">
        <v>0</v>
      </c>
      <c r="AQ618" s="34">
        <v>0</v>
      </c>
      <c r="AR618" s="34">
        <f t="shared" si="506"/>
        <v>0</v>
      </c>
      <c r="AS618" s="34">
        <v>0</v>
      </c>
      <c r="AT618" s="34">
        <v>0</v>
      </c>
      <c r="AU618" s="34">
        <v>0</v>
      </c>
      <c r="AV618" s="34">
        <v>0</v>
      </c>
    </row>
    <row r="619" spans="1:48" ht="76.5" x14ac:dyDescent="0.5">
      <c r="A619" s="53">
        <v>562</v>
      </c>
      <c r="B619" s="50" t="s">
        <v>1215</v>
      </c>
      <c r="C619" s="51" t="s">
        <v>1216</v>
      </c>
      <c r="D619" s="52">
        <v>2019</v>
      </c>
      <c r="E619" s="52">
        <v>2020</v>
      </c>
      <c r="F619" s="33">
        <v>3512.44</v>
      </c>
      <c r="G619" s="34">
        <f t="shared" si="495"/>
        <v>0.1</v>
      </c>
      <c r="H619" s="34">
        <f t="shared" si="496"/>
        <v>0</v>
      </c>
      <c r="I619" s="34">
        <f t="shared" si="497"/>
        <v>3431.53</v>
      </c>
      <c r="J619" s="34">
        <f t="shared" si="498"/>
        <v>3431.53</v>
      </c>
      <c r="K619" s="34">
        <f t="shared" si="499"/>
        <v>0</v>
      </c>
      <c r="L619" s="34">
        <f t="shared" si="500"/>
        <v>0</v>
      </c>
      <c r="M619" s="34">
        <f t="shared" si="501"/>
        <v>0</v>
      </c>
      <c r="N619" s="34">
        <v>0.1</v>
      </c>
      <c r="O619" s="34">
        <v>0</v>
      </c>
      <c r="P619" s="34">
        <f t="shared" si="502"/>
        <v>3431.53</v>
      </c>
      <c r="Q619" s="34">
        <v>3431.53</v>
      </c>
      <c r="R619" s="34">
        <v>0</v>
      </c>
      <c r="S619" s="34">
        <v>0</v>
      </c>
      <c r="T619" s="34">
        <v>0</v>
      </c>
      <c r="U619" s="34">
        <v>0</v>
      </c>
      <c r="V619" s="34">
        <v>0</v>
      </c>
      <c r="W619" s="34">
        <f t="shared" si="503"/>
        <v>0</v>
      </c>
      <c r="X619" s="34">
        <v>0</v>
      </c>
      <c r="Y619" s="34">
        <v>0</v>
      </c>
      <c r="Z619" s="34">
        <v>0</v>
      </c>
      <c r="AA619" s="34">
        <v>0</v>
      </c>
      <c r="AB619" s="34">
        <v>0</v>
      </c>
      <c r="AC619" s="34">
        <v>0</v>
      </c>
      <c r="AD619" s="34">
        <f t="shared" si="504"/>
        <v>0</v>
      </c>
      <c r="AE619" s="34">
        <v>0</v>
      </c>
      <c r="AF619" s="34">
        <v>0</v>
      </c>
      <c r="AG619" s="34">
        <v>0</v>
      </c>
      <c r="AH619" s="34">
        <v>0</v>
      </c>
      <c r="AI619" s="34">
        <v>0</v>
      </c>
      <c r="AJ619" s="34">
        <v>0</v>
      </c>
      <c r="AK619" s="34">
        <f t="shared" si="505"/>
        <v>0</v>
      </c>
      <c r="AL619" s="34">
        <v>0</v>
      </c>
      <c r="AM619" s="34">
        <v>0</v>
      </c>
      <c r="AN619" s="34">
        <v>0</v>
      </c>
      <c r="AO619" s="34">
        <v>0</v>
      </c>
      <c r="AP619" s="34">
        <v>0</v>
      </c>
      <c r="AQ619" s="34">
        <v>0</v>
      </c>
      <c r="AR619" s="34">
        <f t="shared" si="506"/>
        <v>0</v>
      </c>
      <c r="AS619" s="34">
        <v>0</v>
      </c>
      <c r="AT619" s="34">
        <v>0</v>
      </c>
      <c r="AU619" s="34">
        <v>0</v>
      </c>
      <c r="AV619" s="34">
        <v>0</v>
      </c>
    </row>
    <row r="620" spans="1:48" ht="153" x14ac:dyDescent="0.5">
      <c r="A620" s="53">
        <v>563</v>
      </c>
      <c r="B620" s="50" t="s">
        <v>1217</v>
      </c>
      <c r="C620" s="51" t="s">
        <v>1218</v>
      </c>
      <c r="D620" s="52">
        <v>2018</v>
      </c>
      <c r="E620" s="52">
        <v>2020</v>
      </c>
      <c r="F620" s="34">
        <v>18497.68</v>
      </c>
      <c r="G620" s="34">
        <f t="shared" si="495"/>
        <v>1</v>
      </c>
      <c r="H620" s="34">
        <f t="shared" si="496"/>
        <v>0</v>
      </c>
      <c r="I620" s="34">
        <f t="shared" si="497"/>
        <v>7809.04</v>
      </c>
      <c r="J620" s="34">
        <f t="shared" si="498"/>
        <v>7809.04</v>
      </c>
      <c r="K620" s="34">
        <f t="shared" si="499"/>
        <v>0</v>
      </c>
      <c r="L620" s="34">
        <f t="shared" si="500"/>
        <v>0</v>
      </c>
      <c r="M620" s="34">
        <f t="shared" si="501"/>
        <v>0</v>
      </c>
      <c r="N620" s="34">
        <v>1</v>
      </c>
      <c r="O620" s="34">
        <v>0</v>
      </c>
      <c r="P620" s="34">
        <f t="shared" si="502"/>
        <v>7809.04</v>
      </c>
      <c r="Q620" s="34">
        <v>7809.04</v>
      </c>
      <c r="R620" s="34">
        <v>0</v>
      </c>
      <c r="S620" s="34">
        <v>0</v>
      </c>
      <c r="T620" s="34">
        <v>0</v>
      </c>
      <c r="U620" s="34">
        <v>0</v>
      </c>
      <c r="V620" s="34">
        <v>0</v>
      </c>
      <c r="W620" s="34">
        <f t="shared" si="503"/>
        <v>0</v>
      </c>
      <c r="X620" s="34">
        <v>0</v>
      </c>
      <c r="Y620" s="34">
        <v>0</v>
      </c>
      <c r="Z620" s="34">
        <v>0</v>
      </c>
      <c r="AA620" s="34">
        <v>0</v>
      </c>
      <c r="AB620" s="34">
        <v>0</v>
      </c>
      <c r="AC620" s="34">
        <v>0</v>
      </c>
      <c r="AD620" s="34">
        <f t="shared" si="504"/>
        <v>0</v>
      </c>
      <c r="AE620" s="34">
        <v>0</v>
      </c>
      <c r="AF620" s="34">
        <v>0</v>
      </c>
      <c r="AG620" s="34">
        <v>0</v>
      </c>
      <c r="AH620" s="34">
        <v>0</v>
      </c>
      <c r="AI620" s="34">
        <v>0</v>
      </c>
      <c r="AJ620" s="34">
        <v>0</v>
      </c>
      <c r="AK620" s="34">
        <f t="shared" si="505"/>
        <v>0</v>
      </c>
      <c r="AL620" s="34">
        <v>0</v>
      </c>
      <c r="AM620" s="34">
        <v>0</v>
      </c>
      <c r="AN620" s="34">
        <v>0</v>
      </c>
      <c r="AO620" s="34">
        <v>0</v>
      </c>
      <c r="AP620" s="34">
        <v>0</v>
      </c>
      <c r="AQ620" s="34">
        <v>0</v>
      </c>
      <c r="AR620" s="34">
        <f t="shared" si="506"/>
        <v>0</v>
      </c>
      <c r="AS620" s="34">
        <v>0</v>
      </c>
      <c r="AT620" s="34">
        <v>0</v>
      </c>
      <c r="AU620" s="34">
        <v>0</v>
      </c>
      <c r="AV620" s="34">
        <v>0</v>
      </c>
    </row>
    <row r="621" spans="1:48" ht="114.75" x14ac:dyDescent="0.5">
      <c r="A621" s="53">
        <v>564</v>
      </c>
      <c r="B621" s="50" t="s">
        <v>1219</v>
      </c>
      <c r="C621" s="51" t="s">
        <v>1220</v>
      </c>
      <c r="D621" s="52">
        <v>2018</v>
      </c>
      <c r="E621" s="52">
        <v>2020</v>
      </c>
      <c r="F621" s="33">
        <v>1491.4960900000001</v>
      </c>
      <c r="G621" s="34">
        <f t="shared" si="495"/>
        <v>0</v>
      </c>
      <c r="H621" s="34">
        <f t="shared" si="496"/>
        <v>1.26</v>
      </c>
      <c r="I621" s="34">
        <f t="shared" si="497"/>
        <v>405.49199999999996</v>
      </c>
      <c r="J621" s="34">
        <f t="shared" si="498"/>
        <v>405.49199999999996</v>
      </c>
      <c r="K621" s="34">
        <f t="shared" si="499"/>
        <v>0</v>
      </c>
      <c r="L621" s="34">
        <f t="shared" si="500"/>
        <v>0</v>
      </c>
      <c r="M621" s="34">
        <f t="shared" si="501"/>
        <v>0</v>
      </c>
      <c r="N621" s="34">
        <v>0</v>
      </c>
      <c r="O621" s="34">
        <v>1.26</v>
      </c>
      <c r="P621" s="34">
        <f t="shared" si="502"/>
        <v>405.49199999999996</v>
      </c>
      <c r="Q621" s="34">
        <v>405.49199999999996</v>
      </c>
      <c r="R621" s="34">
        <v>0</v>
      </c>
      <c r="S621" s="34">
        <v>0</v>
      </c>
      <c r="T621" s="34">
        <v>0</v>
      </c>
      <c r="U621" s="34">
        <v>0</v>
      </c>
      <c r="V621" s="34">
        <v>0</v>
      </c>
      <c r="W621" s="34">
        <f t="shared" si="503"/>
        <v>0</v>
      </c>
      <c r="X621" s="34">
        <v>0</v>
      </c>
      <c r="Y621" s="34">
        <v>0</v>
      </c>
      <c r="Z621" s="34">
        <v>0</v>
      </c>
      <c r="AA621" s="34">
        <v>0</v>
      </c>
      <c r="AB621" s="34">
        <v>0</v>
      </c>
      <c r="AC621" s="34">
        <v>0</v>
      </c>
      <c r="AD621" s="34">
        <f t="shared" si="504"/>
        <v>0</v>
      </c>
      <c r="AE621" s="34">
        <v>0</v>
      </c>
      <c r="AF621" s="34">
        <v>0</v>
      </c>
      <c r="AG621" s="34">
        <v>0</v>
      </c>
      <c r="AH621" s="34">
        <v>0</v>
      </c>
      <c r="AI621" s="34">
        <v>0</v>
      </c>
      <c r="AJ621" s="34">
        <v>0</v>
      </c>
      <c r="AK621" s="34">
        <f t="shared" si="505"/>
        <v>0</v>
      </c>
      <c r="AL621" s="34">
        <v>0</v>
      </c>
      <c r="AM621" s="34">
        <v>0</v>
      </c>
      <c r="AN621" s="34">
        <v>0</v>
      </c>
      <c r="AO621" s="34">
        <v>0</v>
      </c>
      <c r="AP621" s="34">
        <v>0</v>
      </c>
      <c r="AQ621" s="34">
        <v>0</v>
      </c>
      <c r="AR621" s="34">
        <f t="shared" si="506"/>
        <v>0</v>
      </c>
      <c r="AS621" s="34">
        <v>0</v>
      </c>
      <c r="AT621" s="34">
        <v>0</v>
      </c>
      <c r="AU621" s="34">
        <v>0</v>
      </c>
      <c r="AV621" s="34">
        <v>0</v>
      </c>
    </row>
    <row r="622" spans="1:48" ht="114.75" x14ac:dyDescent="0.5">
      <c r="A622" s="53">
        <v>565</v>
      </c>
      <c r="B622" s="50" t="s">
        <v>1221</v>
      </c>
      <c r="C622" s="51" t="s">
        <v>1222</v>
      </c>
      <c r="D622" s="52">
        <v>2020</v>
      </c>
      <c r="E622" s="52">
        <v>2022</v>
      </c>
      <c r="F622" s="33">
        <v>1240.43</v>
      </c>
      <c r="G622" s="34">
        <f t="shared" si="495"/>
        <v>0.45</v>
      </c>
      <c r="H622" s="34">
        <f t="shared" si="496"/>
        <v>0</v>
      </c>
      <c r="I622" s="34">
        <f t="shared" si="497"/>
        <v>1240.43</v>
      </c>
      <c r="J622" s="34">
        <f t="shared" si="498"/>
        <v>1240.43</v>
      </c>
      <c r="K622" s="34">
        <f t="shared" si="499"/>
        <v>0</v>
      </c>
      <c r="L622" s="34">
        <f t="shared" si="500"/>
        <v>0</v>
      </c>
      <c r="M622" s="34">
        <f t="shared" si="501"/>
        <v>0</v>
      </c>
      <c r="N622" s="34">
        <v>0</v>
      </c>
      <c r="O622" s="34">
        <v>0</v>
      </c>
      <c r="P622" s="34">
        <f t="shared" si="502"/>
        <v>0</v>
      </c>
      <c r="Q622" s="34">
        <v>0</v>
      </c>
      <c r="R622" s="34">
        <v>0</v>
      </c>
      <c r="S622" s="34">
        <v>0</v>
      </c>
      <c r="T622" s="34">
        <v>0</v>
      </c>
      <c r="U622" s="34">
        <v>0</v>
      </c>
      <c r="V622" s="34">
        <v>0</v>
      </c>
      <c r="W622" s="34">
        <f t="shared" si="503"/>
        <v>0</v>
      </c>
      <c r="X622" s="34">
        <v>0</v>
      </c>
      <c r="Y622" s="34">
        <v>0</v>
      </c>
      <c r="Z622" s="34">
        <v>0</v>
      </c>
      <c r="AA622" s="34">
        <v>0</v>
      </c>
      <c r="AB622" s="34">
        <v>0.45</v>
      </c>
      <c r="AC622" s="34">
        <v>0</v>
      </c>
      <c r="AD622" s="34">
        <f t="shared" si="504"/>
        <v>1240.43</v>
      </c>
      <c r="AE622" s="34">
        <v>1240.43</v>
      </c>
      <c r="AF622" s="34">
        <v>0</v>
      </c>
      <c r="AG622" s="34">
        <v>0</v>
      </c>
      <c r="AH622" s="34">
        <v>0</v>
      </c>
      <c r="AI622" s="34">
        <v>0</v>
      </c>
      <c r="AJ622" s="34">
        <v>0</v>
      </c>
      <c r="AK622" s="34">
        <f t="shared" si="505"/>
        <v>0</v>
      </c>
      <c r="AL622" s="34">
        <v>0</v>
      </c>
      <c r="AM622" s="34">
        <v>0</v>
      </c>
      <c r="AN622" s="34">
        <v>0</v>
      </c>
      <c r="AO622" s="34">
        <v>0</v>
      </c>
      <c r="AP622" s="34">
        <v>0</v>
      </c>
      <c r="AQ622" s="34">
        <v>0</v>
      </c>
      <c r="AR622" s="34">
        <f t="shared" si="506"/>
        <v>0</v>
      </c>
      <c r="AS622" s="34">
        <v>0</v>
      </c>
      <c r="AT622" s="34">
        <v>0</v>
      </c>
      <c r="AU622" s="34">
        <v>0</v>
      </c>
      <c r="AV622" s="34">
        <v>0</v>
      </c>
    </row>
    <row r="623" spans="1:48" ht="153" x14ac:dyDescent="0.5">
      <c r="A623" s="53">
        <v>566</v>
      </c>
      <c r="B623" s="50" t="s">
        <v>1223</v>
      </c>
      <c r="C623" s="51" t="s">
        <v>1224</v>
      </c>
      <c r="D623" s="52">
        <v>2019</v>
      </c>
      <c r="E623" s="52">
        <v>2025</v>
      </c>
      <c r="F623" s="33">
        <v>65066.57</v>
      </c>
      <c r="G623" s="34">
        <f t="shared" si="495"/>
        <v>0</v>
      </c>
      <c r="H623" s="34">
        <f t="shared" si="496"/>
        <v>0</v>
      </c>
      <c r="I623" s="34">
        <f t="shared" si="497"/>
        <v>6274.79</v>
      </c>
      <c r="J623" s="34">
        <f t="shared" si="498"/>
        <v>6274.79</v>
      </c>
      <c r="K623" s="34">
        <f t="shared" si="499"/>
        <v>0</v>
      </c>
      <c r="L623" s="34">
        <f t="shared" si="500"/>
        <v>0</v>
      </c>
      <c r="M623" s="34">
        <f t="shared" si="501"/>
        <v>0</v>
      </c>
      <c r="N623" s="34">
        <v>0</v>
      </c>
      <c r="O623" s="34">
        <v>0</v>
      </c>
      <c r="P623" s="34">
        <f t="shared" si="502"/>
        <v>274.79000000000002</v>
      </c>
      <c r="Q623" s="34">
        <v>274.79000000000002</v>
      </c>
      <c r="R623" s="34">
        <v>0</v>
      </c>
      <c r="S623" s="34">
        <v>0</v>
      </c>
      <c r="T623" s="34">
        <v>0</v>
      </c>
      <c r="U623" s="34">
        <v>0</v>
      </c>
      <c r="V623" s="34">
        <v>0</v>
      </c>
      <c r="W623" s="34">
        <f t="shared" si="503"/>
        <v>1500</v>
      </c>
      <c r="X623" s="34">
        <v>1500</v>
      </c>
      <c r="Y623" s="34">
        <v>0</v>
      </c>
      <c r="Z623" s="34">
        <v>0</v>
      </c>
      <c r="AA623" s="34">
        <v>0</v>
      </c>
      <c r="AB623" s="34">
        <v>0</v>
      </c>
      <c r="AC623" s="34">
        <v>0</v>
      </c>
      <c r="AD623" s="34">
        <f t="shared" si="504"/>
        <v>500</v>
      </c>
      <c r="AE623" s="34">
        <v>500</v>
      </c>
      <c r="AF623" s="34">
        <v>0</v>
      </c>
      <c r="AG623" s="34">
        <v>0</v>
      </c>
      <c r="AH623" s="34">
        <v>0</v>
      </c>
      <c r="AI623" s="34">
        <v>0</v>
      </c>
      <c r="AJ623" s="34">
        <v>0</v>
      </c>
      <c r="AK623" s="34">
        <f t="shared" si="505"/>
        <v>500</v>
      </c>
      <c r="AL623" s="34">
        <v>500</v>
      </c>
      <c r="AM623" s="34">
        <v>0</v>
      </c>
      <c r="AN623" s="34">
        <v>0</v>
      </c>
      <c r="AO623" s="34">
        <v>0</v>
      </c>
      <c r="AP623" s="34">
        <v>0</v>
      </c>
      <c r="AQ623" s="34">
        <v>0</v>
      </c>
      <c r="AR623" s="34">
        <f t="shared" si="506"/>
        <v>3500</v>
      </c>
      <c r="AS623" s="34">
        <v>3500</v>
      </c>
      <c r="AT623" s="34">
        <v>0</v>
      </c>
      <c r="AU623" s="34">
        <v>0</v>
      </c>
      <c r="AV623" s="34">
        <v>0</v>
      </c>
    </row>
    <row r="624" spans="1:48" ht="153" x14ac:dyDescent="0.5">
      <c r="A624" s="53">
        <v>567</v>
      </c>
      <c r="B624" s="50" t="s">
        <v>1225</v>
      </c>
      <c r="C624" s="51" t="s">
        <v>1226</v>
      </c>
      <c r="D624" s="52">
        <v>2019</v>
      </c>
      <c r="E624" s="52">
        <v>2020</v>
      </c>
      <c r="F624" s="33">
        <v>8172.95</v>
      </c>
      <c r="G624" s="34">
        <f t="shared" si="495"/>
        <v>1.21</v>
      </c>
      <c r="H624" s="34">
        <f t="shared" si="496"/>
        <v>0</v>
      </c>
      <c r="I624" s="34">
        <f t="shared" si="497"/>
        <v>6736.62</v>
      </c>
      <c r="J624" s="34">
        <f t="shared" si="498"/>
        <v>6736.62</v>
      </c>
      <c r="K624" s="34">
        <f t="shared" si="499"/>
        <v>0</v>
      </c>
      <c r="L624" s="34">
        <f t="shared" si="500"/>
        <v>0</v>
      </c>
      <c r="M624" s="34">
        <f t="shared" si="501"/>
        <v>0</v>
      </c>
      <c r="N624" s="34">
        <v>1.21</v>
      </c>
      <c r="O624" s="34">
        <v>0</v>
      </c>
      <c r="P624" s="34">
        <f t="shared" si="502"/>
        <v>1736.62</v>
      </c>
      <c r="Q624" s="34">
        <v>1736.62</v>
      </c>
      <c r="R624" s="34">
        <v>0</v>
      </c>
      <c r="S624" s="34">
        <v>0</v>
      </c>
      <c r="T624" s="34">
        <v>0</v>
      </c>
      <c r="U624" s="34">
        <v>0</v>
      </c>
      <c r="V624" s="34">
        <v>0</v>
      </c>
      <c r="W624" s="34">
        <f t="shared" si="503"/>
        <v>5000</v>
      </c>
      <c r="X624" s="34">
        <v>5000</v>
      </c>
      <c r="Y624" s="34">
        <v>0</v>
      </c>
      <c r="Z624" s="34">
        <v>0</v>
      </c>
      <c r="AA624" s="34">
        <v>0</v>
      </c>
      <c r="AB624" s="34">
        <v>0</v>
      </c>
      <c r="AC624" s="34">
        <v>0</v>
      </c>
      <c r="AD624" s="34">
        <f t="shared" si="504"/>
        <v>0</v>
      </c>
      <c r="AE624" s="34">
        <v>0</v>
      </c>
      <c r="AF624" s="34">
        <v>0</v>
      </c>
      <c r="AG624" s="34">
        <v>0</v>
      </c>
      <c r="AH624" s="34">
        <v>0</v>
      </c>
      <c r="AI624" s="34">
        <v>0</v>
      </c>
      <c r="AJ624" s="34">
        <v>0</v>
      </c>
      <c r="AK624" s="34">
        <f t="shared" si="505"/>
        <v>0</v>
      </c>
      <c r="AL624" s="34">
        <v>0</v>
      </c>
      <c r="AM624" s="34">
        <v>0</v>
      </c>
      <c r="AN624" s="34">
        <v>0</v>
      </c>
      <c r="AO624" s="34">
        <v>0</v>
      </c>
      <c r="AP624" s="34">
        <v>0</v>
      </c>
      <c r="AQ624" s="34">
        <v>0</v>
      </c>
      <c r="AR624" s="34">
        <f t="shared" si="506"/>
        <v>0</v>
      </c>
      <c r="AS624" s="34">
        <v>0</v>
      </c>
      <c r="AT624" s="34">
        <v>0</v>
      </c>
      <c r="AU624" s="34">
        <v>0</v>
      </c>
      <c r="AV624" s="34">
        <v>0</v>
      </c>
    </row>
    <row r="625" spans="1:48" ht="114.75" x14ac:dyDescent="0.5">
      <c r="A625" s="53">
        <v>568</v>
      </c>
      <c r="B625" s="50" t="s">
        <v>1227</v>
      </c>
      <c r="C625" s="51" t="s">
        <v>1228</v>
      </c>
      <c r="D625" s="52">
        <v>2018</v>
      </c>
      <c r="E625" s="52">
        <v>2021</v>
      </c>
      <c r="F625" s="33">
        <v>12357.88</v>
      </c>
      <c r="G625" s="34">
        <f t="shared" si="495"/>
        <v>0</v>
      </c>
      <c r="H625" s="34">
        <f t="shared" si="496"/>
        <v>2</v>
      </c>
      <c r="I625" s="34">
        <f t="shared" si="497"/>
        <v>7081.3166139999994</v>
      </c>
      <c r="J625" s="34">
        <f t="shared" si="498"/>
        <v>7081.3166139999994</v>
      </c>
      <c r="K625" s="34">
        <f t="shared" si="499"/>
        <v>0</v>
      </c>
      <c r="L625" s="34">
        <f t="shared" si="500"/>
        <v>0</v>
      </c>
      <c r="M625" s="34">
        <f t="shared" si="501"/>
        <v>0</v>
      </c>
      <c r="N625" s="34">
        <v>0</v>
      </c>
      <c r="O625" s="34">
        <v>0</v>
      </c>
      <c r="P625" s="34">
        <f t="shared" si="502"/>
        <v>6708.94</v>
      </c>
      <c r="Q625" s="34">
        <v>6708.94</v>
      </c>
      <c r="R625" s="34">
        <v>0</v>
      </c>
      <c r="S625" s="34">
        <v>0</v>
      </c>
      <c r="T625" s="34">
        <v>0</v>
      </c>
      <c r="U625" s="34">
        <v>0</v>
      </c>
      <c r="V625" s="34">
        <v>2</v>
      </c>
      <c r="W625" s="34">
        <f t="shared" si="503"/>
        <v>372.37661400000002</v>
      </c>
      <c r="X625" s="34">
        <v>372.37661400000002</v>
      </c>
      <c r="Y625" s="34">
        <v>0</v>
      </c>
      <c r="Z625" s="34">
        <v>0</v>
      </c>
      <c r="AA625" s="34">
        <v>0</v>
      </c>
      <c r="AB625" s="34">
        <v>0</v>
      </c>
      <c r="AC625" s="34">
        <v>0</v>
      </c>
      <c r="AD625" s="34">
        <f t="shared" si="504"/>
        <v>0</v>
      </c>
      <c r="AE625" s="34">
        <v>0</v>
      </c>
      <c r="AF625" s="34">
        <v>0</v>
      </c>
      <c r="AG625" s="34">
        <v>0</v>
      </c>
      <c r="AH625" s="34">
        <v>0</v>
      </c>
      <c r="AI625" s="34">
        <v>0</v>
      </c>
      <c r="AJ625" s="34">
        <v>0</v>
      </c>
      <c r="AK625" s="34">
        <f t="shared" si="505"/>
        <v>0</v>
      </c>
      <c r="AL625" s="34">
        <v>0</v>
      </c>
      <c r="AM625" s="34">
        <v>0</v>
      </c>
      <c r="AN625" s="34">
        <v>0</v>
      </c>
      <c r="AO625" s="34">
        <v>0</v>
      </c>
      <c r="AP625" s="34">
        <v>0</v>
      </c>
      <c r="AQ625" s="34">
        <v>0</v>
      </c>
      <c r="AR625" s="34">
        <f t="shared" si="506"/>
        <v>0</v>
      </c>
      <c r="AS625" s="34">
        <v>0</v>
      </c>
      <c r="AT625" s="34">
        <v>0</v>
      </c>
      <c r="AU625" s="34">
        <v>0</v>
      </c>
      <c r="AV625" s="34">
        <v>0</v>
      </c>
    </row>
    <row r="626" spans="1:48" ht="153" x14ac:dyDescent="0.5">
      <c r="A626" s="53">
        <v>569</v>
      </c>
      <c r="B626" s="50" t="s">
        <v>1229</v>
      </c>
      <c r="C626" s="51" t="s">
        <v>1230</v>
      </c>
      <c r="D626" s="52">
        <v>2019</v>
      </c>
      <c r="E626" s="52">
        <v>2020</v>
      </c>
      <c r="F626" s="33">
        <v>342.16757000000001</v>
      </c>
      <c r="G626" s="34">
        <f t="shared" si="495"/>
        <v>0</v>
      </c>
      <c r="H626" s="34">
        <f t="shared" si="496"/>
        <v>0.4</v>
      </c>
      <c r="I626" s="34">
        <f t="shared" si="497"/>
        <v>5.8</v>
      </c>
      <c r="J626" s="34">
        <f t="shared" si="498"/>
        <v>5.8</v>
      </c>
      <c r="K626" s="34">
        <f t="shared" si="499"/>
        <v>0</v>
      </c>
      <c r="L626" s="34">
        <f t="shared" si="500"/>
        <v>0</v>
      </c>
      <c r="M626" s="34">
        <f t="shared" si="501"/>
        <v>0</v>
      </c>
      <c r="N626" s="34">
        <v>0</v>
      </c>
      <c r="O626" s="34">
        <v>0.4</v>
      </c>
      <c r="P626" s="34">
        <f t="shared" si="502"/>
        <v>5.8</v>
      </c>
      <c r="Q626" s="34">
        <v>5.8</v>
      </c>
      <c r="R626" s="34">
        <v>0</v>
      </c>
      <c r="S626" s="34">
        <v>0</v>
      </c>
      <c r="T626" s="34">
        <v>0</v>
      </c>
      <c r="U626" s="34">
        <v>0</v>
      </c>
      <c r="V626" s="34">
        <v>0</v>
      </c>
      <c r="W626" s="34">
        <f t="shared" si="503"/>
        <v>0</v>
      </c>
      <c r="X626" s="34">
        <v>0</v>
      </c>
      <c r="Y626" s="34">
        <v>0</v>
      </c>
      <c r="Z626" s="34">
        <v>0</v>
      </c>
      <c r="AA626" s="34">
        <v>0</v>
      </c>
      <c r="AB626" s="34">
        <v>0</v>
      </c>
      <c r="AC626" s="34">
        <v>0</v>
      </c>
      <c r="AD626" s="34">
        <f t="shared" si="504"/>
        <v>0</v>
      </c>
      <c r="AE626" s="34">
        <v>0</v>
      </c>
      <c r="AF626" s="34">
        <v>0</v>
      </c>
      <c r="AG626" s="34">
        <v>0</v>
      </c>
      <c r="AH626" s="34">
        <v>0</v>
      </c>
      <c r="AI626" s="34">
        <v>0</v>
      </c>
      <c r="AJ626" s="34">
        <v>0</v>
      </c>
      <c r="AK626" s="34">
        <f t="shared" si="505"/>
        <v>0</v>
      </c>
      <c r="AL626" s="34">
        <v>0</v>
      </c>
      <c r="AM626" s="34">
        <v>0</v>
      </c>
      <c r="AN626" s="34">
        <v>0</v>
      </c>
      <c r="AO626" s="34">
        <v>0</v>
      </c>
      <c r="AP626" s="34">
        <v>0</v>
      </c>
      <c r="AQ626" s="34">
        <v>0</v>
      </c>
      <c r="AR626" s="34">
        <f t="shared" si="506"/>
        <v>0</v>
      </c>
      <c r="AS626" s="34">
        <v>0</v>
      </c>
      <c r="AT626" s="34">
        <v>0</v>
      </c>
      <c r="AU626" s="34">
        <v>0</v>
      </c>
      <c r="AV626" s="34">
        <v>0</v>
      </c>
    </row>
    <row r="627" spans="1:48" ht="153" x14ac:dyDescent="0.5">
      <c r="A627" s="53">
        <v>570</v>
      </c>
      <c r="B627" s="50" t="s">
        <v>1231</v>
      </c>
      <c r="C627" s="51" t="s">
        <v>1232</v>
      </c>
      <c r="D627" s="52">
        <v>2019</v>
      </c>
      <c r="E627" s="52">
        <v>2020</v>
      </c>
      <c r="F627" s="33">
        <v>316.07678000000004</v>
      </c>
      <c r="G627" s="34">
        <f t="shared" si="495"/>
        <v>0</v>
      </c>
      <c r="H627" s="34">
        <f t="shared" si="496"/>
        <v>0.4</v>
      </c>
      <c r="I627" s="34">
        <f t="shared" si="497"/>
        <v>3</v>
      </c>
      <c r="J627" s="34">
        <f t="shared" si="498"/>
        <v>3</v>
      </c>
      <c r="K627" s="34">
        <f t="shared" si="499"/>
        <v>0</v>
      </c>
      <c r="L627" s="34">
        <f t="shared" si="500"/>
        <v>0</v>
      </c>
      <c r="M627" s="34">
        <f t="shared" si="501"/>
        <v>0</v>
      </c>
      <c r="N627" s="34">
        <v>0</v>
      </c>
      <c r="O627" s="34">
        <v>0.4</v>
      </c>
      <c r="P627" s="34">
        <f t="shared" si="502"/>
        <v>3</v>
      </c>
      <c r="Q627" s="34">
        <v>3</v>
      </c>
      <c r="R627" s="34">
        <v>0</v>
      </c>
      <c r="S627" s="34">
        <v>0</v>
      </c>
      <c r="T627" s="34">
        <v>0</v>
      </c>
      <c r="U627" s="34">
        <v>0</v>
      </c>
      <c r="V627" s="34">
        <v>0</v>
      </c>
      <c r="W627" s="34">
        <f t="shared" si="503"/>
        <v>0</v>
      </c>
      <c r="X627" s="34">
        <v>0</v>
      </c>
      <c r="Y627" s="34">
        <v>0</v>
      </c>
      <c r="Z627" s="34">
        <v>0</v>
      </c>
      <c r="AA627" s="34">
        <v>0</v>
      </c>
      <c r="AB627" s="34">
        <v>0</v>
      </c>
      <c r="AC627" s="34">
        <v>0</v>
      </c>
      <c r="AD627" s="34">
        <f t="shared" si="504"/>
        <v>0</v>
      </c>
      <c r="AE627" s="34">
        <v>0</v>
      </c>
      <c r="AF627" s="34">
        <v>0</v>
      </c>
      <c r="AG627" s="34">
        <v>0</v>
      </c>
      <c r="AH627" s="34">
        <v>0</v>
      </c>
      <c r="AI627" s="34">
        <v>0</v>
      </c>
      <c r="AJ627" s="34">
        <v>0</v>
      </c>
      <c r="AK627" s="34">
        <f t="shared" si="505"/>
        <v>0</v>
      </c>
      <c r="AL627" s="34">
        <v>0</v>
      </c>
      <c r="AM627" s="34">
        <v>0</v>
      </c>
      <c r="AN627" s="34">
        <v>0</v>
      </c>
      <c r="AO627" s="34">
        <v>0</v>
      </c>
      <c r="AP627" s="34">
        <v>0</v>
      </c>
      <c r="AQ627" s="34">
        <v>0</v>
      </c>
      <c r="AR627" s="34">
        <f t="shared" si="506"/>
        <v>0</v>
      </c>
      <c r="AS627" s="34">
        <v>0</v>
      </c>
      <c r="AT627" s="34">
        <v>0</v>
      </c>
      <c r="AU627" s="34">
        <v>0</v>
      </c>
      <c r="AV627" s="34">
        <v>0</v>
      </c>
    </row>
    <row r="628" spans="1:48" ht="153" x14ac:dyDescent="0.5">
      <c r="A628" s="53">
        <v>571</v>
      </c>
      <c r="B628" s="50" t="s">
        <v>1233</v>
      </c>
      <c r="C628" s="51" t="s">
        <v>1234</v>
      </c>
      <c r="D628" s="52">
        <v>2019</v>
      </c>
      <c r="E628" s="52">
        <v>2022</v>
      </c>
      <c r="F628" s="33">
        <v>57728.79</v>
      </c>
      <c r="G628" s="34">
        <f t="shared" si="495"/>
        <v>4.76</v>
      </c>
      <c r="H628" s="34">
        <f t="shared" si="496"/>
        <v>0</v>
      </c>
      <c r="I628" s="34">
        <f t="shared" si="497"/>
        <v>37108.67</v>
      </c>
      <c r="J628" s="34">
        <f t="shared" si="498"/>
        <v>37108.67</v>
      </c>
      <c r="K628" s="34">
        <f t="shared" si="499"/>
        <v>0</v>
      </c>
      <c r="L628" s="34">
        <f t="shared" si="500"/>
        <v>0</v>
      </c>
      <c r="M628" s="34">
        <f t="shared" si="501"/>
        <v>0</v>
      </c>
      <c r="N628" s="34">
        <v>0</v>
      </c>
      <c r="O628" s="34">
        <v>0</v>
      </c>
      <c r="P628" s="34">
        <f t="shared" si="502"/>
        <v>591.21</v>
      </c>
      <c r="Q628" s="34">
        <v>591.21</v>
      </c>
      <c r="R628" s="34">
        <v>0</v>
      </c>
      <c r="S628" s="34">
        <v>0</v>
      </c>
      <c r="T628" s="34">
        <v>0</v>
      </c>
      <c r="U628" s="34">
        <v>0</v>
      </c>
      <c r="V628" s="34">
        <v>0</v>
      </c>
      <c r="W628" s="34">
        <f t="shared" si="503"/>
        <v>3052.3399999999997</v>
      </c>
      <c r="X628" s="34">
        <f>38.26+4.56+2031.22+908.95+69.35</f>
        <v>3052.3399999999997</v>
      </c>
      <c r="Y628" s="34">
        <v>0</v>
      </c>
      <c r="Z628" s="34">
        <v>0</v>
      </c>
      <c r="AA628" s="34">
        <v>0</v>
      </c>
      <c r="AB628" s="34">
        <f>3.4+0.96+0.4</f>
        <v>4.76</v>
      </c>
      <c r="AC628" s="34">
        <v>0</v>
      </c>
      <c r="AD628" s="34">
        <f t="shared" si="504"/>
        <v>982.12</v>
      </c>
      <c r="AE628" s="34">
        <v>982.12</v>
      </c>
      <c r="AF628" s="34">
        <v>0</v>
      </c>
      <c r="AG628" s="34">
        <v>0</v>
      </c>
      <c r="AH628" s="34">
        <v>0</v>
      </c>
      <c r="AI628" s="34">
        <v>0</v>
      </c>
      <c r="AJ628" s="34">
        <v>0</v>
      </c>
      <c r="AK628" s="34">
        <f t="shared" si="505"/>
        <v>22483</v>
      </c>
      <c r="AL628" s="34">
        <f>32745.53+3757.43-5000-9019.96</f>
        <v>22483</v>
      </c>
      <c r="AM628" s="34">
        <v>0</v>
      </c>
      <c r="AN628" s="34">
        <v>0</v>
      </c>
      <c r="AO628" s="34">
        <v>0</v>
      </c>
      <c r="AP628" s="34">
        <v>0</v>
      </c>
      <c r="AQ628" s="34">
        <v>0</v>
      </c>
      <c r="AR628" s="34">
        <f t="shared" si="506"/>
        <v>10000</v>
      </c>
      <c r="AS628" s="34">
        <v>10000</v>
      </c>
      <c r="AT628" s="34">
        <v>0</v>
      </c>
      <c r="AU628" s="34">
        <v>0</v>
      </c>
      <c r="AV628" s="34">
        <v>0</v>
      </c>
    </row>
    <row r="629" spans="1:48" ht="153" x14ac:dyDescent="0.5">
      <c r="A629" s="53">
        <v>572</v>
      </c>
      <c r="B629" s="50" t="s">
        <v>1235</v>
      </c>
      <c r="C629" s="51" t="s">
        <v>1236</v>
      </c>
      <c r="D629" s="52">
        <v>2019</v>
      </c>
      <c r="E629" s="52">
        <v>2020</v>
      </c>
      <c r="F629" s="33">
        <v>315.08031</v>
      </c>
      <c r="G629" s="34">
        <f t="shared" si="495"/>
        <v>0</v>
      </c>
      <c r="H629" s="34">
        <f t="shared" si="496"/>
        <v>0.4</v>
      </c>
      <c r="I629" s="34">
        <f t="shared" si="497"/>
        <v>3</v>
      </c>
      <c r="J629" s="34">
        <f t="shared" si="498"/>
        <v>3</v>
      </c>
      <c r="K629" s="34">
        <f t="shared" si="499"/>
        <v>0</v>
      </c>
      <c r="L629" s="34">
        <f t="shared" si="500"/>
        <v>0</v>
      </c>
      <c r="M629" s="34">
        <f t="shared" si="501"/>
        <v>0</v>
      </c>
      <c r="N629" s="34">
        <v>0</v>
      </c>
      <c r="O629" s="34">
        <v>0.4</v>
      </c>
      <c r="P629" s="34">
        <f t="shared" si="502"/>
        <v>3</v>
      </c>
      <c r="Q629" s="34">
        <v>3</v>
      </c>
      <c r="R629" s="34">
        <v>0</v>
      </c>
      <c r="S629" s="34">
        <v>0</v>
      </c>
      <c r="T629" s="34">
        <v>0</v>
      </c>
      <c r="U629" s="34">
        <v>0</v>
      </c>
      <c r="V629" s="34">
        <v>0</v>
      </c>
      <c r="W629" s="34">
        <f t="shared" si="503"/>
        <v>0</v>
      </c>
      <c r="X629" s="34">
        <v>0</v>
      </c>
      <c r="Y629" s="34">
        <v>0</v>
      </c>
      <c r="Z629" s="34">
        <v>0</v>
      </c>
      <c r="AA629" s="34">
        <v>0</v>
      </c>
      <c r="AB629" s="34">
        <v>0</v>
      </c>
      <c r="AC629" s="34">
        <v>0</v>
      </c>
      <c r="AD629" s="34">
        <f t="shared" si="504"/>
        <v>0</v>
      </c>
      <c r="AE629" s="34">
        <v>0</v>
      </c>
      <c r="AF629" s="34">
        <v>0</v>
      </c>
      <c r="AG629" s="34">
        <v>0</v>
      </c>
      <c r="AH629" s="34">
        <v>0</v>
      </c>
      <c r="AI629" s="34">
        <v>0</v>
      </c>
      <c r="AJ629" s="34">
        <v>0</v>
      </c>
      <c r="AK629" s="34">
        <f t="shared" si="505"/>
        <v>0</v>
      </c>
      <c r="AL629" s="34">
        <v>0</v>
      </c>
      <c r="AM629" s="34">
        <v>0</v>
      </c>
      <c r="AN629" s="34">
        <v>0</v>
      </c>
      <c r="AO629" s="34">
        <v>0</v>
      </c>
      <c r="AP629" s="34">
        <v>0</v>
      </c>
      <c r="AQ629" s="34">
        <v>0</v>
      </c>
      <c r="AR629" s="34">
        <f t="shared" si="506"/>
        <v>0</v>
      </c>
      <c r="AS629" s="34">
        <v>0</v>
      </c>
      <c r="AT629" s="34">
        <v>0</v>
      </c>
      <c r="AU629" s="34">
        <v>0</v>
      </c>
      <c r="AV629" s="34">
        <v>0</v>
      </c>
    </row>
    <row r="630" spans="1:48" ht="153" x14ac:dyDescent="0.5">
      <c r="A630" s="53">
        <v>573</v>
      </c>
      <c r="B630" s="50" t="s">
        <v>1237</v>
      </c>
      <c r="C630" s="51" t="s">
        <v>1238</v>
      </c>
      <c r="D630" s="52">
        <v>2019</v>
      </c>
      <c r="E630" s="52">
        <v>2021</v>
      </c>
      <c r="F630" s="33">
        <v>1516.1</v>
      </c>
      <c r="G630" s="34">
        <f t="shared" si="495"/>
        <v>0</v>
      </c>
      <c r="H630" s="34">
        <f t="shared" si="496"/>
        <v>1.26</v>
      </c>
      <c r="I630" s="34">
        <f t="shared" si="497"/>
        <v>945.61</v>
      </c>
      <c r="J630" s="34">
        <f t="shared" si="498"/>
        <v>945.61</v>
      </c>
      <c r="K630" s="34">
        <f t="shared" si="499"/>
        <v>0</v>
      </c>
      <c r="L630" s="34">
        <f t="shared" si="500"/>
        <v>0</v>
      </c>
      <c r="M630" s="34">
        <f t="shared" si="501"/>
        <v>0</v>
      </c>
      <c r="N630" s="34">
        <v>0</v>
      </c>
      <c r="O630" s="34">
        <v>0</v>
      </c>
      <c r="P630" s="34">
        <f t="shared" si="502"/>
        <v>935.61</v>
      </c>
      <c r="Q630" s="34">
        <v>935.61</v>
      </c>
      <c r="R630" s="34">
        <v>0</v>
      </c>
      <c r="S630" s="34">
        <v>0</v>
      </c>
      <c r="T630" s="34">
        <v>0</v>
      </c>
      <c r="U630" s="34">
        <v>0</v>
      </c>
      <c r="V630" s="34">
        <v>1.26</v>
      </c>
      <c r="W630" s="34">
        <f t="shared" si="503"/>
        <v>10</v>
      </c>
      <c r="X630" s="34">
        <v>10</v>
      </c>
      <c r="Y630" s="34">
        <v>0</v>
      </c>
      <c r="Z630" s="34">
        <v>0</v>
      </c>
      <c r="AA630" s="34">
        <v>0</v>
      </c>
      <c r="AB630" s="34">
        <v>0</v>
      </c>
      <c r="AC630" s="34">
        <v>0</v>
      </c>
      <c r="AD630" s="34">
        <f t="shared" si="504"/>
        <v>0</v>
      </c>
      <c r="AE630" s="34">
        <v>0</v>
      </c>
      <c r="AF630" s="34">
        <v>0</v>
      </c>
      <c r="AG630" s="34">
        <v>0</v>
      </c>
      <c r="AH630" s="34">
        <v>0</v>
      </c>
      <c r="AI630" s="34">
        <v>0</v>
      </c>
      <c r="AJ630" s="34">
        <v>0</v>
      </c>
      <c r="AK630" s="34">
        <f t="shared" si="505"/>
        <v>0</v>
      </c>
      <c r="AL630" s="34">
        <v>0</v>
      </c>
      <c r="AM630" s="34">
        <v>0</v>
      </c>
      <c r="AN630" s="34">
        <v>0</v>
      </c>
      <c r="AO630" s="34">
        <v>0</v>
      </c>
      <c r="AP630" s="34">
        <v>0</v>
      </c>
      <c r="AQ630" s="34">
        <v>0</v>
      </c>
      <c r="AR630" s="34">
        <f t="shared" si="506"/>
        <v>0</v>
      </c>
      <c r="AS630" s="34">
        <v>0</v>
      </c>
      <c r="AT630" s="34">
        <v>0</v>
      </c>
      <c r="AU630" s="34">
        <v>0</v>
      </c>
      <c r="AV630" s="34">
        <v>0</v>
      </c>
    </row>
    <row r="631" spans="1:48" ht="114.75" x14ac:dyDescent="0.5">
      <c r="A631" s="53">
        <v>574</v>
      </c>
      <c r="B631" s="50" t="s">
        <v>1239</v>
      </c>
      <c r="C631" s="51" t="s">
        <v>1240</v>
      </c>
      <c r="D631" s="52">
        <v>2023</v>
      </c>
      <c r="E631" s="52">
        <v>2023</v>
      </c>
      <c r="F631" s="33">
        <v>5936.59</v>
      </c>
      <c r="G631" s="34">
        <f t="shared" si="495"/>
        <v>1.2</v>
      </c>
      <c r="H631" s="34">
        <f t="shared" si="496"/>
        <v>0</v>
      </c>
      <c r="I631" s="34">
        <f t="shared" si="497"/>
        <v>5936.59</v>
      </c>
      <c r="J631" s="34">
        <f t="shared" si="498"/>
        <v>5936.59</v>
      </c>
      <c r="K631" s="34">
        <f t="shared" si="499"/>
        <v>0</v>
      </c>
      <c r="L631" s="34">
        <f t="shared" si="500"/>
        <v>0</v>
      </c>
      <c r="M631" s="34">
        <f t="shared" si="501"/>
        <v>0</v>
      </c>
      <c r="N631" s="34">
        <v>0</v>
      </c>
      <c r="O631" s="34">
        <v>0</v>
      </c>
      <c r="P631" s="34">
        <f t="shared" si="502"/>
        <v>0</v>
      </c>
      <c r="Q631" s="34">
        <v>0</v>
      </c>
      <c r="R631" s="34">
        <v>0</v>
      </c>
      <c r="S631" s="34">
        <v>0</v>
      </c>
      <c r="T631" s="34">
        <v>0</v>
      </c>
      <c r="U631" s="34">
        <v>0</v>
      </c>
      <c r="V631" s="34">
        <v>0</v>
      </c>
      <c r="W631" s="34">
        <f t="shared" si="503"/>
        <v>0</v>
      </c>
      <c r="X631" s="34">
        <v>0</v>
      </c>
      <c r="Y631" s="34">
        <v>0</v>
      </c>
      <c r="Z631" s="34">
        <v>0</v>
      </c>
      <c r="AA631" s="34">
        <v>0</v>
      </c>
      <c r="AB631" s="34">
        <v>0</v>
      </c>
      <c r="AC631" s="34">
        <v>0</v>
      </c>
      <c r="AD631" s="34">
        <f t="shared" si="504"/>
        <v>0</v>
      </c>
      <c r="AE631" s="34">
        <v>0</v>
      </c>
      <c r="AF631" s="34">
        <v>0</v>
      </c>
      <c r="AG631" s="34">
        <v>0</v>
      </c>
      <c r="AH631" s="34">
        <v>0</v>
      </c>
      <c r="AI631" s="34">
        <v>1.2</v>
      </c>
      <c r="AJ631" s="34">
        <v>0</v>
      </c>
      <c r="AK631" s="34">
        <f t="shared" si="505"/>
        <v>936.59</v>
      </c>
      <c r="AL631" s="34">
        <v>936.59</v>
      </c>
      <c r="AM631" s="34">
        <v>0</v>
      </c>
      <c r="AN631" s="34">
        <v>0</v>
      </c>
      <c r="AO631" s="34">
        <v>0</v>
      </c>
      <c r="AP631" s="34">
        <v>0</v>
      </c>
      <c r="AQ631" s="34">
        <v>0</v>
      </c>
      <c r="AR631" s="34">
        <f t="shared" si="506"/>
        <v>5000</v>
      </c>
      <c r="AS631" s="34">
        <v>5000</v>
      </c>
      <c r="AT631" s="34">
        <v>0</v>
      </c>
      <c r="AU631" s="34">
        <v>0</v>
      </c>
      <c r="AV631" s="34">
        <v>0</v>
      </c>
    </row>
    <row r="632" spans="1:48" ht="153" x14ac:dyDescent="0.5">
      <c r="A632" s="53">
        <v>575</v>
      </c>
      <c r="B632" s="50" t="s">
        <v>1241</v>
      </c>
      <c r="C632" s="51" t="s">
        <v>1242</v>
      </c>
      <c r="D632" s="52">
        <v>2019</v>
      </c>
      <c r="E632" s="52">
        <v>2020</v>
      </c>
      <c r="F632" s="33">
        <v>2299.50965</v>
      </c>
      <c r="G632" s="34">
        <f t="shared" si="495"/>
        <v>0</v>
      </c>
      <c r="H632" s="34">
        <f t="shared" si="496"/>
        <v>2</v>
      </c>
      <c r="I632" s="34">
        <f t="shared" si="497"/>
        <v>1839.23</v>
      </c>
      <c r="J632" s="34">
        <f t="shared" si="498"/>
        <v>1839.23</v>
      </c>
      <c r="K632" s="34">
        <f t="shared" si="499"/>
        <v>0</v>
      </c>
      <c r="L632" s="34">
        <f t="shared" si="500"/>
        <v>0</v>
      </c>
      <c r="M632" s="34">
        <f t="shared" si="501"/>
        <v>0</v>
      </c>
      <c r="N632" s="34">
        <v>0</v>
      </c>
      <c r="O632" s="34">
        <v>2</v>
      </c>
      <c r="P632" s="34">
        <f t="shared" si="502"/>
        <v>1839.23</v>
      </c>
      <c r="Q632" s="34">
        <v>1839.23</v>
      </c>
      <c r="R632" s="34">
        <v>0</v>
      </c>
      <c r="S632" s="34">
        <v>0</v>
      </c>
      <c r="T632" s="34">
        <v>0</v>
      </c>
      <c r="U632" s="34">
        <v>0</v>
      </c>
      <c r="V632" s="34">
        <v>0</v>
      </c>
      <c r="W632" s="34">
        <f t="shared" si="503"/>
        <v>0</v>
      </c>
      <c r="X632" s="34">
        <v>0</v>
      </c>
      <c r="Y632" s="34">
        <v>0</v>
      </c>
      <c r="Z632" s="34">
        <v>0</v>
      </c>
      <c r="AA632" s="34">
        <v>0</v>
      </c>
      <c r="AB632" s="34">
        <v>0</v>
      </c>
      <c r="AC632" s="34">
        <v>0</v>
      </c>
      <c r="AD632" s="34">
        <f t="shared" si="504"/>
        <v>0</v>
      </c>
      <c r="AE632" s="34">
        <v>0</v>
      </c>
      <c r="AF632" s="34">
        <v>0</v>
      </c>
      <c r="AG632" s="34">
        <v>0</v>
      </c>
      <c r="AH632" s="34">
        <v>0</v>
      </c>
      <c r="AI632" s="34">
        <v>0</v>
      </c>
      <c r="AJ632" s="34">
        <v>0</v>
      </c>
      <c r="AK632" s="34">
        <f t="shared" si="505"/>
        <v>0</v>
      </c>
      <c r="AL632" s="34">
        <v>0</v>
      </c>
      <c r="AM632" s="34">
        <v>0</v>
      </c>
      <c r="AN632" s="34">
        <v>0</v>
      </c>
      <c r="AO632" s="34">
        <v>0</v>
      </c>
      <c r="AP632" s="34">
        <v>0</v>
      </c>
      <c r="AQ632" s="34">
        <v>0</v>
      </c>
      <c r="AR632" s="34">
        <f t="shared" si="506"/>
        <v>0</v>
      </c>
      <c r="AS632" s="34">
        <v>0</v>
      </c>
      <c r="AT632" s="34">
        <v>0</v>
      </c>
      <c r="AU632" s="34">
        <v>0</v>
      </c>
      <c r="AV632" s="34">
        <v>0</v>
      </c>
    </row>
    <row r="633" spans="1:48" ht="153" x14ac:dyDescent="0.5">
      <c r="A633" s="53">
        <v>576</v>
      </c>
      <c r="B633" s="50" t="s">
        <v>1243</v>
      </c>
      <c r="C633" s="51" t="s">
        <v>1244</v>
      </c>
      <c r="D633" s="52">
        <v>2019</v>
      </c>
      <c r="E633" s="52">
        <v>2021</v>
      </c>
      <c r="F633" s="33">
        <v>641.25</v>
      </c>
      <c r="G633" s="34">
        <f t="shared" si="495"/>
        <v>0</v>
      </c>
      <c r="H633" s="34">
        <f t="shared" si="496"/>
        <v>0.63</v>
      </c>
      <c r="I633" s="34">
        <f t="shared" si="497"/>
        <v>195</v>
      </c>
      <c r="J633" s="34">
        <f t="shared" si="498"/>
        <v>195</v>
      </c>
      <c r="K633" s="34">
        <f t="shared" si="499"/>
        <v>0</v>
      </c>
      <c r="L633" s="34">
        <f t="shared" si="500"/>
        <v>0</v>
      </c>
      <c r="M633" s="34">
        <f t="shared" si="501"/>
        <v>0</v>
      </c>
      <c r="N633" s="34">
        <v>0</v>
      </c>
      <c r="O633" s="34">
        <v>0</v>
      </c>
      <c r="P633" s="34">
        <f t="shared" si="502"/>
        <v>185</v>
      </c>
      <c r="Q633" s="34">
        <v>185</v>
      </c>
      <c r="R633" s="34">
        <v>0</v>
      </c>
      <c r="S633" s="34">
        <v>0</v>
      </c>
      <c r="T633" s="34">
        <v>0</v>
      </c>
      <c r="U633" s="34">
        <v>0</v>
      </c>
      <c r="V633" s="34">
        <v>0.63</v>
      </c>
      <c r="W633" s="34">
        <f t="shared" si="503"/>
        <v>10</v>
      </c>
      <c r="X633" s="34">
        <v>10</v>
      </c>
      <c r="Y633" s="34">
        <v>0</v>
      </c>
      <c r="Z633" s="34">
        <v>0</v>
      </c>
      <c r="AA633" s="34">
        <v>0</v>
      </c>
      <c r="AB633" s="34">
        <v>0</v>
      </c>
      <c r="AC633" s="34">
        <v>0</v>
      </c>
      <c r="AD633" s="34">
        <f t="shared" si="504"/>
        <v>0</v>
      </c>
      <c r="AE633" s="34">
        <v>0</v>
      </c>
      <c r="AF633" s="34">
        <v>0</v>
      </c>
      <c r="AG633" s="34">
        <v>0</v>
      </c>
      <c r="AH633" s="34">
        <v>0</v>
      </c>
      <c r="AI633" s="34">
        <v>0</v>
      </c>
      <c r="AJ633" s="34">
        <v>0</v>
      </c>
      <c r="AK633" s="34">
        <f t="shared" si="505"/>
        <v>0</v>
      </c>
      <c r="AL633" s="34">
        <v>0</v>
      </c>
      <c r="AM633" s="34">
        <v>0</v>
      </c>
      <c r="AN633" s="34">
        <v>0</v>
      </c>
      <c r="AO633" s="34">
        <v>0</v>
      </c>
      <c r="AP633" s="34">
        <v>0</v>
      </c>
      <c r="AQ633" s="34">
        <v>0</v>
      </c>
      <c r="AR633" s="34">
        <f t="shared" si="506"/>
        <v>0</v>
      </c>
      <c r="AS633" s="34">
        <v>0</v>
      </c>
      <c r="AT633" s="34">
        <v>0</v>
      </c>
      <c r="AU633" s="34">
        <v>0</v>
      </c>
      <c r="AV633" s="34">
        <v>0</v>
      </c>
    </row>
    <row r="634" spans="1:48" ht="153" x14ac:dyDescent="0.5">
      <c r="A634" s="53">
        <v>577</v>
      </c>
      <c r="B634" s="50" t="s">
        <v>1245</v>
      </c>
      <c r="C634" s="51" t="s">
        <v>1246</v>
      </c>
      <c r="D634" s="52">
        <v>2019</v>
      </c>
      <c r="E634" s="52">
        <v>2021</v>
      </c>
      <c r="F634" s="33">
        <v>1066.22</v>
      </c>
      <c r="G634" s="34">
        <f t="shared" si="495"/>
        <v>0.8</v>
      </c>
      <c r="H634" s="34">
        <f t="shared" si="496"/>
        <v>0</v>
      </c>
      <c r="I634" s="34">
        <f t="shared" si="497"/>
        <v>303.88</v>
      </c>
      <c r="J634" s="34">
        <f t="shared" si="498"/>
        <v>303.88</v>
      </c>
      <c r="K634" s="34">
        <f t="shared" si="499"/>
        <v>0</v>
      </c>
      <c r="L634" s="34">
        <f t="shared" si="500"/>
        <v>0</v>
      </c>
      <c r="M634" s="34">
        <f t="shared" si="501"/>
        <v>0</v>
      </c>
      <c r="N634" s="34">
        <v>0</v>
      </c>
      <c r="O634" s="34">
        <v>0</v>
      </c>
      <c r="P634" s="34">
        <f t="shared" si="502"/>
        <v>293.88</v>
      </c>
      <c r="Q634" s="34">
        <v>293.88</v>
      </c>
      <c r="R634" s="34">
        <v>0</v>
      </c>
      <c r="S634" s="34">
        <v>0</v>
      </c>
      <c r="T634" s="34">
        <v>0</v>
      </c>
      <c r="U634" s="34">
        <v>0.8</v>
      </c>
      <c r="V634" s="34">
        <v>0</v>
      </c>
      <c r="W634" s="34">
        <f t="shared" si="503"/>
        <v>10</v>
      </c>
      <c r="X634" s="34">
        <v>10</v>
      </c>
      <c r="Y634" s="34">
        <v>0</v>
      </c>
      <c r="Z634" s="34">
        <v>0</v>
      </c>
      <c r="AA634" s="34">
        <v>0</v>
      </c>
      <c r="AB634" s="34">
        <v>0</v>
      </c>
      <c r="AC634" s="34">
        <v>0</v>
      </c>
      <c r="AD634" s="34">
        <f t="shared" si="504"/>
        <v>0</v>
      </c>
      <c r="AE634" s="34">
        <v>0</v>
      </c>
      <c r="AF634" s="34">
        <v>0</v>
      </c>
      <c r="AG634" s="34">
        <v>0</v>
      </c>
      <c r="AH634" s="34">
        <v>0</v>
      </c>
      <c r="AI634" s="34">
        <v>0</v>
      </c>
      <c r="AJ634" s="34">
        <v>0</v>
      </c>
      <c r="AK634" s="34">
        <f t="shared" si="505"/>
        <v>0</v>
      </c>
      <c r="AL634" s="34">
        <v>0</v>
      </c>
      <c r="AM634" s="34">
        <v>0</v>
      </c>
      <c r="AN634" s="34">
        <v>0</v>
      </c>
      <c r="AO634" s="34">
        <v>0</v>
      </c>
      <c r="AP634" s="34">
        <v>0</v>
      </c>
      <c r="AQ634" s="34">
        <v>0</v>
      </c>
      <c r="AR634" s="34">
        <f t="shared" si="506"/>
        <v>0</v>
      </c>
      <c r="AS634" s="34">
        <v>0</v>
      </c>
      <c r="AT634" s="34">
        <v>0</v>
      </c>
      <c r="AU634" s="34">
        <v>0</v>
      </c>
      <c r="AV634" s="34">
        <v>0</v>
      </c>
    </row>
    <row r="635" spans="1:48" ht="76.5" x14ac:dyDescent="0.5">
      <c r="A635" s="53">
        <v>578</v>
      </c>
      <c r="B635" s="50" t="s">
        <v>1247</v>
      </c>
      <c r="C635" s="51" t="s">
        <v>1248</v>
      </c>
      <c r="D635" s="52">
        <v>2019</v>
      </c>
      <c r="E635" s="52">
        <v>2021</v>
      </c>
      <c r="F635" s="33">
        <v>43361.7</v>
      </c>
      <c r="G635" s="34">
        <f t="shared" si="495"/>
        <v>0</v>
      </c>
      <c r="H635" s="34">
        <f t="shared" si="496"/>
        <v>0</v>
      </c>
      <c r="I635" s="34">
        <f t="shared" si="497"/>
        <v>41400.020000000004</v>
      </c>
      <c r="J635" s="34">
        <f t="shared" si="498"/>
        <v>6400.02</v>
      </c>
      <c r="K635" s="34">
        <f t="shared" si="499"/>
        <v>35000</v>
      </c>
      <c r="L635" s="34">
        <f t="shared" si="500"/>
        <v>0</v>
      </c>
      <c r="M635" s="34">
        <f t="shared" si="501"/>
        <v>0</v>
      </c>
      <c r="N635" s="34">
        <v>0</v>
      </c>
      <c r="O635" s="34">
        <v>0</v>
      </c>
      <c r="P635" s="34">
        <f t="shared" si="502"/>
        <v>4637.79</v>
      </c>
      <c r="Q635" s="34">
        <v>4637.79</v>
      </c>
      <c r="R635" s="34">
        <v>0</v>
      </c>
      <c r="S635" s="34">
        <v>0</v>
      </c>
      <c r="T635" s="34">
        <v>0</v>
      </c>
      <c r="U635" s="34">
        <v>0</v>
      </c>
      <c r="V635" s="34">
        <v>0</v>
      </c>
      <c r="W635" s="34">
        <f t="shared" si="503"/>
        <v>1762.23</v>
      </c>
      <c r="X635" s="34">
        <v>1762.23</v>
      </c>
      <c r="Y635" s="34">
        <v>0</v>
      </c>
      <c r="Z635" s="34">
        <v>0</v>
      </c>
      <c r="AA635" s="34">
        <v>0</v>
      </c>
      <c r="AB635" s="34">
        <v>0</v>
      </c>
      <c r="AC635" s="34">
        <v>0</v>
      </c>
      <c r="AD635" s="34">
        <f t="shared" si="504"/>
        <v>35000</v>
      </c>
      <c r="AE635" s="34">
        <v>0</v>
      </c>
      <c r="AF635" s="34">
        <v>35000</v>
      </c>
      <c r="AG635" s="34">
        <v>0</v>
      </c>
      <c r="AH635" s="34">
        <v>0</v>
      </c>
      <c r="AI635" s="34">
        <v>0</v>
      </c>
      <c r="AJ635" s="34">
        <v>0</v>
      </c>
      <c r="AK635" s="34">
        <f t="shared" si="505"/>
        <v>0</v>
      </c>
      <c r="AL635" s="34">
        <v>0</v>
      </c>
      <c r="AM635" s="34">
        <v>0</v>
      </c>
      <c r="AN635" s="34">
        <v>0</v>
      </c>
      <c r="AO635" s="34">
        <v>0</v>
      </c>
      <c r="AP635" s="34">
        <v>0</v>
      </c>
      <c r="AQ635" s="34">
        <v>0</v>
      </c>
      <c r="AR635" s="34">
        <f t="shared" si="506"/>
        <v>0</v>
      </c>
      <c r="AS635" s="34">
        <v>0</v>
      </c>
      <c r="AT635" s="34">
        <v>0</v>
      </c>
      <c r="AU635" s="34">
        <v>0</v>
      </c>
      <c r="AV635" s="34">
        <v>0</v>
      </c>
    </row>
    <row r="636" spans="1:48" ht="153" x14ac:dyDescent="0.5">
      <c r="A636" s="53">
        <v>579</v>
      </c>
      <c r="B636" s="50" t="s">
        <v>1249</v>
      </c>
      <c r="C636" s="51" t="s">
        <v>1250</v>
      </c>
      <c r="D636" s="52">
        <v>2019</v>
      </c>
      <c r="E636" s="52">
        <v>2020</v>
      </c>
      <c r="F636" s="33">
        <v>371.15861000000001</v>
      </c>
      <c r="G636" s="34">
        <f t="shared" si="495"/>
        <v>0</v>
      </c>
      <c r="H636" s="34">
        <f t="shared" si="496"/>
        <v>0.4</v>
      </c>
      <c r="I636" s="34">
        <f t="shared" si="497"/>
        <v>329.61</v>
      </c>
      <c r="J636" s="34">
        <f t="shared" si="498"/>
        <v>329.61</v>
      </c>
      <c r="K636" s="34">
        <f t="shared" si="499"/>
        <v>0</v>
      </c>
      <c r="L636" s="34">
        <f t="shared" si="500"/>
        <v>0</v>
      </c>
      <c r="M636" s="34">
        <f t="shared" si="501"/>
        <v>0</v>
      </c>
      <c r="N636" s="34">
        <v>0</v>
      </c>
      <c r="O636" s="34">
        <v>0.4</v>
      </c>
      <c r="P636" s="34">
        <f t="shared" si="502"/>
        <v>329.61</v>
      </c>
      <c r="Q636" s="34">
        <v>329.61</v>
      </c>
      <c r="R636" s="34">
        <v>0</v>
      </c>
      <c r="S636" s="34">
        <v>0</v>
      </c>
      <c r="T636" s="34">
        <v>0</v>
      </c>
      <c r="U636" s="34">
        <v>0</v>
      </c>
      <c r="V636" s="34">
        <v>0</v>
      </c>
      <c r="W636" s="34">
        <f t="shared" si="503"/>
        <v>0</v>
      </c>
      <c r="X636" s="34">
        <v>0</v>
      </c>
      <c r="Y636" s="34">
        <v>0</v>
      </c>
      <c r="Z636" s="34">
        <v>0</v>
      </c>
      <c r="AA636" s="34">
        <v>0</v>
      </c>
      <c r="AB636" s="34">
        <v>0</v>
      </c>
      <c r="AC636" s="34">
        <v>0</v>
      </c>
      <c r="AD636" s="34">
        <f t="shared" si="504"/>
        <v>0</v>
      </c>
      <c r="AE636" s="34">
        <v>0</v>
      </c>
      <c r="AF636" s="34">
        <v>0</v>
      </c>
      <c r="AG636" s="34">
        <v>0</v>
      </c>
      <c r="AH636" s="34">
        <v>0</v>
      </c>
      <c r="AI636" s="34">
        <v>0</v>
      </c>
      <c r="AJ636" s="34">
        <v>0</v>
      </c>
      <c r="AK636" s="34">
        <f t="shared" si="505"/>
        <v>0</v>
      </c>
      <c r="AL636" s="34">
        <v>0</v>
      </c>
      <c r="AM636" s="34">
        <v>0</v>
      </c>
      <c r="AN636" s="34">
        <v>0</v>
      </c>
      <c r="AO636" s="34">
        <v>0</v>
      </c>
      <c r="AP636" s="34">
        <v>0</v>
      </c>
      <c r="AQ636" s="34">
        <v>0</v>
      </c>
      <c r="AR636" s="34">
        <f t="shared" si="506"/>
        <v>0</v>
      </c>
      <c r="AS636" s="34">
        <v>0</v>
      </c>
      <c r="AT636" s="34">
        <v>0</v>
      </c>
      <c r="AU636" s="34">
        <v>0</v>
      </c>
      <c r="AV636" s="34">
        <v>0</v>
      </c>
    </row>
    <row r="637" spans="1:48" ht="153" x14ac:dyDescent="0.5">
      <c r="A637" s="53">
        <v>580</v>
      </c>
      <c r="B637" s="50" t="s">
        <v>1251</v>
      </c>
      <c r="C637" s="51" t="s">
        <v>1252</v>
      </c>
      <c r="D637" s="52">
        <v>2019</v>
      </c>
      <c r="E637" s="52">
        <v>2020</v>
      </c>
      <c r="F637" s="33">
        <v>3292.51</v>
      </c>
      <c r="G637" s="34">
        <f t="shared" si="495"/>
        <v>9.6000000000000002E-2</v>
      </c>
      <c r="H637" s="34">
        <f t="shared" si="496"/>
        <v>0</v>
      </c>
      <c r="I637" s="34">
        <f t="shared" si="497"/>
        <v>2951.73</v>
      </c>
      <c r="J637" s="34">
        <f t="shared" si="498"/>
        <v>2951.73</v>
      </c>
      <c r="K637" s="34">
        <f t="shared" si="499"/>
        <v>0</v>
      </c>
      <c r="L637" s="34">
        <f t="shared" si="500"/>
        <v>0</v>
      </c>
      <c r="M637" s="34">
        <f t="shared" si="501"/>
        <v>0</v>
      </c>
      <c r="N637" s="34">
        <v>9.6000000000000002E-2</v>
      </c>
      <c r="O637" s="34">
        <v>0</v>
      </c>
      <c r="P637" s="34">
        <f t="shared" si="502"/>
        <v>2951.73</v>
      </c>
      <c r="Q637" s="34">
        <v>2951.73</v>
      </c>
      <c r="R637" s="34">
        <v>0</v>
      </c>
      <c r="S637" s="34">
        <v>0</v>
      </c>
      <c r="T637" s="34">
        <v>0</v>
      </c>
      <c r="U637" s="34">
        <v>0</v>
      </c>
      <c r="V637" s="34">
        <v>0</v>
      </c>
      <c r="W637" s="34">
        <f t="shared" si="503"/>
        <v>0</v>
      </c>
      <c r="X637" s="34">
        <v>0</v>
      </c>
      <c r="Y637" s="34">
        <v>0</v>
      </c>
      <c r="Z637" s="34">
        <v>0</v>
      </c>
      <c r="AA637" s="34">
        <v>0</v>
      </c>
      <c r="AB637" s="34">
        <v>0</v>
      </c>
      <c r="AC637" s="34">
        <v>0</v>
      </c>
      <c r="AD637" s="34">
        <f t="shared" si="504"/>
        <v>0</v>
      </c>
      <c r="AE637" s="34">
        <v>0</v>
      </c>
      <c r="AF637" s="34">
        <v>0</v>
      </c>
      <c r="AG637" s="34">
        <v>0</v>
      </c>
      <c r="AH637" s="34">
        <v>0</v>
      </c>
      <c r="AI637" s="34">
        <v>0</v>
      </c>
      <c r="AJ637" s="34">
        <v>0</v>
      </c>
      <c r="AK637" s="34">
        <f t="shared" si="505"/>
        <v>0</v>
      </c>
      <c r="AL637" s="34">
        <v>0</v>
      </c>
      <c r="AM637" s="34">
        <v>0</v>
      </c>
      <c r="AN637" s="34">
        <v>0</v>
      </c>
      <c r="AO637" s="34">
        <v>0</v>
      </c>
      <c r="AP637" s="34">
        <v>0</v>
      </c>
      <c r="AQ637" s="34">
        <v>0</v>
      </c>
      <c r="AR637" s="34">
        <f t="shared" si="506"/>
        <v>0</v>
      </c>
      <c r="AS637" s="34">
        <v>0</v>
      </c>
      <c r="AT637" s="34">
        <v>0</v>
      </c>
      <c r="AU637" s="34">
        <v>0</v>
      </c>
      <c r="AV637" s="34">
        <v>0</v>
      </c>
    </row>
    <row r="638" spans="1:48" ht="153" x14ac:dyDescent="0.5">
      <c r="A638" s="53">
        <v>581</v>
      </c>
      <c r="B638" s="50" t="s">
        <v>1253</v>
      </c>
      <c r="C638" s="51" t="s">
        <v>1254</v>
      </c>
      <c r="D638" s="52">
        <v>2020</v>
      </c>
      <c r="E638" s="52">
        <v>2020</v>
      </c>
      <c r="F638" s="33">
        <v>1214.49</v>
      </c>
      <c r="G638" s="34">
        <f t="shared" si="495"/>
        <v>0</v>
      </c>
      <c r="H638" s="34">
        <f t="shared" si="496"/>
        <v>0.9</v>
      </c>
      <c r="I638" s="34">
        <f t="shared" si="497"/>
        <v>840</v>
      </c>
      <c r="J638" s="34">
        <f t="shared" si="498"/>
        <v>840</v>
      </c>
      <c r="K638" s="34">
        <f t="shared" si="499"/>
        <v>0</v>
      </c>
      <c r="L638" s="34">
        <f t="shared" si="500"/>
        <v>0</v>
      </c>
      <c r="M638" s="34">
        <f t="shared" si="501"/>
        <v>0</v>
      </c>
      <c r="N638" s="34">
        <v>0</v>
      </c>
      <c r="O638" s="34">
        <v>0.9</v>
      </c>
      <c r="P638" s="34">
        <f t="shared" si="502"/>
        <v>840</v>
      </c>
      <c r="Q638" s="34">
        <v>840</v>
      </c>
      <c r="R638" s="34">
        <v>0</v>
      </c>
      <c r="S638" s="34">
        <v>0</v>
      </c>
      <c r="T638" s="34">
        <v>0</v>
      </c>
      <c r="U638" s="34">
        <v>0</v>
      </c>
      <c r="V638" s="34">
        <v>0</v>
      </c>
      <c r="W638" s="34">
        <f t="shared" si="503"/>
        <v>0</v>
      </c>
      <c r="X638" s="34">
        <v>0</v>
      </c>
      <c r="Y638" s="34">
        <v>0</v>
      </c>
      <c r="Z638" s="34">
        <v>0</v>
      </c>
      <c r="AA638" s="34">
        <v>0</v>
      </c>
      <c r="AB638" s="34">
        <v>0</v>
      </c>
      <c r="AC638" s="34">
        <v>0</v>
      </c>
      <c r="AD638" s="34">
        <f t="shared" si="504"/>
        <v>0</v>
      </c>
      <c r="AE638" s="34">
        <v>0</v>
      </c>
      <c r="AF638" s="34">
        <v>0</v>
      </c>
      <c r="AG638" s="34">
        <v>0</v>
      </c>
      <c r="AH638" s="34">
        <v>0</v>
      </c>
      <c r="AI638" s="34">
        <v>0</v>
      </c>
      <c r="AJ638" s="34">
        <v>0</v>
      </c>
      <c r="AK638" s="34">
        <f t="shared" si="505"/>
        <v>0</v>
      </c>
      <c r="AL638" s="34">
        <v>0</v>
      </c>
      <c r="AM638" s="34">
        <v>0</v>
      </c>
      <c r="AN638" s="34">
        <v>0</v>
      </c>
      <c r="AO638" s="34">
        <v>0</v>
      </c>
      <c r="AP638" s="34">
        <v>0</v>
      </c>
      <c r="AQ638" s="34">
        <v>0</v>
      </c>
      <c r="AR638" s="34">
        <f t="shared" si="506"/>
        <v>0</v>
      </c>
      <c r="AS638" s="34">
        <v>0</v>
      </c>
      <c r="AT638" s="34">
        <v>0</v>
      </c>
      <c r="AU638" s="34">
        <v>0</v>
      </c>
      <c r="AV638" s="34">
        <v>0</v>
      </c>
    </row>
    <row r="639" spans="1:48" ht="114.75" x14ac:dyDescent="0.5">
      <c r="A639" s="53">
        <v>582</v>
      </c>
      <c r="B639" s="50" t="s">
        <v>1255</v>
      </c>
      <c r="C639" s="51" t="s">
        <v>1256</v>
      </c>
      <c r="D639" s="52">
        <v>2019</v>
      </c>
      <c r="E639" s="52">
        <v>2020</v>
      </c>
      <c r="F639" s="33">
        <v>2537.2242099999999</v>
      </c>
      <c r="G639" s="34">
        <f t="shared" si="495"/>
        <v>0</v>
      </c>
      <c r="H639" s="34">
        <f t="shared" si="496"/>
        <v>0</v>
      </c>
      <c r="I639" s="34">
        <f t="shared" si="497"/>
        <v>2536.98</v>
      </c>
      <c r="J639" s="34">
        <f t="shared" si="498"/>
        <v>2536.98</v>
      </c>
      <c r="K639" s="34">
        <f t="shared" si="499"/>
        <v>0</v>
      </c>
      <c r="L639" s="34">
        <f t="shared" si="500"/>
        <v>0</v>
      </c>
      <c r="M639" s="34">
        <f t="shared" si="501"/>
        <v>0</v>
      </c>
      <c r="N639" s="34">
        <v>0</v>
      </c>
      <c r="O639" s="34">
        <v>0</v>
      </c>
      <c r="P639" s="34">
        <f t="shared" si="502"/>
        <v>2536.98</v>
      </c>
      <c r="Q639" s="34">
        <v>2536.98</v>
      </c>
      <c r="R639" s="34">
        <v>0</v>
      </c>
      <c r="S639" s="34">
        <v>0</v>
      </c>
      <c r="T639" s="34">
        <v>0</v>
      </c>
      <c r="U639" s="34">
        <v>0</v>
      </c>
      <c r="V639" s="34">
        <v>0</v>
      </c>
      <c r="W639" s="34">
        <f t="shared" si="503"/>
        <v>0</v>
      </c>
      <c r="X639" s="34">
        <v>0</v>
      </c>
      <c r="Y639" s="34">
        <v>0</v>
      </c>
      <c r="Z639" s="34">
        <v>0</v>
      </c>
      <c r="AA639" s="34">
        <v>0</v>
      </c>
      <c r="AB639" s="34">
        <v>0</v>
      </c>
      <c r="AC639" s="34">
        <v>0</v>
      </c>
      <c r="AD639" s="34">
        <f t="shared" si="504"/>
        <v>0</v>
      </c>
      <c r="AE639" s="34">
        <v>0</v>
      </c>
      <c r="AF639" s="34">
        <v>0</v>
      </c>
      <c r="AG639" s="34">
        <v>0</v>
      </c>
      <c r="AH639" s="34">
        <v>0</v>
      </c>
      <c r="AI639" s="34">
        <v>0</v>
      </c>
      <c r="AJ639" s="34">
        <v>0</v>
      </c>
      <c r="AK639" s="34">
        <f t="shared" si="505"/>
        <v>0</v>
      </c>
      <c r="AL639" s="34">
        <v>0</v>
      </c>
      <c r="AM639" s="34">
        <v>0</v>
      </c>
      <c r="AN639" s="34">
        <v>0</v>
      </c>
      <c r="AO639" s="34">
        <v>0</v>
      </c>
      <c r="AP639" s="34">
        <v>0</v>
      </c>
      <c r="AQ639" s="34">
        <v>0</v>
      </c>
      <c r="AR639" s="34">
        <f t="shared" si="506"/>
        <v>0</v>
      </c>
      <c r="AS639" s="34">
        <v>0</v>
      </c>
      <c r="AT639" s="34">
        <v>0</v>
      </c>
      <c r="AU639" s="34">
        <v>0</v>
      </c>
      <c r="AV639" s="34">
        <v>0</v>
      </c>
    </row>
    <row r="640" spans="1:48" ht="229.5" x14ac:dyDescent="0.5">
      <c r="A640" s="53">
        <v>583</v>
      </c>
      <c r="B640" s="50" t="s">
        <v>1257</v>
      </c>
      <c r="C640" s="51" t="s">
        <v>1258</v>
      </c>
      <c r="D640" s="52">
        <v>2020</v>
      </c>
      <c r="E640" s="52">
        <v>2020</v>
      </c>
      <c r="F640" s="33">
        <v>207.55</v>
      </c>
      <c r="G640" s="34">
        <f t="shared" si="495"/>
        <v>0.15</v>
      </c>
      <c r="H640" s="34">
        <f t="shared" si="496"/>
        <v>0</v>
      </c>
      <c r="I640" s="34">
        <f t="shared" si="497"/>
        <v>169.51</v>
      </c>
      <c r="J640" s="34">
        <f t="shared" si="498"/>
        <v>169.51</v>
      </c>
      <c r="K640" s="34">
        <f t="shared" si="499"/>
        <v>0</v>
      </c>
      <c r="L640" s="34">
        <f t="shared" si="500"/>
        <v>0</v>
      </c>
      <c r="M640" s="34">
        <f t="shared" si="501"/>
        <v>0</v>
      </c>
      <c r="N640" s="34">
        <v>0.15</v>
      </c>
      <c r="O640" s="34">
        <v>0</v>
      </c>
      <c r="P640" s="34">
        <f t="shared" si="502"/>
        <v>169.51</v>
      </c>
      <c r="Q640" s="33">
        <v>169.51</v>
      </c>
      <c r="R640" s="34">
        <v>0</v>
      </c>
      <c r="S640" s="34">
        <v>0</v>
      </c>
      <c r="T640" s="34">
        <v>0</v>
      </c>
      <c r="U640" s="34">
        <v>0</v>
      </c>
      <c r="V640" s="34">
        <v>0</v>
      </c>
      <c r="W640" s="34">
        <f t="shared" si="503"/>
        <v>0</v>
      </c>
      <c r="X640" s="34">
        <v>0</v>
      </c>
      <c r="Y640" s="34">
        <v>0</v>
      </c>
      <c r="Z640" s="34">
        <v>0</v>
      </c>
      <c r="AA640" s="34">
        <v>0</v>
      </c>
      <c r="AB640" s="34">
        <v>0</v>
      </c>
      <c r="AC640" s="34">
        <v>0</v>
      </c>
      <c r="AD640" s="34">
        <f t="shared" si="504"/>
        <v>0</v>
      </c>
      <c r="AE640" s="34">
        <v>0</v>
      </c>
      <c r="AF640" s="34">
        <v>0</v>
      </c>
      <c r="AG640" s="34">
        <v>0</v>
      </c>
      <c r="AH640" s="34">
        <v>0</v>
      </c>
      <c r="AI640" s="34">
        <v>0</v>
      </c>
      <c r="AJ640" s="34">
        <v>0</v>
      </c>
      <c r="AK640" s="34">
        <f t="shared" si="505"/>
        <v>0</v>
      </c>
      <c r="AL640" s="34">
        <v>0</v>
      </c>
      <c r="AM640" s="34">
        <v>0</v>
      </c>
      <c r="AN640" s="34">
        <v>0</v>
      </c>
      <c r="AO640" s="34">
        <v>0</v>
      </c>
      <c r="AP640" s="34">
        <v>0</v>
      </c>
      <c r="AQ640" s="34">
        <v>0</v>
      </c>
      <c r="AR640" s="34">
        <f t="shared" si="506"/>
        <v>0</v>
      </c>
      <c r="AS640" s="34">
        <v>0</v>
      </c>
      <c r="AT640" s="34">
        <v>0</v>
      </c>
      <c r="AU640" s="34">
        <v>0</v>
      </c>
      <c r="AV640" s="34">
        <v>0</v>
      </c>
    </row>
    <row r="641" spans="1:48" ht="191.25" x14ac:dyDescent="0.5">
      <c r="A641" s="53">
        <v>584</v>
      </c>
      <c r="B641" s="50" t="s">
        <v>1259</v>
      </c>
      <c r="C641" s="51" t="s">
        <v>1260</v>
      </c>
      <c r="D641" s="52">
        <v>2020</v>
      </c>
      <c r="E641" s="52">
        <v>2020</v>
      </c>
      <c r="F641" s="33">
        <v>487.06</v>
      </c>
      <c r="G641" s="34">
        <f t="shared" si="495"/>
        <v>0</v>
      </c>
      <c r="H641" s="34">
        <f t="shared" si="496"/>
        <v>0.4</v>
      </c>
      <c r="I641" s="34">
        <f t="shared" si="497"/>
        <v>487.06</v>
      </c>
      <c r="J641" s="34">
        <f t="shared" si="498"/>
        <v>487.06</v>
      </c>
      <c r="K641" s="34">
        <f t="shared" si="499"/>
        <v>0</v>
      </c>
      <c r="L641" s="34">
        <f t="shared" si="500"/>
        <v>0</v>
      </c>
      <c r="M641" s="34">
        <f t="shared" si="501"/>
        <v>0</v>
      </c>
      <c r="N641" s="34">
        <v>0</v>
      </c>
      <c r="O641" s="34">
        <v>0.4</v>
      </c>
      <c r="P641" s="34">
        <f t="shared" si="502"/>
        <v>487.06</v>
      </c>
      <c r="Q641" s="33">
        <v>487.06</v>
      </c>
      <c r="R641" s="34">
        <v>0</v>
      </c>
      <c r="S641" s="34">
        <v>0</v>
      </c>
      <c r="T641" s="34">
        <v>0</v>
      </c>
      <c r="U641" s="34">
        <v>0</v>
      </c>
      <c r="V641" s="34">
        <v>0</v>
      </c>
      <c r="W641" s="34">
        <f t="shared" si="503"/>
        <v>0</v>
      </c>
      <c r="X641" s="34">
        <v>0</v>
      </c>
      <c r="Y641" s="34">
        <v>0</v>
      </c>
      <c r="Z641" s="34">
        <v>0</v>
      </c>
      <c r="AA641" s="34">
        <v>0</v>
      </c>
      <c r="AB641" s="34">
        <v>0</v>
      </c>
      <c r="AC641" s="34">
        <v>0</v>
      </c>
      <c r="AD641" s="34">
        <f t="shared" si="504"/>
        <v>0</v>
      </c>
      <c r="AE641" s="34">
        <v>0</v>
      </c>
      <c r="AF641" s="34">
        <v>0</v>
      </c>
      <c r="AG641" s="34">
        <v>0</v>
      </c>
      <c r="AH641" s="34">
        <v>0</v>
      </c>
      <c r="AI641" s="34">
        <v>0</v>
      </c>
      <c r="AJ641" s="34">
        <v>0</v>
      </c>
      <c r="AK641" s="34">
        <f t="shared" si="505"/>
        <v>0</v>
      </c>
      <c r="AL641" s="34">
        <v>0</v>
      </c>
      <c r="AM641" s="34">
        <v>0</v>
      </c>
      <c r="AN641" s="34">
        <v>0</v>
      </c>
      <c r="AO641" s="34">
        <v>0</v>
      </c>
      <c r="AP641" s="34">
        <v>0</v>
      </c>
      <c r="AQ641" s="34">
        <v>0</v>
      </c>
      <c r="AR641" s="34">
        <f t="shared" si="506"/>
        <v>0</v>
      </c>
      <c r="AS641" s="34">
        <v>0</v>
      </c>
      <c r="AT641" s="34">
        <v>0</v>
      </c>
      <c r="AU641" s="34">
        <v>0</v>
      </c>
      <c r="AV641" s="34">
        <v>0</v>
      </c>
    </row>
    <row r="642" spans="1:48" ht="153" x14ac:dyDescent="0.5">
      <c r="A642" s="53">
        <v>585</v>
      </c>
      <c r="B642" s="50" t="s">
        <v>1261</v>
      </c>
      <c r="C642" s="51" t="s">
        <v>1262</v>
      </c>
      <c r="D642" s="52">
        <v>2020</v>
      </c>
      <c r="E642" s="52">
        <v>2020</v>
      </c>
      <c r="F642" s="33">
        <v>487.06</v>
      </c>
      <c r="G642" s="34">
        <f t="shared" ref="G642:G664" si="507">N642+U642+AB642+AI642+AP642</f>
        <v>0</v>
      </c>
      <c r="H642" s="34">
        <f t="shared" ref="H642:H664" si="508">O642+V642+AC642+AJ642+AQ642</f>
        <v>0.4</v>
      </c>
      <c r="I642" s="34">
        <f t="shared" si="497"/>
        <v>487.06</v>
      </c>
      <c r="J642" s="34">
        <f t="shared" ref="J642:J664" si="509">Q642+X642+AE642+AL642+AS642</f>
        <v>487.06</v>
      </c>
      <c r="K642" s="34">
        <f t="shared" ref="K642:K664" si="510">R642+Y642+AF642+AM642+AT642</f>
        <v>0</v>
      </c>
      <c r="L642" s="34">
        <f t="shared" ref="L642:L664" si="511">S642+Z642+AG642+AN642+AU642</f>
        <v>0</v>
      </c>
      <c r="M642" s="34">
        <f t="shared" ref="M642:M664" si="512">T642+AA642+AH642+AO642+AV642</f>
        <v>0</v>
      </c>
      <c r="N642" s="34">
        <v>0</v>
      </c>
      <c r="O642" s="34">
        <v>0.4</v>
      </c>
      <c r="P642" s="34">
        <f t="shared" si="502"/>
        <v>487.06</v>
      </c>
      <c r="Q642" s="33">
        <v>487.06</v>
      </c>
      <c r="R642" s="34">
        <v>0</v>
      </c>
      <c r="S642" s="34">
        <v>0</v>
      </c>
      <c r="T642" s="34">
        <v>0</v>
      </c>
      <c r="U642" s="34">
        <v>0</v>
      </c>
      <c r="V642" s="34">
        <v>0</v>
      </c>
      <c r="W642" s="34">
        <f t="shared" si="503"/>
        <v>0</v>
      </c>
      <c r="X642" s="34">
        <v>0</v>
      </c>
      <c r="Y642" s="34">
        <v>0</v>
      </c>
      <c r="Z642" s="34">
        <v>0</v>
      </c>
      <c r="AA642" s="34">
        <v>0</v>
      </c>
      <c r="AB642" s="34">
        <v>0</v>
      </c>
      <c r="AC642" s="34">
        <v>0</v>
      </c>
      <c r="AD642" s="34">
        <f t="shared" si="504"/>
        <v>0</v>
      </c>
      <c r="AE642" s="34">
        <v>0</v>
      </c>
      <c r="AF642" s="34">
        <v>0</v>
      </c>
      <c r="AG642" s="34">
        <v>0</v>
      </c>
      <c r="AH642" s="34">
        <v>0</v>
      </c>
      <c r="AI642" s="34">
        <v>0</v>
      </c>
      <c r="AJ642" s="34">
        <v>0</v>
      </c>
      <c r="AK642" s="34">
        <f t="shared" si="505"/>
        <v>0</v>
      </c>
      <c r="AL642" s="34">
        <v>0</v>
      </c>
      <c r="AM642" s="34">
        <v>0</v>
      </c>
      <c r="AN642" s="34">
        <v>0</v>
      </c>
      <c r="AO642" s="34">
        <v>0</v>
      </c>
      <c r="AP642" s="34">
        <v>0</v>
      </c>
      <c r="AQ642" s="34">
        <v>0</v>
      </c>
      <c r="AR642" s="34">
        <f t="shared" si="506"/>
        <v>0</v>
      </c>
      <c r="AS642" s="34">
        <v>0</v>
      </c>
      <c r="AT642" s="34">
        <v>0</v>
      </c>
      <c r="AU642" s="34">
        <v>0</v>
      </c>
      <c r="AV642" s="34">
        <v>0</v>
      </c>
    </row>
    <row r="643" spans="1:48" ht="153" x14ac:dyDescent="0.5">
      <c r="A643" s="53">
        <v>586</v>
      </c>
      <c r="B643" s="50" t="s">
        <v>1263</v>
      </c>
      <c r="C643" s="51" t="s">
        <v>1264</v>
      </c>
      <c r="D643" s="52">
        <v>2020</v>
      </c>
      <c r="E643" s="52">
        <v>2021</v>
      </c>
      <c r="F643" s="33">
        <v>1539.2</v>
      </c>
      <c r="G643" s="34">
        <f t="shared" si="507"/>
        <v>1.1000000000000001</v>
      </c>
      <c r="H643" s="34">
        <f t="shared" si="508"/>
        <v>0</v>
      </c>
      <c r="I643" s="34">
        <f t="shared" si="497"/>
        <v>520.32999999999993</v>
      </c>
      <c r="J643" s="34">
        <f t="shared" si="509"/>
        <v>520.32999999999993</v>
      </c>
      <c r="K643" s="34">
        <f t="shared" si="510"/>
        <v>0</v>
      </c>
      <c r="L643" s="34">
        <f t="shared" si="511"/>
        <v>0</v>
      </c>
      <c r="M643" s="34">
        <f t="shared" si="512"/>
        <v>0</v>
      </c>
      <c r="N643" s="34">
        <v>0</v>
      </c>
      <c r="O643" s="34">
        <v>0</v>
      </c>
      <c r="P643" s="34">
        <f t="shared" si="502"/>
        <v>510.33</v>
      </c>
      <c r="Q643" s="33">
        <v>510.33</v>
      </c>
      <c r="R643" s="34">
        <v>0</v>
      </c>
      <c r="S643" s="34">
        <v>0</v>
      </c>
      <c r="T643" s="34">
        <v>0</v>
      </c>
      <c r="U643" s="34">
        <v>1.1000000000000001</v>
      </c>
      <c r="V643" s="34">
        <v>0</v>
      </c>
      <c r="W643" s="34">
        <f t="shared" si="503"/>
        <v>10</v>
      </c>
      <c r="X643" s="34">
        <v>10</v>
      </c>
      <c r="Y643" s="34">
        <v>0</v>
      </c>
      <c r="Z643" s="34">
        <v>0</v>
      </c>
      <c r="AA643" s="34">
        <v>0</v>
      </c>
      <c r="AB643" s="34">
        <v>0</v>
      </c>
      <c r="AC643" s="34">
        <v>0</v>
      </c>
      <c r="AD643" s="34">
        <f t="shared" si="504"/>
        <v>0</v>
      </c>
      <c r="AE643" s="34">
        <v>0</v>
      </c>
      <c r="AF643" s="34">
        <v>0</v>
      </c>
      <c r="AG643" s="34">
        <v>0</v>
      </c>
      <c r="AH643" s="34">
        <v>0</v>
      </c>
      <c r="AI643" s="34">
        <v>0</v>
      </c>
      <c r="AJ643" s="34">
        <v>0</v>
      </c>
      <c r="AK643" s="34">
        <f t="shared" si="505"/>
        <v>0</v>
      </c>
      <c r="AL643" s="34">
        <v>0</v>
      </c>
      <c r="AM643" s="34">
        <v>0</v>
      </c>
      <c r="AN643" s="34">
        <v>0</v>
      </c>
      <c r="AO643" s="34">
        <v>0</v>
      </c>
      <c r="AP643" s="34">
        <v>0</v>
      </c>
      <c r="AQ643" s="34">
        <v>0</v>
      </c>
      <c r="AR643" s="34">
        <f t="shared" si="506"/>
        <v>0</v>
      </c>
      <c r="AS643" s="34">
        <v>0</v>
      </c>
      <c r="AT643" s="34">
        <v>0</v>
      </c>
      <c r="AU643" s="34">
        <v>0</v>
      </c>
      <c r="AV643" s="34">
        <v>0</v>
      </c>
    </row>
    <row r="644" spans="1:48" ht="114.75" x14ac:dyDescent="0.5">
      <c r="A644" s="53">
        <v>587</v>
      </c>
      <c r="B644" s="50" t="s">
        <v>1265</v>
      </c>
      <c r="C644" s="51" t="s">
        <v>1266</v>
      </c>
      <c r="D644" s="52">
        <v>2022</v>
      </c>
      <c r="E644" s="52">
        <v>2022</v>
      </c>
      <c r="F644" s="33">
        <v>3319.96</v>
      </c>
      <c r="G644" s="34">
        <f t="shared" si="507"/>
        <v>0.2</v>
      </c>
      <c r="H644" s="34">
        <f t="shared" si="508"/>
        <v>0</v>
      </c>
      <c r="I644" s="34">
        <f t="shared" si="497"/>
        <v>3319.96</v>
      </c>
      <c r="J644" s="34">
        <f t="shared" si="509"/>
        <v>3319.96</v>
      </c>
      <c r="K644" s="34">
        <f t="shared" si="510"/>
        <v>0</v>
      </c>
      <c r="L644" s="34">
        <f t="shared" si="511"/>
        <v>0</v>
      </c>
      <c r="M644" s="34">
        <f t="shared" si="512"/>
        <v>0</v>
      </c>
      <c r="N644" s="34">
        <v>0</v>
      </c>
      <c r="O644" s="34">
        <v>0</v>
      </c>
      <c r="P644" s="34">
        <f t="shared" si="502"/>
        <v>0</v>
      </c>
      <c r="Q644" s="33">
        <v>0</v>
      </c>
      <c r="R644" s="34">
        <v>0</v>
      </c>
      <c r="S644" s="34">
        <v>0</v>
      </c>
      <c r="T644" s="34">
        <v>0</v>
      </c>
      <c r="U644" s="34">
        <v>0</v>
      </c>
      <c r="V644" s="34">
        <v>0</v>
      </c>
      <c r="W644" s="34">
        <f t="shared" si="503"/>
        <v>0</v>
      </c>
      <c r="X644" s="34">
        <v>0</v>
      </c>
      <c r="Y644" s="34">
        <v>0</v>
      </c>
      <c r="Z644" s="34">
        <v>0</v>
      </c>
      <c r="AA644" s="34">
        <v>0</v>
      </c>
      <c r="AB644" s="34">
        <v>0.2</v>
      </c>
      <c r="AC644" s="34">
        <v>0</v>
      </c>
      <c r="AD644" s="34">
        <f t="shared" si="504"/>
        <v>319.95999999999998</v>
      </c>
      <c r="AE644" s="34">
        <v>319.95999999999998</v>
      </c>
      <c r="AF644" s="34">
        <v>0</v>
      </c>
      <c r="AG644" s="34">
        <v>0</v>
      </c>
      <c r="AH644" s="34">
        <v>0</v>
      </c>
      <c r="AI644" s="34">
        <v>0</v>
      </c>
      <c r="AJ644" s="34">
        <v>0</v>
      </c>
      <c r="AK644" s="34">
        <f t="shared" si="505"/>
        <v>3000</v>
      </c>
      <c r="AL644" s="34">
        <v>3000</v>
      </c>
      <c r="AM644" s="34">
        <v>0</v>
      </c>
      <c r="AN644" s="34">
        <v>0</v>
      </c>
      <c r="AO644" s="34">
        <v>0</v>
      </c>
      <c r="AP644" s="34">
        <v>0</v>
      </c>
      <c r="AQ644" s="34">
        <v>0</v>
      </c>
      <c r="AR644" s="34">
        <f t="shared" si="506"/>
        <v>0</v>
      </c>
      <c r="AS644" s="34">
        <v>0</v>
      </c>
      <c r="AT644" s="34">
        <v>0</v>
      </c>
      <c r="AU644" s="34">
        <v>0</v>
      </c>
      <c r="AV644" s="34">
        <v>0</v>
      </c>
    </row>
    <row r="645" spans="1:48" ht="191.25" x14ac:dyDescent="0.5">
      <c r="A645" s="53">
        <v>588</v>
      </c>
      <c r="B645" s="50" t="s">
        <v>1267</v>
      </c>
      <c r="C645" s="51" t="s">
        <v>1268</v>
      </c>
      <c r="D645" s="52">
        <v>2020</v>
      </c>
      <c r="E645" s="52">
        <v>2020</v>
      </c>
      <c r="F645" s="33">
        <v>332.3</v>
      </c>
      <c r="G645" s="34">
        <f t="shared" si="507"/>
        <v>0.25</v>
      </c>
      <c r="H645" s="34">
        <f t="shared" si="508"/>
        <v>0</v>
      </c>
      <c r="I645" s="34">
        <f t="shared" si="497"/>
        <v>255.98</v>
      </c>
      <c r="J645" s="34">
        <f t="shared" si="509"/>
        <v>255.98</v>
      </c>
      <c r="K645" s="34">
        <f t="shared" si="510"/>
        <v>0</v>
      </c>
      <c r="L645" s="34">
        <f t="shared" si="511"/>
        <v>0</v>
      </c>
      <c r="M645" s="34">
        <f t="shared" si="512"/>
        <v>0</v>
      </c>
      <c r="N645" s="34">
        <v>0.25</v>
      </c>
      <c r="O645" s="34">
        <v>0</v>
      </c>
      <c r="P645" s="34">
        <f t="shared" si="502"/>
        <v>255.98</v>
      </c>
      <c r="Q645" s="33">
        <v>255.98</v>
      </c>
      <c r="R645" s="34">
        <v>0</v>
      </c>
      <c r="S645" s="34">
        <v>0</v>
      </c>
      <c r="T645" s="34">
        <v>0</v>
      </c>
      <c r="U645" s="34">
        <v>0</v>
      </c>
      <c r="V645" s="34">
        <v>0</v>
      </c>
      <c r="W645" s="34">
        <f t="shared" si="503"/>
        <v>0</v>
      </c>
      <c r="X645" s="34">
        <v>0</v>
      </c>
      <c r="Y645" s="34">
        <v>0</v>
      </c>
      <c r="Z645" s="34">
        <v>0</v>
      </c>
      <c r="AA645" s="34">
        <v>0</v>
      </c>
      <c r="AB645" s="34">
        <v>0</v>
      </c>
      <c r="AC645" s="34">
        <v>0</v>
      </c>
      <c r="AD645" s="34">
        <f t="shared" si="504"/>
        <v>0</v>
      </c>
      <c r="AE645" s="34">
        <v>0</v>
      </c>
      <c r="AF645" s="34">
        <v>0</v>
      </c>
      <c r="AG645" s="34">
        <v>0</v>
      </c>
      <c r="AH645" s="34">
        <v>0</v>
      </c>
      <c r="AI645" s="34">
        <v>0</v>
      </c>
      <c r="AJ645" s="34">
        <v>0</v>
      </c>
      <c r="AK645" s="34">
        <f t="shared" si="505"/>
        <v>0</v>
      </c>
      <c r="AL645" s="34">
        <v>0</v>
      </c>
      <c r="AM645" s="34">
        <v>0</v>
      </c>
      <c r="AN645" s="34">
        <v>0</v>
      </c>
      <c r="AO645" s="34">
        <v>0</v>
      </c>
      <c r="AP645" s="34">
        <v>0</v>
      </c>
      <c r="AQ645" s="34">
        <v>0</v>
      </c>
      <c r="AR645" s="34">
        <f t="shared" si="506"/>
        <v>0</v>
      </c>
      <c r="AS645" s="34">
        <v>0</v>
      </c>
      <c r="AT645" s="34">
        <v>0</v>
      </c>
      <c r="AU645" s="34">
        <v>0</v>
      </c>
      <c r="AV645" s="34">
        <v>0</v>
      </c>
    </row>
    <row r="646" spans="1:48" ht="76.5" x14ac:dyDescent="0.5">
      <c r="A646" s="53">
        <v>589</v>
      </c>
      <c r="B646" s="50" t="s">
        <v>1269</v>
      </c>
      <c r="C646" s="51" t="s">
        <v>1270</v>
      </c>
      <c r="D646" s="52">
        <v>2022</v>
      </c>
      <c r="E646" s="52">
        <v>2022</v>
      </c>
      <c r="F646" s="33">
        <v>7039.85</v>
      </c>
      <c r="G646" s="34">
        <f t="shared" si="507"/>
        <v>0</v>
      </c>
      <c r="H646" s="34">
        <f t="shared" si="508"/>
        <v>0</v>
      </c>
      <c r="I646" s="34">
        <f t="shared" si="497"/>
        <v>6591.14</v>
      </c>
      <c r="J646" s="34">
        <f t="shared" si="509"/>
        <v>6591.14</v>
      </c>
      <c r="K646" s="34">
        <f t="shared" si="510"/>
        <v>0</v>
      </c>
      <c r="L646" s="34">
        <f t="shared" si="511"/>
        <v>0</v>
      </c>
      <c r="M646" s="34">
        <f t="shared" si="512"/>
        <v>0</v>
      </c>
      <c r="N646" s="34">
        <v>0</v>
      </c>
      <c r="O646" s="34">
        <v>0</v>
      </c>
      <c r="P646" s="34">
        <f t="shared" si="502"/>
        <v>0</v>
      </c>
      <c r="Q646" s="33">
        <v>0</v>
      </c>
      <c r="R646" s="34">
        <v>0</v>
      </c>
      <c r="S646" s="34">
        <v>0</v>
      </c>
      <c r="T646" s="34">
        <v>0</v>
      </c>
      <c r="U646" s="34">
        <v>0</v>
      </c>
      <c r="V646" s="34">
        <v>0</v>
      </c>
      <c r="W646" s="34">
        <f t="shared" si="503"/>
        <v>0</v>
      </c>
      <c r="X646" s="34">
        <v>0</v>
      </c>
      <c r="Y646" s="34">
        <v>0</v>
      </c>
      <c r="Z646" s="34">
        <v>0</v>
      </c>
      <c r="AA646" s="34">
        <v>0</v>
      </c>
      <c r="AB646" s="34">
        <v>0</v>
      </c>
      <c r="AC646" s="34">
        <v>0</v>
      </c>
      <c r="AD646" s="34">
        <f t="shared" si="504"/>
        <v>591.14</v>
      </c>
      <c r="AE646" s="34">
        <v>591.14</v>
      </c>
      <c r="AF646" s="34">
        <v>0</v>
      </c>
      <c r="AG646" s="34">
        <v>0</v>
      </c>
      <c r="AH646" s="34">
        <v>0</v>
      </c>
      <c r="AI646" s="34">
        <v>0</v>
      </c>
      <c r="AJ646" s="34">
        <v>0</v>
      </c>
      <c r="AK646" s="34">
        <f t="shared" si="505"/>
        <v>6000</v>
      </c>
      <c r="AL646" s="34">
        <v>6000</v>
      </c>
      <c r="AM646" s="34">
        <v>0</v>
      </c>
      <c r="AN646" s="34">
        <v>0</v>
      </c>
      <c r="AO646" s="34">
        <v>0</v>
      </c>
      <c r="AP646" s="34">
        <v>0</v>
      </c>
      <c r="AQ646" s="34">
        <v>0</v>
      </c>
      <c r="AR646" s="34">
        <f t="shared" si="506"/>
        <v>0</v>
      </c>
      <c r="AS646" s="34">
        <v>0</v>
      </c>
      <c r="AT646" s="34">
        <v>0</v>
      </c>
      <c r="AU646" s="34">
        <v>0</v>
      </c>
      <c r="AV646" s="34">
        <v>0</v>
      </c>
    </row>
    <row r="647" spans="1:48" ht="76.5" x14ac:dyDescent="0.5">
      <c r="A647" s="53">
        <v>590</v>
      </c>
      <c r="B647" s="50" t="s">
        <v>1271</v>
      </c>
      <c r="C647" s="51" t="s">
        <v>1272</v>
      </c>
      <c r="D647" s="52">
        <v>2020</v>
      </c>
      <c r="E647" s="52">
        <v>2021</v>
      </c>
      <c r="F647" s="33">
        <v>2685.24</v>
      </c>
      <c r="G647" s="34">
        <f t="shared" si="507"/>
        <v>0</v>
      </c>
      <c r="H647" s="34">
        <f t="shared" si="508"/>
        <v>2</v>
      </c>
      <c r="I647" s="34">
        <f t="shared" si="497"/>
        <v>2474.39</v>
      </c>
      <c r="J647" s="34">
        <f t="shared" si="509"/>
        <v>2474.39</v>
      </c>
      <c r="K647" s="34">
        <f t="shared" si="510"/>
        <v>0</v>
      </c>
      <c r="L647" s="34">
        <f t="shared" si="511"/>
        <v>0</v>
      </c>
      <c r="M647" s="34">
        <f t="shared" si="512"/>
        <v>0</v>
      </c>
      <c r="N647" s="34">
        <v>0</v>
      </c>
      <c r="O647" s="34">
        <v>0</v>
      </c>
      <c r="P647" s="34">
        <f t="shared" si="502"/>
        <v>326.2</v>
      </c>
      <c r="Q647" s="33">
        <v>326.2</v>
      </c>
      <c r="R647" s="34">
        <v>0</v>
      </c>
      <c r="S647" s="34">
        <v>0</v>
      </c>
      <c r="T647" s="34">
        <v>0</v>
      </c>
      <c r="U647" s="34">
        <v>0</v>
      </c>
      <c r="V647" s="34">
        <v>2</v>
      </c>
      <c r="W647" s="34">
        <f t="shared" si="503"/>
        <v>2148.19</v>
      </c>
      <c r="X647" s="34">
        <v>2148.19</v>
      </c>
      <c r="Y647" s="34">
        <v>0</v>
      </c>
      <c r="Z647" s="34">
        <v>0</v>
      </c>
      <c r="AA647" s="34">
        <v>0</v>
      </c>
      <c r="AB647" s="34">
        <v>0</v>
      </c>
      <c r="AC647" s="34">
        <v>0</v>
      </c>
      <c r="AD647" s="34">
        <f t="shared" si="504"/>
        <v>0</v>
      </c>
      <c r="AE647" s="34">
        <v>0</v>
      </c>
      <c r="AF647" s="34">
        <v>0</v>
      </c>
      <c r="AG647" s="34">
        <v>0</v>
      </c>
      <c r="AH647" s="34">
        <v>0</v>
      </c>
      <c r="AI647" s="34">
        <v>0</v>
      </c>
      <c r="AJ647" s="34">
        <v>0</v>
      </c>
      <c r="AK647" s="34">
        <f t="shared" si="505"/>
        <v>0</v>
      </c>
      <c r="AL647" s="34">
        <v>0</v>
      </c>
      <c r="AM647" s="34">
        <v>0</v>
      </c>
      <c r="AN647" s="34">
        <v>0</v>
      </c>
      <c r="AO647" s="34">
        <v>0</v>
      </c>
      <c r="AP647" s="34">
        <v>0</v>
      </c>
      <c r="AQ647" s="34">
        <v>0</v>
      </c>
      <c r="AR647" s="34">
        <f t="shared" si="506"/>
        <v>0</v>
      </c>
      <c r="AS647" s="34">
        <v>0</v>
      </c>
      <c r="AT647" s="34">
        <v>0</v>
      </c>
      <c r="AU647" s="34">
        <v>0</v>
      </c>
      <c r="AV647" s="34">
        <v>0</v>
      </c>
    </row>
    <row r="648" spans="1:48" ht="229.5" x14ac:dyDescent="0.5">
      <c r="A648" s="53">
        <v>591</v>
      </c>
      <c r="B648" s="50" t="s">
        <v>1273</v>
      </c>
      <c r="C648" s="51" t="s">
        <v>1274</v>
      </c>
      <c r="D648" s="52">
        <v>2020</v>
      </c>
      <c r="E648" s="52">
        <v>2021</v>
      </c>
      <c r="F648" s="33">
        <v>548.82000000000005</v>
      </c>
      <c r="G648" s="34">
        <f t="shared" si="507"/>
        <v>0.33</v>
      </c>
      <c r="H648" s="34">
        <f t="shared" si="508"/>
        <v>0</v>
      </c>
      <c r="I648" s="34">
        <f t="shared" si="497"/>
        <v>285.88</v>
      </c>
      <c r="J648" s="34">
        <f t="shared" si="509"/>
        <v>285.88</v>
      </c>
      <c r="K648" s="34">
        <f t="shared" si="510"/>
        <v>0</v>
      </c>
      <c r="L648" s="34">
        <f t="shared" si="511"/>
        <v>0</v>
      </c>
      <c r="M648" s="34">
        <f t="shared" si="512"/>
        <v>0</v>
      </c>
      <c r="N648" s="34">
        <v>0</v>
      </c>
      <c r="O648" s="34">
        <v>0</v>
      </c>
      <c r="P648" s="34">
        <f t="shared" si="502"/>
        <v>275.88</v>
      </c>
      <c r="Q648" s="33">
        <v>275.88</v>
      </c>
      <c r="R648" s="34">
        <v>0</v>
      </c>
      <c r="S648" s="34">
        <v>0</v>
      </c>
      <c r="T648" s="34">
        <v>0</v>
      </c>
      <c r="U648" s="34">
        <v>0.33</v>
      </c>
      <c r="V648" s="34">
        <v>0</v>
      </c>
      <c r="W648" s="34">
        <f t="shared" si="503"/>
        <v>10</v>
      </c>
      <c r="X648" s="34">
        <v>10</v>
      </c>
      <c r="Y648" s="34">
        <v>0</v>
      </c>
      <c r="Z648" s="34">
        <v>0</v>
      </c>
      <c r="AA648" s="34">
        <v>0</v>
      </c>
      <c r="AB648" s="34">
        <v>0</v>
      </c>
      <c r="AC648" s="34">
        <v>0</v>
      </c>
      <c r="AD648" s="34">
        <f t="shared" si="504"/>
        <v>0</v>
      </c>
      <c r="AE648" s="34">
        <v>0</v>
      </c>
      <c r="AF648" s="34">
        <v>0</v>
      </c>
      <c r="AG648" s="34">
        <v>0</v>
      </c>
      <c r="AH648" s="34">
        <v>0</v>
      </c>
      <c r="AI648" s="34">
        <v>0</v>
      </c>
      <c r="AJ648" s="34">
        <v>0</v>
      </c>
      <c r="AK648" s="34">
        <f t="shared" si="505"/>
        <v>0</v>
      </c>
      <c r="AL648" s="34">
        <v>0</v>
      </c>
      <c r="AM648" s="34">
        <v>0</v>
      </c>
      <c r="AN648" s="34">
        <v>0</v>
      </c>
      <c r="AO648" s="34">
        <v>0</v>
      </c>
      <c r="AP648" s="34">
        <v>0</v>
      </c>
      <c r="AQ648" s="34">
        <v>0</v>
      </c>
      <c r="AR648" s="34">
        <f t="shared" si="506"/>
        <v>0</v>
      </c>
      <c r="AS648" s="34">
        <v>0</v>
      </c>
      <c r="AT648" s="34">
        <v>0</v>
      </c>
      <c r="AU648" s="34">
        <v>0</v>
      </c>
      <c r="AV648" s="34">
        <v>0</v>
      </c>
    </row>
    <row r="649" spans="1:48" ht="191.25" x14ac:dyDescent="0.5">
      <c r="A649" s="53">
        <v>592</v>
      </c>
      <c r="B649" s="50" t="s">
        <v>1275</v>
      </c>
      <c r="C649" s="51" t="s">
        <v>1276</v>
      </c>
      <c r="D649" s="52">
        <v>2020</v>
      </c>
      <c r="E649" s="52">
        <v>2020</v>
      </c>
      <c r="F649" s="33">
        <v>454.03982000000002</v>
      </c>
      <c r="G649" s="34">
        <f t="shared" si="507"/>
        <v>0</v>
      </c>
      <c r="H649" s="34">
        <f t="shared" si="508"/>
        <v>0.63</v>
      </c>
      <c r="I649" s="34">
        <f t="shared" si="497"/>
        <v>434.98</v>
      </c>
      <c r="J649" s="34">
        <f t="shared" si="509"/>
        <v>434.98</v>
      </c>
      <c r="K649" s="34">
        <f t="shared" si="510"/>
        <v>0</v>
      </c>
      <c r="L649" s="34">
        <f t="shared" si="511"/>
        <v>0</v>
      </c>
      <c r="M649" s="34">
        <f t="shared" si="512"/>
        <v>0</v>
      </c>
      <c r="N649" s="34">
        <v>0</v>
      </c>
      <c r="O649" s="34">
        <v>0.63</v>
      </c>
      <c r="P649" s="34">
        <f t="shared" si="502"/>
        <v>434.98</v>
      </c>
      <c r="Q649" s="33">
        <v>434.98</v>
      </c>
      <c r="R649" s="34">
        <v>0</v>
      </c>
      <c r="S649" s="34">
        <v>0</v>
      </c>
      <c r="T649" s="34">
        <v>0</v>
      </c>
      <c r="U649" s="34">
        <v>0</v>
      </c>
      <c r="V649" s="34">
        <v>0</v>
      </c>
      <c r="W649" s="34">
        <f t="shared" si="503"/>
        <v>0</v>
      </c>
      <c r="X649" s="34">
        <v>0</v>
      </c>
      <c r="Y649" s="34">
        <v>0</v>
      </c>
      <c r="Z649" s="34">
        <v>0</v>
      </c>
      <c r="AA649" s="34">
        <v>0</v>
      </c>
      <c r="AB649" s="34">
        <v>0</v>
      </c>
      <c r="AC649" s="34">
        <v>0</v>
      </c>
      <c r="AD649" s="34">
        <f t="shared" si="504"/>
        <v>0</v>
      </c>
      <c r="AE649" s="34">
        <v>0</v>
      </c>
      <c r="AF649" s="34">
        <v>0</v>
      </c>
      <c r="AG649" s="34">
        <v>0</v>
      </c>
      <c r="AH649" s="34">
        <v>0</v>
      </c>
      <c r="AI649" s="34">
        <v>0</v>
      </c>
      <c r="AJ649" s="34">
        <v>0</v>
      </c>
      <c r="AK649" s="34">
        <f t="shared" si="505"/>
        <v>0</v>
      </c>
      <c r="AL649" s="34">
        <v>0</v>
      </c>
      <c r="AM649" s="34">
        <v>0</v>
      </c>
      <c r="AN649" s="34">
        <v>0</v>
      </c>
      <c r="AO649" s="34">
        <v>0</v>
      </c>
      <c r="AP649" s="34">
        <v>0</v>
      </c>
      <c r="AQ649" s="34">
        <v>0</v>
      </c>
      <c r="AR649" s="34">
        <f t="shared" si="506"/>
        <v>0</v>
      </c>
      <c r="AS649" s="34">
        <v>0</v>
      </c>
      <c r="AT649" s="34">
        <v>0</v>
      </c>
      <c r="AU649" s="34">
        <v>0</v>
      </c>
      <c r="AV649" s="34">
        <v>0</v>
      </c>
    </row>
    <row r="650" spans="1:48" ht="191.25" x14ac:dyDescent="0.5">
      <c r="A650" s="53">
        <v>593</v>
      </c>
      <c r="B650" s="50" t="s">
        <v>1277</v>
      </c>
      <c r="C650" s="51" t="s">
        <v>1278</v>
      </c>
      <c r="D650" s="52">
        <v>2020</v>
      </c>
      <c r="E650" s="52">
        <v>2020</v>
      </c>
      <c r="F650" s="33">
        <v>2623.93</v>
      </c>
      <c r="G650" s="34">
        <f t="shared" si="507"/>
        <v>0</v>
      </c>
      <c r="H650" s="34">
        <f t="shared" si="508"/>
        <v>0</v>
      </c>
      <c r="I650" s="34">
        <f t="shared" si="497"/>
        <v>2623.93</v>
      </c>
      <c r="J650" s="34">
        <f t="shared" si="509"/>
        <v>2623.93</v>
      </c>
      <c r="K650" s="34">
        <f t="shared" si="510"/>
        <v>0</v>
      </c>
      <c r="L650" s="34">
        <f t="shared" si="511"/>
        <v>0</v>
      </c>
      <c r="M650" s="34">
        <f t="shared" si="512"/>
        <v>0</v>
      </c>
      <c r="N650" s="34">
        <v>0</v>
      </c>
      <c r="O650" s="34">
        <v>0</v>
      </c>
      <c r="P650" s="34">
        <f t="shared" si="502"/>
        <v>2623.93</v>
      </c>
      <c r="Q650" s="33">
        <v>2623.93</v>
      </c>
      <c r="R650" s="34">
        <v>0</v>
      </c>
      <c r="S650" s="34">
        <v>0</v>
      </c>
      <c r="T650" s="34">
        <v>0</v>
      </c>
      <c r="U650" s="34">
        <v>0</v>
      </c>
      <c r="V650" s="34">
        <v>0</v>
      </c>
      <c r="W650" s="34">
        <f t="shared" si="503"/>
        <v>0</v>
      </c>
      <c r="X650" s="34">
        <v>0</v>
      </c>
      <c r="Y650" s="34">
        <v>0</v>
      </c>
      <c r="Z650" s="34">
        <v>0</v>
      </c>
      <c r="AA650" s="34">
        <v>0</v>
      </c>
      <c r="AB650" s="34">
        <v>0</v>
      </c>
      <c r="AC650" s="34">
        <v>0</v>
      </c>
      <c r="AD650" s="34">
        <f t="shared" si="504"/>
        <v>0</v>
      </c>
      <c r="AE650" s="34">
        <v>0</v>
      </c>
      <c r="AF650" s="34">
        <v>0</v>
      </c>
      <c r="AG650" s="34">
        <v>0</v>
      </c>
      <c r="AH650" s="34">
        <v>0</v>
      </c>
      <c r="AI650" s="34">
        <v>0</v>
      </c>
      <c r="AJ650" s="34">
        <v>0</v>
      </c>
      <c r="AK650" s="34">
        <f t="shared" si="505"/>
        <v>0</v>
      </c>
      <c r="AL650" s="34">
        <v>0</v>
      </c>
      <c r="AM650" s="34">
        <v>0</v>
      </c>
      <c r="AN650" s="34">
        <v>0</v>
      </c>
      <c r="AO650" s="34">
        <v>0</v>
      </c>
      <c r="AP650" s="34">
        <v>0</v>
      </c>
      <c r="AQ650" s="34">
        <v>0</v>
      </c>
      <c r="AR650" s="34">
        <f t="shared" si="506"/>
        <v>0</v>
      </c>
      <c r="AS650" s="34">
        <v>0</v>
      </c>
      <c r="AT650" s="34">
        <v>0</v>
      </c>
      <c r="AU650" s="34">
        <v>0</v>
      </c>
      <c r="AV650" s="34">
        <v>0</v>
      </c>
    </row>
    <row r="651" spans="1:48" ht="153" x14ac:dyDescent="0.5">
      <c r="A651" s="53">
        <v>594</v>
      </c>
      <c r="B651" s="50" t="s">
        <v>1279</v>
      </c>
      <c r="C651" s="51" t="s">
        <v>1280</v>
      </c>
      <c r="D651" s="52">
        <v>2020</v>
      </c>
      <c r="E651" s="52">
        <v>2020</v>
      </c>
      <c r="F651" s="33">
        <v>3956.8</v>
      </c>
      <c r="G651" s="34">
        <f t="shared" si="507"/>
        <v>0</v>
      </c>
      <c r="H651" s="34">
        <f t="shared" si="508"/>
        <v>0</v>
      </c>
      <c r="I651" s="34">
        <f t="shared" si="497"/>
        <v>3290.17</v>
      </c>
      <c r="J651" s="34">
        <f t="shared" si="509"/>
        <v>3290.17</v>
      </c>
      <c r="K651" s="34">
        <f t="shared" si="510"/>
        <v>0</v>
      </c>
      <c r="L651" s="34">
        <f t="shared" si="511"/>
        <v>0</v>
      </c>
      <c r="M651" s="34">
        <f t="shared" si="512"/>
        <v>0</v>
      </c>
      <c r="N651" s="34">
        <v>0</v>
      </c>
      <c r="O651" s="34">
        <v>0</v>
      </c>
      <c r="P651" s="34">
        <f t="shared" si="502"/>
        <v>3290.17</v>
      </c>
      <c r="Q651" s="33">
        <v>3290.17</v>
      </c>
      <c r="R651" s="34">
        <v>0</v>
      </c>
      <c r="S651" s="34">
        <v>0</v>
      </c>
      <c r="T651" s="34">
        <v>0</v>
      </c>
      <c r="U651" s="34">
        <v>0</v>
      </c>
      <c r="V651" s="34">
        <v>0</v>
      </c>
      <c r="W651" s="34">
        <f t="shared" si="503"/>
        <v>0</v>
      </c>
      <c r="X651" s="34">
        <v>0</v>
      </c>
      <c r="Y651" s="34">
        <v>0</v>
      </c>
      <c r="Z651" s="34">
        <v>0</v>
      </c>
      <c r="AA651" s="34">
        <v>0</v>
      </c>
      <c r="AB651" s="34">
        <v>0</v>
      </c>
      <c r="AC651" s="34">
        <v>0</v>
      </c>
      <c r="AD651" s="34">
        <f t="shared" si="504"/>
        <v>0</v>
      </c>
      <c r="AE651" s="34">
        <v>0</v>
      </c>
      <c r="AF651" s="34">
        <v>0</v>
      </c>
      <c r="AG651" s="34">
        <v>0</v>
      </c>
      <c r="AH651" s="34">
        <v>0</v>
      </c>
      <c r="AI651" s="34">
        <v>0</v>
      </c>
      <c r="AJ651" s="34">
        <v>0</v>
      </c>
      <c r="AK651" s="34">
        <f t="shared" si="505"/>
        <v>0</v>
      </c>
      <c r="AL651" s="34">
        <v>0</v>
      </c>
      <c r="AM651" s="34">
        <v>0</v>
      </c>
      <c r="AN651" s="34">
        <v>0</v>
      </c>
      <c r="AO651" s="34">
        <v>0</v>
      </c>
      <c r="AP651" s="34">
        <v>0</v>
      </c>
      <c r="AQ651" s="34">
        <v>0</v>
      </c>
      <c r="AR651" s="34">
        <f t="shared" si="506"/>
        <v>0</v>
      </c>
      <c r="AS651" s="34">
        <v>0</v>
      </c>
      <c r="AT651" s="34">
        <v>0</v>
      </c>
      <c r="AU651" s="34">
        <v>0</v>
      </c>
      <c r="AV651" s="34">
        <v>0</v>
      </c>
    </row>
    <row r="652" spans="1:48" ht="153" x14ac:dyDescent="0.5">
      <c r="A652" s="53">
        <v>595</v>
      </c>
      <c r="B652" s="50" t="s">
        <v>1281</v>
      </c>
      <c r="C652" s="51" t="s">
        <v>1282</v>
      </c>
      <c r="D652" s="52">
        <v>2020</v>
      </c>
      <c r="E652" s="52">
        <v>2020</v>
      </c>
      <c r="F652" s="33">
        <v>1574.14</v>
      </c>
      <c r="G652" s="34">
        <f t="shared" si="507"/>
        <v>0</v>
      </c>
      <c r="H652" s="34">
        <f t="shared" si="508"/>
        <v>0</v>
      </c>
      <c r="I652" s="34">
        <f t="shared" si="497"/>
        <v>1574.14</v>
      </c>
      <c r="J652" s="34">
        <f t="shared" si="509"/>
        <v>1574.14</v>
      </c>
      <c r="K652" s="34">
        <f t="shared" si="510"/>
        <v>0</v>
      </c>
      <c r="L652" s="34">
        <f t="shared" si="511"/>
        <v>0</v>
      </c>
      <c r="M652" s="34">
        <f t="shared" si="512"/>
        <v>0</v>
      </c>
      <c r="N652" s="34">
        <v>0</v>
      </c>
      <c r="O652" s="34">
        <v>0</v>
      </c>
      <c r="P652" s="34">
        <f t="shared" si="502"/>
        <v>1574.14</v>
      </c>
      <c r="Q652" s="33">
        <v>1574.14</v>
      </c>
      <c r="R652" s="34">
        <v>0</v>
      </c>
      <c r="S652" s="34">
        <v>0</v>
      </c>
      <c r="T652" s="34">
        <v>0</v>
      </c>
      <c r="U652" s="34">
        <v>0</v>
      </c>
      <c r="V652" s="34">
        <v>0</v>
      </c>
      <c r="W652" s="34">
        <f t="shared" si="503"/>
        <v>0</v>
      </c>
      <c r="X652" s="34">
        <v>0</v>
      </c>
      <c r="Y652" s="34">
        <v>0</v>
      </c>
      <c r="Z652" s="34">
        <v>0</v>
      </c>
      <c r="AA652" s="34">
        <v>0</v>
      </c>
      <c r="AB652" s="34">
        <v>0</v>
      </c>
      <c r="AC652" s="34">
        <v>0</v>
      </c>
      <c r="AD652" s="34">
        <f t="shared" si="504"/>
        <v>0</v>
      </c>
      <c r="AE652" s="34">
        <v>0</v>
      </c>
      <c r="AF652" s="34">
        <v>0</v>
      </c>
      <c r="AG652" s="34">
        <v>0</v>
      </c>
      <c r="AH652" s="34">
        <v>0</v>
      </c>
      <c r="AI652" s="34">
        <v>0</v>
      </c>
      <c r="AJ652" s="34">
        <v>0</v>
      </c>
      <c r="AK652" s="34">
        <f t="shared" si="505"/>
        <v>0</v>
      </c>
      <c r="AL652" s="34">
        <v>0</v>
      </c>
      <c r="AM652" s="34">
        <v>0</v>
      </c>
      <c r="AN652" s="34">
        <v>0</v>
      </c>
      <c r="AO652" s="34">
        <v>0</v>
      </c>
      <c r="AP652" s="34">
        <v>0</v>
      </c>
      <c r="AQ652" s="34">
        <v>0</v>
      </c>
      <c r="AR652" s="34">
        <f t="shared" si="506"/>
        <v>0</v>
      </c>
      <c r="AS652" s="34">
        <v>0</v>
      </c>
      <c r="AT652" s="34">
        <v>0</v>
      </c>
      <c r="AU652" s="34">
        <v>0</v>
      </c>
      <c r="AV652" s="34">
        <v>0</v>
      </c>
    </row>
    <row r="653" spans="1:48" ht="114.75" x14ac:dyDescent="0.5">
      <c r="A653" s="53">
        <v>596</v>
      </c>
      <c r="B653" s="50" t="s">
        <v>1283</v>
      </c>
      <c r="C653" s="51" t="s">
        <v>1284</v>
      </c>
      <c r="D653" s="52">
        <v>2020</v>
      </c>
      <c r="E653" s="52">
        <v>2021</v>
      </c>
      <c r="F653" s="33">
        <v>272.57</v>
      </c>
      <c r="G653" s="34">
        <f t="shared" si="507"/>
        <v>0</v>
      </c>
      <c r="H653" s="34">
        <f t="shared" si="508"/>
        <v>0.1</v>
      </c>
      <c r="I653" s="34">
        <f t="shared" si="497"/>
        <v>262.57</v>
      </c>
      <c r="J653" s="34">
        <f t="shared" si="509"/>
        <v>262.57</v>
      </c>
      <c r="K653" s="34">
        <f t="shared" si="510"/>
        <v>0</v>
      </c>
      <c r="L653" s="34">
        <f t="shared" si="511"/>
        <v>0</v>
      </c>
      <c r="M653" s="34">
        <f t="shared" si="512"/>
        <v>0</v>
      </c>
      <c r="N653" s="34">
        <v>0</v>
      </c>
      <c r="O653" s="34">
        <v>0</v>
      </c>
      <c r="P653" s="34">
        <f t="shared" si="502"/>
        <v>10</v>
      </c>
      <c r="Q653" s="33">
        <v>10</v>
      </c>
      <c r="R653" s="34">
        <v>0</v>
      </c>
      <c r="S653" s="34">
        <v>0</v>
      </c>
      <c r="T653" s="34">
        <v>0</v>
      </c>
      <c r="U653" s="34">
        <v>0</v>
      </c>
      <c r="V653" s="34">
        <v>0.1</v>
      </c>
      <c r="W653" s="34">
        <f t="shared" si="503"/>
        <v>252.57</v>
      </c>
      <c r="X653" s="34">
        <v>252.57</v>
      </c>
      <c r="Y653" s="34">
        <v>0</v>
      </c>
      <c r="Z653" s="34">
        <v>0</v>
      </c>
      <c r="AA653" s="34">
        <v>0</v>
      </c>
      <c r="AB653" s="34">
        <v>0</v>
      </c>
      <c r="AC653" s="34">
        <v>0</v>
      </c>
      <c r="AD653" s="34">
        <f t="shared" si="504"/>
        <v>0</v>
      </c>
      <c r="AE653" s="34">
        <v>0</v>
      </c>
      <c r="AF653" s="34">
        <v>0</v>
      </c>
      <c r="AG653" s="34">
        <v>0</v>
      </c>
      <c r="AH653" s="34">
        <v>0</v>
      </c>
      <c r="AI653" s="34">
        <v>0</v>
      </c>
      <c r="AJ653" s="34">
        <v>0</v>
      </c>
      <c r="AK653" s="34">
        <f t="shared" si="505"/>
        <v>0</v>
      </c>
      <c r="AL653" s="34">
        <v>0</v>
      </c>
      <c r="AM653" s="34">
        <v>0</v>
      </c>
      <c r="AN653" s="34">
        <v>0</v>
      </c>
      <c r="AO653" s="34">
        <v>0</v>
      </c>
      <c r="AP653" s="34">
        <v>0</v>
      </c>
      <c r="AQ653" s="34">
        <v>0</v>
      </c>
      <c r="AR653" s="34">
        <f t="shared" si="506"/>
        <v>0</v>
      </c>
      <c r="AS653" s="34">
        <v>0</v>
      </c>
      <c r="AT653" s="34">
        <v>0</v>
      </c>
      <c r="AU653" s="34">
        <v>0</v>
      </c>
      <c r="AV653" s="34">
        <v>0</v>
      </c>
    </row>
    <row r="654" spans="1:48" ht="76.5" x14ac:dyDescent="0.5">
      <c r="A654" s="53">
        <v>597</v>
      </c>
      <c r="B654" s="50" t="s">
        <v>1285</v>
      </c>
      <c r="C654" s="51" t="s">
        <v>1286</v>
      </c>
      <c r="D654" s="52">
        <v>2020</v>
      </c>
      <c r="E654" s="52">
        <v>2021</v>
      </c>
      <c r="F654" s="33">
        <v>430.72</v>
      </c>
      <c r="G654" s="34">
        <f t="shared" si="507"/>
        <v>0</v>
      </c>
      <c r="H654" s="34">
        <f t="shared" si="508"/>
        <v>0.25</v>
      </c>
      <c r="I654" s="34">
        <f t="shared" si="497"/>
        <v>428.76</v>
      </c>
      <c r="J654" s="34">
        <f t="shared" si="509"/>
        <v>428.76</v>
      </c>
      <c r="K654" s="34">
        <f t="shared" si="510"/>
        <v>0</v>
      </c>
      <c r="L654" s="34">
        <f t="shared" si="511"/>
        <v>0</v>
      </c>
      <c r="M654" s="34">
        <f t="shared" si="512"/>
        <v>0</v>
      </c>
      <c r="N654" s="34">
        <v>0</v>
      </c>
      <c r="O654" s="34">
        <v>0</v>
      </c>
      <c r="P654" s="34">
        <f t="shared" si="502"/>
        <v>250.04</v>
      </c>
      <c r="Q654" s="33">
        <v>250.04</v>
      </c>
      <c r="R654" s="34">
        <v>0</v>
      </c>
      <c r="S654" s="34">
        <v>0</v>
      </c>
      <c r="T654" s="34">
        <v>0</v>
      </c>
      <c r="U654" s="34">
        <v>0</v>
      </c>
      <c r="V654" s="34">
        <v>0.25</v>
      </c>
      <c r="W654" s="34">
        <f t="shared" si="503"/>
        <v>178.72</v>
      </c>
      <c r="X654" s="34">
        <v>178.72</v>
      </c>
      <c r="Y654" s="34">
        <v>0</v>
      </c>
      <c r="Z654" s="34">
        <v>0</v>
      </c>
      <c r="AA654" s="34">
        <v>0</v>
      </c>
      <c r="AB654" s="34">
        <v>0</v>
      </c>
      <c r="AC654" s="34">
        <v>0</v>
      </c>
      <c r="AD654" s="34">
        <f t="shared" si="504"/>
        <v>0</v>
      </c>
      <c r="AE654" s="34">
        <v>0</v>
      </c>
      <c r="AF654" s="34">
        <v>0</v>
      </c>
      <c r="AG654" s="34">
        <v>0</v>
      </c>
      <c r="AH654" s="34">
        <v>0</v>
      </c>
      <c r="AI654" s="34">
        <v>0</v>
      </c>
      <c r="AJ654" s="34">
        <v>0</v>
      </c>
      <c r="AK654" s="34">
        <f t="shared" si="505"/>
        <v>0</v>
      </c>
      <c r="AL654" s="34">
        <v>0</v>
      </c>
      <c r="AM654" s="34">
        <v>0</v>
      </c>
      <c r="AN654" s="34">
        <v>0</v>
      </c>
      <c r="AO654" s="34">
        <v>0</v>
      </c>
      <c r="AP654" s="34">
        <v>0</v>
      </c>
      <c r="AQ654" s="34">
        <v>0</v>
      </c>
      <c r="AR654" s="34">
        <f t="shared" si="506"/>
        <v>0</v>
      </c>
      <c r="AS654" s="34">
        <v>0</v>
      </c>
      <c r="AT654" s="34">
        <v>0</v>
      </c>
      <c r="AU654" s="34">
        <v>0</v>
      </c>
      <c r="AV654" s="34">
        <v>0</v>
      </c>
    </row>
    <row r="655" spans="1:48" ht="114.75" x14ac:dyDescent="0.5">
      <c r="A655" s="53">
        <v>598</v>
      </c>
      <c r="B655" s="50" t="s">
        <v>1287</v>
      </c>
      <c r="C655" s="51" t="s">
        <v>1288</v>
      </c>
      <c r="D655" s="52">
        <v>2020</v>
      </c>
      <c r="E655" s="52">
        <v>2021</v>
      </c>
      <c r="F655" s="33">
        <v>684.91</v>
      </c>
      <c r="G655" s="34">
        <f t="shared" si="507"/>
        <v>0</v>
      </c>
      <c r="H655" s="34">
        <f t="shared" si="508"/>
        <v>0.63</v>
      </c>
      <c r="I655" s="34">
        <f t="shared" si="497"/>
        <v>674.91</v>
      </c>
      <c r="J655" s="34">
        <f t="shared" si="509"/>
        <v>674.91</v>
      </c>
      <c r="K655" s="34">
        <f t="shared" si="510"/>
        <v>0</v>
      </c>
      <c r="L655" s="34">
        <f t="shared" si="511"/>
        <v>0</v>
      </c>
      <c r="M655" s="34">
        <f t="shared" si="512"/>
        <v>0</v>
      </c>
      <c r="N655" s="34">
        <v>0</v>
      </c>
      <c r="O655" s="34">
        <v>0</v>
      </c>
      <c r="P655" s="34">
        <f t="shared" si="502"/>
        <v>10</v>
      </c>
      <c r="Q655" s="33">
        <v>10</v>
      </c>
      <c r="R655" s="34">
        <v>0</v>
      </c>
      <c r="S655" s="34">
        <v>0</v>
      </c>
      <c r="T655" s="34">
        <v>0</v>
      </c>
      <c r="U655" s="34">
        <v>0</v>
      </c>
      <c r="V655" s="34">
        <v>0.63</v>
      </c>
      <c r="W655" s="34">
        <f t="shared" si="503"/>
        <v>664.91</v>
      </c>
      <c r="X655" s="34">
        <v>664.91</v>
      </c>
      <c r="Y655" s="34">
        <v>0</v>
      </c>
      <c r="Z655" s="34">
        <v>0</v>
      </c>
      <c r="AA655" s="34">
        <v>0</v>
      </c>
      <c r="AB655" s="34">
        <v>0</v>
      </c>
      <c r="AC655" s="34">
        <v>0</v>
      </c>
      <c r="AD655" s="34">
        <f t="shared" si="504"/>
        <v>0</v>
      </c>
      <c r="AE655" s="34">
        <v>0</v>
      </c>
      <c r="AF655" s="34">
        <v>0</v>
      </c>
      <c r="AG655" s="34">
        <v>0</v>
      </c>
      <c r="AH655" s="34">
        <v>0</v>
      </c>
      <c r="AI655" s="34">
        <v>0</v>
      </c>
      <c r="AJ655" s="34">
        <v>0</v>
      </c>
      <c r="AK655" s="34">
        <f t="shared" si="505"/>
        <v>0</v>
      </c>
      <c r="AL655" s="34">
        <v>0</v>
      </c>
      <c r="AM655" s="34">
        <v>0</v>
      </c>
      <c r="AN655" s="34">
        <v>0</v>
      </c>
      <c r="AO655" s="34">
        <v>0</v>
      </c>
      <c r="AP655" s="34">
        <v>0</v>
      </c>
      <c r="AQ655" s="34">
        <v>0</v>
      </c>
      <c r="AR655" s="34">
        <f t="shared" si="506"/>
        <v>0</v>
      </c>
      <c r="AS655" s="34">
        <v>0</v>
      </c>
      <c r="AT655" s="34">
        <v>0</v>
      </c>
      <c r="AU655" s="34">
        <v>0</v>
      </c>
      <c r="AV655" s="34">
        <v>0</v>
      </c>
    </row>
    <row r="656" spans="1:48" ht="114.75" x14ac:dyDescent="0.5">
      <c r="A656" s="53">
        <v>599</v>
      </c>
      <c r="B656" s="50" t="s">
        <v>1289</v>
      </c>
      <c r="C656" s="51" t="s">
        <v>1290</v>
      </c>
      <c r="D656" s="52">
        <v>2020</v>
      </c>
      <c r="E656" s="52">
        <v>2021</v>
      </c>
      <c r="F656" s="33">
        <v>8378.41</v>
      </c>
      <c r="G656" s="34">
        <f t="shared" si="507"/>
        <v>0.68</v>
      </c>
      <c r="H656" s="34">
        <f t="shared" si="508"/>
        <v>0</v>
      </c>
      <c r="I656" s="34">
        <f t="shared" si="497"/>
        <v>8264.2799999999988</v>
      </c>
      <c r="J656" s="34">
        <f t="shared" si="509"/>
        <v>8264.2799999999988</v>
      </c>
      <c r="K656" s="34">
        <f t="shared" si="510"/>
        <v>0</v>
      </c>
      <c r="L656" s="34">
        <f t="shared" si="511"/>
        <v>0</v>
      </c>
      <c r="M656" s="34">
        <f t="shared" si="512"/>
        <v>0</v>
      </c>
      <c r="N656" s="34">
        <v>0</v>
      </c>
      <c r="O656" s="34">
        <v>0</v>
      </c>
      <c r="P656" s="34">
        <f t="shared" si="502"/>
        <v>1420.62</v>
      </c>
      <c r="Q656" s="33">
        <v>1420.62</v>
      </c>
      <c r="R656" s="34">
        <v>0</v>
      </c>
      <c r="S656" s="34">
        <v>0</v>
      </c>
      <c r="T656" s="34">
        <v>0</v>
      </c>
      <c r="U656" s="34">
        <v>0.68</v>
      </c>
      <c r="V656" s="34">
        <v>0</v>
      </c>
      <c r="W656" s="34">
        <f t="shared" si="503"/>
        <v>843.66</v>
      </c>
      <c r="X656" s="34">
        <v>843.66</v>
      </c>
      <c r="Y656" s="34">
        <v>0</v>
      </c>
      <c r="Z656" s="34">
        <v>0</v>
      </c>
      <c r="AA656" s="34">
        <v>0</v>
      </c>
      <c r="AB656" s="34">
        <v>0</v>
      </c>
      <c r="AC656" s="34">
        <v>0</v>
      </c>
      <c r="AD656" s="34">
        <f t="shared" si="504"/>
        <v>6000</v>
      </c>
      <c r="AE656" s="34">
        <v>6000</v>
      </c>
      <c r="AF656" s="34">
        <v>0</v>
      </c>
      <c r="AG656" s="34">
        <v>0</v>
      </c>
      <c r="AH656" s="34">
        <v>0</v>
      </c>
      <c r="AI656" s="34">
        <v>0</v>
      </c>
      <c r="AJ656" s="34">
        <v>0</v>
      </c>
      <c r="AK656" s="34">
        <f t="shared" si="505"/>
        <v>0</v>
      </c>
      <c r="AL656" s="34">
        <v>0</v>
      </c>
      <c r="AM656" s="34">
        <v>0</v>
      </c>
      <c r="AN656" s="34">
        <v>0</v>
      </c>
      <c r="AO656" s="34">
        <v>0</v>
      </c>
      <c r="AP656" s="34">
        <v>0</v>
      </c>
      <c r="AQ656" s="34">
        <v>0</v>
      </c>
      <c r="AR656" s="34">
        <f t="shared" si="506"/>
        <v>0</v>
      </c>
      <c r="AS656" s="34">
        <v>0</v>
      </c>
      <c r="AT656" s="34">
        <v>0</v>
      </c>
      <c r="AU656" s="34">
        <v>0</v>
      </c>
      <c r="AV656" s="34">
        <v>0</v>
      </c>
    </row>
    <row r="657" spans="1:48" ht="153" x14ac:dyDescent="0.5">
      <c r="A657" s="53">
        <v>600</v>
      </c>
      <c r="B657" s="50" t="s">
        <v>1291</v>
      </c>
      <c r="C657" s="51" t="s">
        <v>1292</v>
      </c>
      <c r="D657" s="52">
        <v>2020</v>
      </c>
      <c r="E657" s="52">
        <v>2020</v>
      </c>
      <c r="F657" s="33">
        <v>684.91</v>
      </c>
      <c r="G657" s="34">
        <f t="shared" si="507"/>
        <v>0</v>
      </c>
      <c r="H657" s="34">
        <f t="shared" si="508"/>
        <v>0.63</v>
      </c>
      <c r="I657" s="34">
        <f t="shared" si="497"/>
        <v>684.91</v>
      </c>
      <c r="J657" s="34">
        <f t="shared" si="509"/>
        <v>684.91</v>
      </c>
      <c r="K657" s="34">
        <f t="shared" si="510"/>
        <v>0</v>
      </c>
      <c r="L657" s="34">
        <f t="shared" si="511"/>
        <v>0</v>
      </c>
      <c r="M657" s="34">
        <f t="shared" si="512"/>
        <v>0</v>
      </c>
      <c r="N657" s="34">
        <v>0</v>
      </c>
      <c r="O657" s="34">
        <v>0.63</v>
      </c>
      <c r="P657" s="34">
        <f t="shared" si="502"/>
        <v>684.91</v>
      </c>
      <c r="Q657" s="33">
        <v>684.91</v>
      </c>
      <c r="R657" s="34">
        <v>0</v>
      </c>
      <c r="S657" s="34">
        <v>0</v>
      </c>
      <c r="T657" s="34">
        <v>0</v>
      </c>
      <c r="U657" s="34">
        <v>0</v>
      </c>
      <c r="V657" s="34">
        <v>0</v>
      </c>
      <c r="W657" s="34">
        <f t="shared" si="503"/>
        <v>0</v>
      </c>
      <c r="X657" s="34">
        <v>0</v>
      </c>
      <c r="Y657" s="34">
        <v>0</v>
      </c>
      <c r="Z657" s="34">
        <v>0</v>
      </c>
      <c r="AA657" s="34">
        <v>0</v>
      </c>
      <c r="AB657" s="34">
        <v>0</v>
      </c>
      <c r="AC657" s="34">
        <v>0</v>
      </c>
      <c r="AD657" s="34">
        <f t="shared" si="504"/>
        <v>0</v>
      </c>
      <c r="AE657" s="34">
        <v>0</v>
      </c>
      <c r="AF657" s="34">
        <v>0</v>
      </c>
      <c r="AG657" s="34">
        <v>0</v>
      </c>
      <c r="AH657" s="34">
        <v>0</v>
      </c>
      <c r="AI657" s="34">
        <v>0</v>
      </c>
      <c r="AJ657" s="34">
        <v>0</v>
      </c>
      <c r="AK657" s="34">
        <f t="shared" si="505"/>
        <v>0</v>
      </c>
      <c r="AL657" s="34">
        <v>0</v>
      </c>
      <c r="AM657" s="34">
        <v>0</v>
      </c>
      <c r="AN657" s="34">
        <v>0</v>
      </c>
      <c r="AO657" s="34">
        <v>0</v>
      </c>
      <c r="AP657" s="34">
        <v>0</v>
      </c>
      <c r="AQ657" s="34">
        <v>0</v>
      </c>
      <c r="AR657" s="34">
        <f t="shared" si="506"/>
        <v>0</v>
      </c>
      <c r="AS657" s="34">
        <v>0</v>
      </c>
      <c r="AT657" s="34">
        <v>0</v>
      </c>
      <c r="AU657" s="34">
        <v>0</v>
      </c>
      <c r="AV657" s="34">
        <v>0</v>
      </c>
    </row>
    <row r="658" spans="1:48" ht="153" x14ac:dyDescent="0.5">
      <c r="A658" s="53">
        <v>601</v>
      </c>
      <c r="B658" s="50" t="s">
        <v>1293</v>
      </c>
      <c r="C658" s="51" t="s">
        <v>1294</v>
      </c>
      <c r="D658" s="52">
        <v>2020</v>
      </c>
      <c r="E658" s="52">
        <v>2021</v>
      </c>
      <c r="F658" s="33">
        <v>2782.9</v>
      </c>
      <c r="G658" s="34">
        <f t="shared" si="507"/>
        <v>7.0000000000000007E-2</v>
      </c>
      <c r="H658" s="34">
        <f t="shared" si="508"/>
        <v>2</v>
      </c>
      <c r="I658" s="34">
        <f t="shared" si="497"/>
        <v>2585</v>
      </c>
      <c r="J658" s="34">
        <f t="shared" si="509"/>
        <v>2585</v>
      </c>
      <c r="K658" s="34">
        <f t="shared" si="510"/>
        <v>0</v>
      </c>
      <c r="L658" s="34">
        <f t="shared" si="511"/>
        <v>0</v>
      </c>
      <c r="M658" s="34">
        <f t="shared" si="512"/>
        <v>0</v>
      </c>
      <c r="N658" s="34">
        <v>0</v>
      </c>
      <c r="O658" s="34">
        <v>0</v>
      </c>
      <c r="P658" s="34">
        <f t="shared" si="502"/>
        <v>418.43</v>
      </c>
      <c r="Q658" s="33">
        <v>418.43</v>
      </c>
      <c r="R658" s="34">
        <v>0</v>
      </c>
      <c r="S658" s="34">
        <v>0</v>
      </c>
      <c r="T658" s="34">
        <v>0</v>
      </c>
      <c r="U658" s="34">
        <v>7.0000000000000007E-2</v>
      </c>
      <c r="V658" s="34">
        <v>2</v>
      </c>
      <c r="W658" s="34">
        <f t="shared" si="503"/>
        <v>2166.5700000000002</v>
      </c>
      <c r="X658" s="34">
        <v>2166.5700000000002</v>
      </c>
      <c r="Y658" s="34">
        <v>0</v>
      </c>
      <c r="Z658" s="34">
        <v>0</v>
      </c>
      <c r="AA658" s="34">
        <v>0</v>
      </c>
      <c r="AB658" s="34">
        <v>0</v>
      </c>
      <c r="AC658" s="34">
        <v>0</v>
      </c>
      <c r="AD658" s="34">
        <f t="shared" si="504"/>
        <v>0</v>
      </c>
      <c r="AE658" s="34">
        <v>0</v>
      </c>
      <c r="AF658" s="34">
        <v>0</v>
      </c>
      <c r="AG658" s="34">
        <v>0</v>
      </c>
      <c r="AH658" s="34">
        <v>0</v>
      </c>
      <c r="AI658" s="34">
        <v>0</v>
      </c>
      <c r="AJ658" s="34">
        <v>0</v>
      </c>
      <c r="AK658" s="34">
        <f t="shared" si="505"/>
        <v>0</v>
      </c>
      <c r="AL658" s="34">
        <v>0</v>
      </c>
      <c r="AM658" s="34">
        <v>0</v>
      </c>
      <c r="AN658" s="34">
        <v>0</v>
      </c>
      <c r="AO658" s="34">
        <v>0</v>
      </c>
      <c r="AP658" s="34">
        <v>0</v>
      </c>
      <c r="AQ658" s="34">
        <v>0</v>
      </c>
      <c r="AR658" s="34">
        <f t="shared" si="506"/>
        <v>0</v>
      </c>
      <c r="AS658" s="34">
        <v>0</v>
      </c>
      <c r="AT658" s="34">
        <v>0</v>
      </c>
      <c r="AU658" s="34">
        <v>0</v>
      </c>
      <c r="AV658" s="34">
        <v>0</v>
      </c>
    </row>
    <row r="659" spans="1:48" ht="153" x14ac:dyDescent="0.5">
      <c r="A659" s="53">
        <v>602</v>
      </c>
      <c r="B659" s="50" t="s">
        <v>2822</v>
      </c>
      <c r="C659" s="51" t="s">
        <v>2823</v>
      </c>
      <c r="D659" s="52">
        <v>2021</v>
      </c>
      <c r="E659" s="52">
        <v>2023</v>
      </c>
      <c r="F659" s="33">
        <v>5939.87</v>
      </c>
      <c r="G659" s="34">
        <f t="shared" si="507"/>
        <v>3.15</v>
      </c>
      <c r="H659" s="34">
        <f t="shared" si="508"/>
        <v>0</v>
      </c>
      <c r="I659" s="34">
        <f t="shared" si="497"/>
        <v>5939.866</v>
      </c>
      <c r="J659" s="34">
        <f t="shared" si="509"/>
        <v>5939.866</v>
      </c>
      <c r="K659" s="34">
        <f t="shared" si="510"/>
        <v>0</v>
      </c>
      <c r="L659" s="34">
        <f t="shared" si="511"/>
        <v>0</v>
      </c>
      <c r="M659" s="34">
        <f t="shared" si="512"/>
        <v>0</v>
      </c>
      <c r="N659" s="34">
        <v>0</v>
      </c>
      <c r="O659" s="34">
        <v>0</v>
      </c>
      <c r="P659" s="34">
        <f t="shared" si="502"/>
        <v>0</v>
      </c>
      <c r="Q659" s="33">
        <v>0</v>
      </c>
      <c r="R659" s="34">
        <v>0</v>
      </c>
      <c r="S659" s="34">
        <v>0</v>
      </c>
      <c r="T659" s="34">
        <v>0</v>
      </c>
      <c r="U659" s="34">
        <v>0</v>
      </c>
      <c r="V659" s="34">
        <v>0</v>
      </c>
      <c r="W659" s="34">
        <f t="shared" si="503"/>
        <v>0</v>
      </c>
      <c r="X659" s="34">
        <v>0</v>
      </c>
      <c r="Y659" s="34">
        <v>0</v>
      </c>
      <c r="Z659" s="34">
        <v>0</v>
      </c>
      <c r="AA659" s="34">
        <v>0</v>
      </c>
      <c r="AB659" s="34">
        <v>0</v>
      </c>
      <c r="AC659" s="34">
        <v>0</v>
      </c>
      <c r="AD659" s="34">
        <f t="shared" si="504"/>
        <v>4751.8959999999997</v>
      </c>
      <c r="AE659" s="34">
        <v>4751.8959999999997</v>
      </c>
      <c r="AF659" s="34">
        <v>0</v>
      </c>
      <c r="AG659" s="34">
        <v>0</v>
      </c>
      <c r="AH659" s="34">
        <v>0</v>
      </c>
      <c r="AI659" s="34">
        <v>3.15</v>
      </c>
      <c r="AJ659" s="34">
        <v>0</v>
      </c>
      <c r="AK659" s="34">
        <f t="shared" si="505"/>
        <v>187.97</v>
      </c>
      <c r="AL659" s="34">
        <v>187.97</v>
      </c>
      <c r="AM659" s="34">
        <v>0</v>
      </c>
      <c r="AN659" s="34">
        <v>0</v>
      </c>
      <c r="AO659" s="34">
        <v>0</v>
      </c>
      <c r="AP659" s="34">
        <v>0</v>
      </c>
      <c r="AQ659" s="34">
        <v>0</v>
      </c>
      <c r="AR659" s="34">
        <f t="shared" si="506"/>
        <v>1000</v>
      </c>
      <c r="AS659" s="34">
        <v>1000</v>
      </c>
      <c r="AT659" s="34">
        <v>0</v>
      </c>
      <c r="AU659" s="34">
        <v>0</v>
      </c>
      <c r="AV659" s="34">
        <v>0</v>
      </c>
    </row>
    <row r="660" spans="1:48" ht="153" x14ac:dyDescent="0.5">
      <c r="A660" s="53">
        <v>603</v>
      </c>
      <c r="B660" s="50" t="s">
        <v>2824</v>
      </c>
      <c r="C660" s="51" t="s">
        <v>2825</v>
      </c>
      <c r="D660" s="52">
        <v>2020</v>
      </c>
      <c r="E660" s="52">
        <v>2021</v>
      </c>
      <c r="F660" s="33">
        <v>534.11</v>
      </c>
      <c r="G660" s="34">
        <f t="shared" si="507"/>
        <v>0</v>
      </c>
      <c r="H660" s="34">
        <f t="shared" si="508"/>
        <v>0.4</v>
      </c>
      <c r="I660" s="34">
        <f t="shared" si="497"/>
        <v>410.71000000000004</v>
      </c>
      <c r="J660" s="34">
        <f t="shared" si="509"/>
        <v>410.71000000000004</v>
      </c>
      <c r="K660" s="34">
        <f t="shared" si="510"/>
        <v>0</v>
      </c>
      <c r="L660" s="34">
        <f t="shared" si="511"/>
        <v>0</v>
      </c>
      <c r="M660" s="34">
        <f t="shared" si="512"/>
        <v>0</v>
      </c>
      <c r="N660" s="34">
        <v>0</v>
      </c>
      <c r="O660" s="34">
        <v>0</v>
      </c>
      <c r="P660" s="34">
        <f t="shared" si="502"/>
        <v>386.6</v>
      </c>
      <c r="Q660" s="33">
        <f>306.6+80</f>
        <v>386.6</v>
      </c>
      <c r="R660" s="34">
        <v>0</v>
      </c>
      <c r="S660" s="34">
        <v>0</v>
      </c>
      <c r="T660" s="34">
        <v>0</v>
      </c>
      <c r="U660" s="34">
        <v>0</v>
      </c>
      <c r="V660" s="34">
        <v>0.4</v>
      </c>
      <c r="W660" s="34">
        <f t="shared" si="503"/>
        <v>24.11</v>
      </c>
      <c r="X660" s="34">
        <v>24.11</v>
      </c>
      <c r="Y660" s="34">
        <v>0</v>
      </c>
      <c r="Z660" s="34">
        <v>0</v>
      </c>
      <c r="AA660" s="34">
        <v>0</v>
      </c>
      <c r="AB660" s="34">
        <v>0</v>
      </c>
      <c r="AC660" s="34">
        <v>0</v>
      </c>
      <c r="AD660" s="34">
        <f t="shared" si="504"/>
        <v>0</v>
      </c>
      <c r="AE660" s="34">
        <v>0</v>
      </c>
      <c r="AF660" s="34">
        <v>0</v>
      </c>
      <c r="AG660" s="34">
        <v>0</v>
      </c>
      <c r="AH660" s="34">
        <v>0</v>
      </c>
      <c r="AI660" s="34">
        <v>0</v>
      </c>
      <c r="AJ660" s="34">
        <v>0</v>
      </c>
      <c r="AK660" s="34">
        <f t="shared" si="505"/>
        <v>0</v>
      </c>
      <c r="AL660" s="34">
        <v>0</v>
      </c>
      <c r="AM660" s="34">
        <v>0</v>
      </c>
      <c r="AN660" s="34">
        <v>0</v>
      </c>
      <c r="AO660" s="34">
        <v>0</v>
      </c>
      <c r="AP660" s="34">
        <v>0</v>
      </c>
      <c r="AQ660" s="34">
        <v>0</v>
      </c>
      <c r="AR660" s="34">
        <f t="shared" si="506"/>
        <v>0</v>
      </c>
      <c r="AS660" s="34">
        <v>0</v>
      </c>
      <c r="AT660" s="34">
        <v>0</v>
      </c>
      <c r="AU660" s="34">
        <v>0</v>
      </c>
      <c r="AV660" s="34">
        <v>0</v>
      </c>
    </row>
    <row r="661" spans="1:48" ht="114.75" x14ac:dyDescent="0.5">
      <c r="A661" s="53">
        <v>604</v>
      </c>
      <c r="B661" s="50" t="s">
        <v>2819</v>
      </c>
      <c r="C661" s="51" t="s">
        <v>2818</v>
      </c>
      <c r="D661" s="52">
        <v>2021</v>
      </c>
      <c r="E661" s="52">
        <v>2022</v>
      </c>
      <c r="F661" s="33">
        <v>5424.04</v>
      </c>
      <c r="G661" s="34">
        <f t="shared" si="507"/>
        <v>0.6</v>
      </c>
      <c r="H661" s="34">
        <f t="shared" si="508"/>
        <v>0</v>
      </c>
      <c r="I661" s="34">
        <f t="shared" si="497"/>
        <v>5424.04</v>
      </c>
      <c r="J661" s="34">
        <f t="shared" si="509"/>
        <v>5424.04</v>
      </c>
      <c r="K661" s="34">
        <f t="shared" si="510"/>
        <v>0</v>
      </c>
      <c r="L661" s="34">
        <f t="shared" si="511"/>
        <v>0</v>
      </c>
      <c r="M661" s="34">
        <f t="shared" si="512"/>
        <v>0</v>
      </c>
      <c r="N661" s="34">
        <v>0</v>
      </c>
      <c r="O661" s="34">
        <v>0</v>
      </c>
      <c r="P661" s="34">
        <f t="shared" si="502"/>
        <v>0</v>
      </c>
      <c r="Q661" s="33">
        <v>0</v>
      </c>
      <c r="R661" s="34">
        <v>0</v>
      </c>
      <c r="S661" s="34">
        <v>0</v>
      </c>
      <c r="T661" s="34">
        <v>0</v>
      </c>
      <c r="U661" s="34">
        <v>0</v>
      </c>
      <c r="V661" s="34">
        <v>0</v>
      </c>
      <c r="W661" s="34">
        <f t="shared" si="503"/>
        <v>0</v>
      </c>
      <c r="X661" s="34">
        <v>0</v>
      </c>
      <c r="Y661" s="34">
        <v>0</v>
      </c>
      <c r="Z661" s="34">
        <v>0</v>
      </c>
      <c r="AA661" s="34">
        <v>0</v>
      </c>
      <c r="AB661" s="34">
        <v>0.6</v>
      </c>
      <c r="AC661" s="34">
        <v>0</v>
      </c>
      <c r="AD661" s="34">
        <f t="shared" si="504"/>
        <v>424.04</v>
      </c>
      <c r="AE661" s="34">
        <v>424.04</v>
      </c>
      <c r="AF661" s="34">
        <v>0</v>
      </c>
      <c r="AG661" s="34">
        <v>0</v>
      </c>
      <c r="AH661" s="34">
        <v>0</v>
      </c>
      <c r="AI661" s="34">
        <v>0</v>
      </c>
      <c r="AJ661" s="34">
        <v>0</v>
      </c>
      <c r="AK661" s="34">
        <f t="shared" si="505"/>
        <v>5000</v>
      </c>
      <c r="AL661" s="34">
        <v>5000</v>
      </c>
      <c r="AM661" s="34">
        <v>0</v>
      </c>
      <c r="AN661" s="34">
        <v>0</v>
      </c>
      <c r="AO661" s="34">
        <v>0</v>
      </c>
      <c r="AP661" s="34">
        <v>0</v>
      </c>
      <c r="AQ661" s="34">
        <v>0</v>
      </c>
      <c r="AR661" s="34">
        <f t="shared" si="506"/>
        <v>0</v>
      </c>
      <c r="AS661" s="34">
        <v>0</v>
      </c>
      <c r="AT661" s="34">
        <v>0</v>
      </c>
      <c r="AU661" s="34">
        <v>0</v>
      </c>
      <c r="AV661" s="34">
        <v>0</v>
      </c>
    </row>
    <row r="662" spans="1:48" ht="153" x14ac:dyDescent="0.5">
      <c r="A662" s="53">
        <v>605</v>
      </c>
      <c r="B662" s="50" t="s">
        <v>2820</v>
      </c>
      <c r="C662" s="51" t="s">
        <v>2821</v>
      </c>
      <c r="D662" s="52">
        <v>2021</v>
      </c>
      <c r="E662" s="52">
        <v>2022</v>
      </c>
      <c r="F662" s="33">
        <v>1643.56</v>
      </c>
      <c r="G662" s="34">
        <f t="shared" si="507"/>
        <v>0.25</v>
      </c>
      <c r="H662" s="34">
        <f t="shared" si="508"/>
        <v>0</v>
      </c>
      <c r="I662" s="34">
        <f t="shared" si="497"/>
        <v>1643.56</v>
      </c>
      <c r="J662" s="34">
        <f t="shared" si="509"/>
        <v>1643.56</v>
      </c>
      <c r="K662" s="34">
        <f t="shared" si="510"/>
        <v>0</v>
      </c>
      <c r="L662" s="34">
        <f t="shared" si="511"/>
        <v>0</v>
      </c>
      <c r="M662" s="34">
        <f t="shared" si="512"/>
        <v>0</v>
      </c>
      <c r="N662" s="34">
        <v>0</v>
      </c>
      <c r="O662" s="34">
        <v>0</v>
      </c>
      <c r="P662" s="34">
        <f t="shared" si="502"/>
        <v>0</v>
      </c>
      <c r="Q662" s="33">
        <v>0</v>
      </c>
      <c r="R662" s="34">
        <v>0</v>
      </c>
      <c r="S662" s="34">
        <v>0</v>
      </c>
      <c r="T662" s="34">
        <v>0</v>
      </c>
      <c r="U662" s="34">
        <v>0</v>
      </c>
      <c r="V662" s="34">
        <v>0</v>
      </c>
      <c r="W662" s="34">
        <f t="shared" si="503"/>
        <v>0</v>
      </c>
      <c r="X662" s="34">
        <v>0</v>
      </c>
      <c r="Y662" s="34">
        <v>0</v>
      </c>
      <c r="Z662" s="34">
        <v>0</v>
      </c>
      <c r="AA662" s="34">
        <v>0</v>
      </c>
      <c r="AB662" s="34">
        <v>0.25</v>
      </c>
      <c r="AC662" s="34">
        <v>0</v>
      </c>
      <c r="AD662" s="34">
        <f t="shared" si="504"/>
        <v>643.55999999999995</v>
      </c>
      <c r="AE662" s="34">
        <v>643.55999999999995</v>
      </c>
      <c r="AF662" s="34">
        <v>0</v>
      </c>
      <c r="AG662" s="34">
        <v>0</v>
      </c>
      <c r="AH662" s="34">
        <v>0</v>
      </c>
      <c r="AI662" s="34">
        <v>0</v>
      </c>
      <c r="AJ662" s="34">
        <v>0</v>
      </c>
      <c r="AK662" s="34">
        <f t="shared" si="505"/>
        <v>1000</v>
      </c>
      <c r="AL662" s="34">
        <v>1000</v>
      </c>
      <c r="AM662" s="34">
        <v>0</v>
      </c>
      <c r="AN662" s="34">
        <v>0</v>
      </c>
      <c r="AO662" s="34">
        <v>0</v>
      </c>
      <c r="AP662" s="34">
        <v>0</v>
      </c>
      <c r="AQ662" s="34">
        <v>0</v>
      </c>
      <c r="AR662" s="34">
        <f t="shared" si="506"/>
        <v>0</v>
      </c>
      <c r="AS662" s="34">
        <v>0</v>
      </c>
      <c r="AT662" s="34">
        <v>0</v>
      </c>
      <c r="AU662" s="34">
        <v>0</v>
      </c>
      <c r="AV662" s="34">
        <v>0</v>
      </c>
    </row>
    <row r="663" spans="1:48" ht="114.75" x14ac:dyDescent="0.5">
      <c r="A663" s="53">
        <v>606</v>
      </c>
      <c r="B663" s="50" t="s">
        <v>2846</v>
      </c>
      <c r="C663" s="51" t="s">
        <v>2847</v>
      </c>
      <c r="D663" s="52">
        <v>2020</v>
      </c>
      <c r="E663" s="52">
        <v>2021</v>
      </c>
      <c r="F663" s="33">
        <v>548.01</v>
      </c>
      <c r="G663" s="34">
        <f t="shared" si="507"/>
        <v>0</v>
      </c>
      <c r="H663" s="34">
        <f t="shared" si="508"/>
        <v>0.4</v>
      </c>
      <c r="I663" s="34">
        <f t="shared" si="497"/>
        <v>310.68549999999999</v>
      </c>
      <c r="J663" s="34">
        <f t="shared" si="509"/>
        <v>310.68549999999999</v>
      </c>
      <c r="K663" s="34">
        <f t="shared" si="510"/>
        <v>0</v>
      </c>
      <c r="L663" s="34">
        <f t="shared" si="511"/>
        <v>0</v>
      </c>
      <c r="M663" s="34">
        <f t="shared" si="512"/>
        <v>0</v>
      </c>
      <c r="N663" s="34">
        <v>0</v>
      </c>
      <c r="O663" s="34">
        <v>0</v>
      </c>
      <c r="P663" s="34">
        <f t="shared" si="502"/>
        <v>290.68549999999999</v>
      </c>
      <c r="Q663" s="33">
        <f>210.6855+80</f>
        <v>290.68549999999999</v>
      </c>
      <c r="R663" s="34">
        <v>0</v>
      </c>
      <c r="S663" s="34">
        <v>0</v>
      </c>
      <c r="T663" s="34">
        <v>0</v>
      </c>
      <c r="U663" s="34">
        <v>0</v>
      </c>
      <c r="V663" s="34">
        <v>0.4</v>
      </c>
      <c r="W663" s="34">
        <f t="shared" si="503"/>
        <v>20</v>
      </c>
      <c r="X663" s="34">
        <v>20</v>
      </c>
      <c r="Y663" s="34">
        <v>0</v>
      </c>
      <c r="Z663" s="34">
        <v>0</v>
      </c>
      <c r="AA663" s="34">
        <v>0</v>
      </c>
      <c r="AB663" s="34">
        <v>0</v>
      </c>
      <c r="AC663" s="34">
        <v>0</v>
      </c>
      <c r="AD663" s="34">
        <f t="shared" si="504"/>
        <v>0</v>
      </c>
      <c r="AE663" s="34">
        <v>0</v>
      </c>
      <c r="AF663" s="34">
        <v>0</v>
      </c>
      <c r="AG663" s="34">
        <v>0</v>
      </c>
      <c r="AH663" s="34">
        <v>0</v>
      </c>
      <c r="AI663" s="34">
        <v>0</v>
      </c>
      <c r="AJ663" s="34">
        <v>0</v>
      </c>
      <c r="AK663" s="34">
        <f t="shared" si="505"/>
        <v>0</v>
      </c>
      <c r="AL663" s="34">
        <v>0</v>
      </c>
      <c r="AM663" s="34">
        <v>0</v>
      </c>
      <c r="AN663" s="34">
        <v>0</v>
      </c>
      <c r="AO663" s="34">
        <v>0</v>
      </c>
      <c r="AP663" s="34">
        <v>0</v>
      </c>
      <c r="AQ663" s="34">
        <v>0</v>
      </c>
      <c r="AR663" s="34">
        <f t="shared" si="506"/>
        <v>0</v>
      </c>
      <c r="AS663" s="34">
        <v>0</v>
      </c>
      <c r="AT663" s="34">
        <v>0</v>
      </c>
      <c r="AU663" s="34">
        <v>0</v>
      </c>
      <c r="AV663" s="34">
        <v>0</v>
      </c>
    </row>
    <row r="664" spans="1:48" ht="153" x14ac:dyDescent="0.5">
      <c r="A664" s="53">
        <v>607</v>
      </c>
      <c r="B664" s="50" t="s">
        <v>1295</v>
      </c>
      <c r="C664" s="51" t="s">
        <v>1296</v>
      </c>
      <c r="D664" s="52">
        <v>2020</v>
      </c>
      <c r="E664" s="52">
        <v>2022</v>
      </c>
      <c r="F664" s="33">
        <v>17485.72</v>
      </c>
      <c r="G664" s="34">
        <f t="shared" si="507"/>
        <v>1.8</v>
      </c>
      <c r="H664" s="34">
        <f t="shared" si="508"/>
        <v>0</v>
      </c>
      <c r="I664" s="34">
        <f t="shared" si="497"/>
        <v>16757.896000000001</v>
      </c>
      <c r="J664" s="34">
        <f t="shared" si="509"/>
        <v>16757.896000000001</v>
      </c>
      <c r="K664" s="34">
        <f t="shared" si="510"/>
        <v>0</v>
      </c>
      <c r="L664" s="34">
        <f t="shared" si="511"/>
        <v>0</v>
      </c>
      <c r="M664" s="34">
        <f t="shared" si="512"/>
        <v>0</v>
      </c>
      <c r="N664" s="34">
        <v>0</v>
      </c>
      <c r="O664" s="34">
        <v>0</v>
      </c>
      <c r="P664" s="34">
        <f t="shared" si="502"/>
        <v>10</v>
      </c>
      <c r="Q664" s="33">
        <v>10</v>
      </c>
      <c r="R664" s="34">
        <v>0</v>
      </c>
      <c r="S664" s="34">
        <v>0</v>
      </c>
      <c r="T664" s="34">
        <v>0</v>
      </c>
      <c r="U664" s="34">
        <v>0</v>
      </c>
      <c r="V664" s="34">
        <v>0</v>
      </c>
      <c r="W664" s="34">
        <f t="shared" si="503"/>
        <v>13956.576000000001</v>
      </c>
      <c r="X664" s="34">
        <v>13956.576000000001</v>
      </c>
      <c r="Y664" s="34">
        <v>0</v>
      </c>
      <c r="Z664" s="34">
        <v>0</v>
      </c>
      <c r="AA664" s="34">
        <v>0</v>
      </c>
      <c r="AB664" s="34">
        <v>1.8</v>
      </c>
      <c r="AC664" s="34">
        <v>0</v>
      </c>
      <c r="AD664" s="34">
        <f t="shared" si="504"/>
        <v>791.32</v>
      </c>
      <c r="AE664" s="34">
        <v>791.32</v>
      </c>
      <c r="AF664" s="34">
        <v>0</v>
      </c>
      <c r="AG664" s="34">
        <v>0</v>
      </c>
      <c r="AH664" s="34">
        <v>0</v>
      </c>
      <c r="AI664" s="34">
        <v>0</v>
      </c>
      <c r="AJ664" s="34">
        <v>0</v>
      </c>
      <c r="AK664" s="34">
        <f t="shared" si="505"/>
        <v>2000</v>
      </c>
      <c r="AL664" s="34">
        <v>2000</v>
      </c>
      <c r="AM664" s="34">
        <v>0</v>
      </c>
      <c r="AN664" s="34">
        <v>0</v>
      </c>
      <c r="AO664" s="34">
        <v>0</v>
      </c>
      <c r="AP664" s="34">
        <v>0</v>
      </c>
      <c r="AQ664" s="34">
        <v>0</v>
      </c>
      <c r="AR664" s="34">
        <f t="shared" si="506"/>
        <v>0</v>
      </c>
      <c r="AS664" s="34">
        <v>0</v>
      </c>
      <c r="AT664" s="34">
        <v>0</v>
      </c>
      <c r="AU664" s="34">
        <v>0</v>
      </c>
      <c r="AV664" s="34">
        <v>0</v>
      </c>
    </row>
    <row r="665" spans="1:48" ht="38.25" x14ac:dyDescent="0.5">
      <c r="A665" s="53"/>
      <c r="B665" s="43" t="s">
        <v>1297</v>
      </c>
      <c r="C665" s="48"/>
      <c r="D665" s="52"/>
      <c r="E665" s="45"/>
      <c r="F665" s="35">
        <f>SUM(F666:F672)</f>
        <v>180149.60126000002</v>
      </c>
      <c r="G665" s="35">
        <f t="shared" ref="G665:AV665" si="513">SUM(G666:G672)</f>
        <v>4.41</v>
      </c>
      <c r="H665" s="35">
        <f t="shared" si="513"/>
        <v>2.1259999999999999</v>
      </c>
      <c r="I665" s="35">
        <f t="shared" si="513"/>
        <v>17379.419999999998</v>
      </c>
      <c r="J665" s="35">
        <f t="shared" si="513"/>
        <v>17379.419999999998</v>
      </c>
      <c r="K665" s="35">
        <f t="shared" si="513"/>
        <v>0</v>
      </c>
      <c r="L665" s="35">
        <f t="shared" si="513"/>
        <v>0</v>
      </c>
      <c r="M665" s="35">
        <f t="shared" si="513"/>
        <v>0</v>
      </c>
      <c r="N665" s="35">
        <f t="shared" si="513"/>
        <v>1.01</v>
      </c>
      <c r="O665" s="35">
        <f t="shared" si="513"/>
        <v>2</v>
      </c>
      <c r="P665" s="35">
        <f t="shared" si="513"/>
        <v>7785.15</v>
      </c>
      <c r="Q665" s="35">
        <f t="shared" si="513"/>
        <v>7785.15</v>
      </c>
      <c r="R665" s="35">
        <f t="shared" si="513"/>
        <v>0</v>
      </c>
      <c r="S665" s="35">
        <f t="shared" si="513"/>
        <v>0</v>
      </c>
      <c r="T665" s="35">
        <f t="shared" si="513"/>
        <v>0</v>
      </c>
      <c r="U665" s="35">
        <f t="shared" si="513"/>
        <v>0</v>
      </c>
      <c r="V665" s="35">
        <f t="shared" si="513"/>
        <v>0</v>
      </c>
      <c r="W665" s="35">
        <f t="shared" si="513"/>
        <v>5159.6000000000004</v>
      </c>
      <c r="X665" s="35">
        <f t="shared" si="513"/>
        <v>5159.6000000000004</v>
      </c>
      <c r="Y665" s="35">
        <f t="shared" si="513"/>
        <v>0</v>
      </c>
      <c r="Z665" s="35">
        <f t="shared" si="513"/>
        <v>0</v>
      </c>
      <c r="AA665" s="35">
        <f t="shared" si="513"/>
        <v>0</v>
      </c>
      <c r="AB665" s="35">
        <f t="shared" si="513"/>
        <v>3.4</v>
      </c>
      <c r="AC665" s="35">
        <f t="shared" si="513"/>
        <v>0</v>
      </c>
      <c r="AD665" s="35">
        <f t="shared" si="513"/>
        <v>920</v>
      </c>
      <c r="AE665" s="35">
        <f t="shared" si="513"/>
        <v>920</v>
      </c>
      <c r="AF665" s="35">
        <f t="shared" si="513"/>
        <v>0</v>
      </c>
      <c r="AG665" s="35">
        <f t="shared" si="513"/>
        <v>0</v>
      </c>
      <c r="AH665" s="35">
        <f t="shared" si="513"/>
        <v>0</v>
      </c>
      <c r="AI665" s="35">
        <f t="shared" si="513"/>
        <v>0</v>
      </c>
      <c r="AJ665" s="35">
        <f t="shared" si="513"/>
        <v>0</v>
      </c>
      <c r="AK665" s="35">
        <f t="shared" si="513"/>
        <v>1611.74</v>
      </c>
      <c r="AL665" s="35">
        <f t="shared" si="513"/>
        <v>1611.74</v>
      </c>
      <c r="AM665" s="35">
        <f t="shared" si="513"/>
        <v>0</v>
      </c>
      <c r="AN665" s="35">
        <f t="shared" si="513"/>
        <v>0</v>
      </c>
      <c r="AO665" s="35">
        <f t="shared" si="513"/>
        <v>0</v>
      </c>
      <c r="AP665" s="35">
        <f t="shared" si="513"/>
        <v>0</v>
      </c>
      <c r="AQ665" s="35">
        <f t="shared" si="513"/>
        <v>0.126</v>
      </c>
      <c r="AR665" s="35">
        <f t="shared" si="513"/>
        <v>1902.9299999999998</v>
      </c>
      <c r="AS665" s="35">
        <f t="shared" si="513"/>
        <v>1902.9299999999998</v>
      </c>
      <c r="AT665" s="35">
        <f t="shared" si="513"/>
        <v>0</v>
      </c>
      <c r="AU665" s="35">
        <f t="shared" si="513"/>
        <v>0</v>
      </c>
      <c r="AV665" s="35">
        <f t="shared" si="513"/>
        <v>0</v>
      </c>
    </row>
    <row r="666" spans="1:48" ht="114.75" x14ac:dyDescent="0.5">
      <c r="A666" s="53">
        <v>608</v>
      </c>
      <c r="B666" s="50" t="s">
        <v>1298</v>
      </c>
      <c r="C666" s="34" t="s">
        <v>1299</v>
      </c>
      <c r="D666" s="52">
        <v>2019</v>
      </c>
      <c r="E666" s="52">
        <v>2020</v>
      </c>
      <c r="F666" s="33">
        <v>2576.4000299999998</v>
      </c>
      <c r="G666" s="34">
        <f t="shared" ref="G666:H672" si="514">N666+U666+AB666+AI666+AP666</f>
        <v>0</v>
      </c>
      <c r="H666" s="34">
        <f t="shared" si="514"/>
        <v>2</v>
      </c>
      <c r="I666" s="34">
        <f t="shared" ref="I666:I672" si="515">J666+K666+L666</f>
        <v>2180.41</v>
      </c>
      <c r="J666" s="34">
        <f t="shared" ref="J666:M672" si="516">Q666+X666+AE666+AL666+AS666</f>
        <v>2180.41</v>
      </c>
      <c r="K666" s="34">
        <f t="shared" si="516"/>
        <v>0</v>
      </c>
      <c r="L666" s="34">
        <f t="shared" si="516"/>
        <v>0</v>
      </c>
      <c r="M666" s="34">
        <f t="shared" si="516"/>
        <v>0</v>
      </c>
      <c r="N666" s="33">
        <v>0</v>
      </c>
      <c r="O666" s="33">
        <v>2</v>
      </c>
      <c r="P666" s="34">
        <f t="shared" ref="P666:P672" si="517">Q666+R666+S666</f>
        <v>2180.41</v>
      </c>
      <c r="Q666" s="33">
        <v>2180.41</v>
      </c>
      <c r="R666" s="34">
        <v>0</v>
      </c>
      <c r="S666" s="34">
        <v>0</v>
      </c>
      <c r="T666" s="34">
        <v>0</v>
      </c>
      <c r="U666" s="33">
        <v>0</v>
      </c>
      <c r="V666" s="33">
        <v>0</v>
      </c>
      <c r="W666" s="34">
        <f t="shared" ref="W666:W672" si="518">X666+Y666+Z666</f>
        <v>0</v>
      </c>
      <c r="X666" s="33">
        <v>0</v>
      </c>
      <c r="Y666" s="34">
        <v>0</v>
      </c>
      <c r="Z666" s="34">
        <v>0</v>
      </c>
      <c r="AA666" s="34">
        <v>0</v>
      </c>
      <c r="AB666" s="33">
        <v>0</v>
      </c>
      <c r="AC666" s="33">
        <v>0</v>
      </c>
      <c r="AD666" s="34">
        <f t="shared" ref="AD666:AD672" si="519">AE666+AF666+AG666</f>
        <v>0</v>
      </c>
      <c r="AE666" s="33">
        <v>0</v>
      </c>
      <c r="AF666" s="34">
        <v>0</v>
      </c>
      <c r="AG666" s="34">
        <v>0</v>
      </c>
      <c r="AH666" s="34">
        <v>0</v>
      </c>
      <c r="AI666" s="33">
        <v>0</v>
      </c>
      <c r="AJ666" s="33">
        <v>0</v>
      </c>
      <c r="AK666" s="34">
        <f t="shared" ref="AK666:AK672" si="520">AL666+AM666+AN666</f>
        <v>0</v>
      </c>
      <c r="AL666" s="33">
        <v>0</v>
      </c>
      <c r="AM666" s="34">
        <v>0</v>
      </c>
      <c r="AN666" s="34">
        <v>0</v>
      </c>
      <c r="AO666" s="34">
        <v>0</v>
      </c>
      <c r="AP666" s="33">
        <v>0</v>
      </c>
      <c r="AQ666" s="33">
        <v>0</v>
      </c>
      <c r="AR666" s="34">
        <f t="shared" ref="AR666:AR672" si="521">AS666+AT666+AU666</f>
        <v>0</v>
      </c>
      <c r="AS666" s="33">
        <v>0</v>
      </c>
      <c r="AT666" s="34">
        <v>0</v>
      </c>
      <c r="AU666" s="34">
        <v>0</v>
      </c>
      <c r="AV666" s="34">
        <v>0</v>
      </c>
    </row>
    <row r="667" spans="1:48" ht="153" x14ac:dyDescent="0.5">
      <c r="A667" s="53">
        <v>609</v>
      </c>
      <c r="B667" s="50" t="s">
        <v>1300</v>
      </c>
      <c r="C667" s="51" t="s">
        <v>1301</v>
      </c>
      <c r="D667" s="52">
        <v>2017</v>
      </c>
      <c r="E667" s="52">
        <v>2026</v>
      </c>
      <c r="F667" s="33">
        <v>112467.88</v>
      </c>
      <c r="G667" s="34">
        <f t="shared" si="514"/>
        <v>0</v>
      </c>
      <c r="H667" s="34">
        <f t="shared" si="514"/>
        <v>0</v>
      </c>
      <c r="I667" s="34">
        <f t="shared" si="515"/>
        <v>1000</v>
      </c>
      <c r="J667" s="34">
        <f t="shared" si="516"/>
        <v>1000</v>
      </c>
      <c r="K667" s="34">
        <f t="shared" si="516"/>
        <v>0</v>
      </c>
      <c r="L667" s="34">
        <f t="shared" si="516"/>
        <v>0</v>
      </c>
      <c r="M667" s="34">
        <f t="shared" si="516"/>
        <v>0</v>
      </c>
      <c r="N667" s="34">
        <v>0</v>
      </c>
      <c r="O667" s="34">
        <v>0</v>
      </c>
      <c r="P667" s="34">
        <f t="shared" si="517"/>
        <v>0</v>
      </c>
      <c r="Q667" s="34">
        <v>0</v>
      </c>
      <c r="R667" s="34">
        <v>0</v>
      </c>
      <c r="S667" s="34">
        <v>0</v>
      </c>
      <c r="T667" s="34">
        <v>0</v>
      </c>
      <c r="U667" s="34">
        <v>0</v>
      </c>
      <c r="V667" s="34">
        <v>0</v>
      </c>
      <c r="W667" s="34">
        <f t="shared" si="518"/>
        <v>0</v>
      </c>
      <c r="X667" s="34">
        <v>0</v>
      </c>
      <c r="Y667" s="34">
        <v>0</v>
      </c>
      <c r="Z667" s="34">
        <v>0</v>
      </c>
      <c r="AA667" s="34">
        <v>0</v>
      </c>
      <c r="AB667" s="34">
        <v>0</v>
      </c>
      <c r="AC667" s="34">
        <v>0</v>
      </c>
      <c r="AD667" s="34">
        <f t="shared" si="519"/>
        <v>0</v>
      </c>
      <c r="AE667" s="34">
        <v>0</v>
      </c>
      <c r="AF667" s="34">
        <v>0</v>
      </c>
      <c r="AG667" s="34">
        <v>0</v>
      </c>
      <c r="AH667" s="34">
        <v>0</v>
      </c>
      <c r="AI667" s="34">
        <v>0</v>
      </c>
      <c r="AJ667" s="34">
        <v>0</v>
      </c>
      <c r="AK667" s="34">
        <f t="shared" si="520"/>
        <v>0</v>
      </c>
      <c r="AL667" s="34">
        <v>0</v>
      </c>
      <c r="AM667" s="34">
        <v>0</v>
      </c>
      <c r="AN667" s="34">
        <v>0</v>
      </c>
      <c r="AO667" s="34">
        <v>0</v>
      </c>
      <c r="AP667" s="34">
        <v>0</v>
      </c>
      <c r="AQ667" s="34">
        <v>0</v>
      </c>
      <c r="AR667" s="34">
        <f t="shared" si="521"/>
        <v>1000</v>
      </c>
      <c r="AS667" s="34">
        <v>1000</v>
      </c>
      <c r="AT667" s="34">
        <v>0</v>
      </c>
      <c r="AU667" s="34">
        <v>0</v>
      </c>
      <c r="AV667" s="34">
        <v>0</v>
      </c>
    </row>
    <row r="668" spans="1:48" ht="114.75" x14ac:dyDescent="0.5">
      <c r="A668" s="53">
        <v>610</v>
      </c>
      <c r="B668" s="50" t="s">
        <v>1302</v>
      </c>
      <c r="C668" s="51" t="s">
        <v>1303</v>
      </c>
      <c r="D668" s="52">
        <v>2018</v>
      </c>
      <c r="E668" s="52">
        <v>2020</v>
      </c>
      <c r="F668" s="33">
        <v>1167.8499999999999</v>
      </c>
      <c r="G668" s="34">
        <f t="shared" si="514"/>
        <v>0.34</v>
      </c>
      <c r="H668" s="34">
        <f t="shared" si="514"/>
        <v>0</v>
      </c>
      <c r="I668" s="34">
        <f t="shared" si="515"/>
        <v>350.31</v>
      </c>
      <c r="J668" s="34">
        <f t="shared" si="516"/>
        <v>350.31</v>
      </c>
      <c r="K668" s="34">
        <f t="shared" si="516"/>
        <v>0</v>
      </c>
      <c r="L668" s="34">
        <f t="shared" si="516"/>
        <v>0</v>
      </c>
      <c r="M668" s="34">
        <f t="shared" si="516"/>
        <v>0</v>
      </c>
      <c r="N668" s="34">
        <v>0.34</v>
      </c>
      <c r="O668" s="34">
        <v>0</v>
      </c>
      <c r="P668" s="34">
        <f t="shared" si="517"/>
        <v>350.31</v>
      </c>
      <c r="Q668" s="34">
        <v>350.31</v>
      </c>
      <c r="R668" s="34">
        <v>0</v>
      </c>
      <c r="S668" s="34">
        <v>0</v>
      </c>
      <c r="T668" s="34">
        <v>0</v>
      </c>
      <c r="U668" s="34">
        <v>0</v>
      </c>
      <c r="V668" s="34">
        <v>0</v>
      </c>
      <c r="W668" s="34">
        <f t="shared" si="518"/>
        <v>0</v>
      </c>
      <c r="X668" s="34">
        <v>0</v>
      </c>
      <c r="Y668" s="34">
        <v>0</v>
      </c>
      <c r="Z668" s="34">
        <v>0</v>
      </c>
      <c r="AA668" s="34">
        <v>0</v>
      </c>
      <c r="AB668" s="34">
        <v>0</v>
      </c>
      <c r="AC668" s="34">
        <v>0</v>
      </c>
      <c r="AD668" s="34">
        <f t="shared" si="519"/>
        <v>0</v>
      </c>
      <c r="AE668" s="34">
        <v>0</v>
      </c>
      <c r="AF668" s="34">
        <v>0</v>
      </c>
      <c r="AG668" s="34">
        <v>0</v>
      </c>
      <c r="AH668" s="34">
        <v>0</v>
      </c>
      <c r="AI668" s="34">
        <v>0</v>
      </c>
      <c r="AJ668" s="34">
        <v>0</v>
      </c>
      <c r="AK668" s="34">
        <f t="shared" si="520"/>
        <v>0</v>
      </c>
      <c r="AL668" s="34">
        <v>0</v>
      </c>
      <c r="AM668" s="34">
        <v>0</v>
      </c>
      <c r="AN668" s="34">
        <v>0</v>
      </c>
      <c r="AO668" s="34">
        <v>0</v>
      </c>
      <c r="AP668" s="34">
        <v>0</v>
      </c>
      <c r="AQ668" s="34">
        <v>0</v>
      </c>
      <c r="AR668" s="34">
        <f t="shared" si="521"/>
        <v>0</v>
      </c>
      <c r="AS668" s="34">
        <v>0</v>
      </c>
      <c r="AT668" s="34">
        <v>0</v>
      </c>
      <c r="AU668" s="34">
        <v>0</v>
      </c>
      <c r="AV668" s="34">
        <v>0</v>
      </c>
    </row>
    <row r="669" spans="1:48" ht="114.75" x14ac:dyDescent="0.5">
      <c r="A669" s="53">
        <v>611</v>
      </c>
      <c r="B669" s="50" t="s">
        <v>1304</v>
      </c>
      <c r="C669" s="51" t="s">
        <v>1305</v>
      </c>
      <c r="D669" s="52">
        <v>2018</v>
      </c>
      <c r="E669" s="52">
        <v>2020</v>
      </c>
      <c r="F669" s="33">
        <v>4465.8812300000009</v>
      </c>
      <c r="G669" s="34">
        <f t="shared" si="514"/>
        <v>0.67</v>
      </c>
      <c r="H669" s="34">
        <f t="shared" si="514"/>
        <v>0</v>
      </c>
      <c r="I669" s="34">
        <f t="shared" si="515"/>
        <v>2945.26</v>
      </c>
      <c r="J669" s="34">
        <f t="shared" si="516"/>
        <v>2945.26</v>
      </c>
      <c r="K669" s="34">
        <f t="shared" si="516"/>
        <v>0</v>
      </c>
      <c r="L669" s="34">
        <f t="shared" si="516"/>
        <v>0</v>
      </c>
      <c r="M669" s="34">
        <f t="shared" si="516"/>
        <v>0</v>
      </c>
      <c r="N669" s="34">
        <v>0.67</v>
      </c>
      <c r="O669" s="34">
        <v>0</v>
      </c>
      <c r="P669" s="34">
        <f t="shared" si="517"/>
        <v>2945.26</v>
      </c>
      <c r="Q669" s="34">
        <v>2945.26</v>
      </c>
      <c r="R669" s="34">
        <v>0</v>
      </c>
      <c r="S669" s="34">
        <v>0</v>
      </c>
      <c r="T669" s="34">
        <v>0</v>
      </c>
      <c r="U669" s="34">
        <v>0</v>
      </c>
      <c r="V669" s="34">
        <v>0</v>
      </c>
      <c r="W669" s="34">
        <f t="shared" si="518"/>
        <v>0</v>
      </c>
      <c r="X669" s="34">
        <v>0</v>
      </c>
      <c r="Y669" s="34">
        <v>0</v>
      </c>
      <c r="Z669" s="34">
        <v>0</v>
      </c>
      <c r="AA669" s="34">
        <v>0</v>
      </c>
      <c r="AB669" s="34">
        <v>0</v>
      </c>
      <c r="AC669" s="34">
        <v>0</v>
      </c>
      <c r="AD669" s="34">
        <f t="shared" si="519"/>
        <v>0</v>
      </c>
      <c r="AE669" s="34">
        <v>0</v>
      </c>
      <c r="AF669" s="34">
        <v>0</v>
      </c>
      <c r="AG669" s="34">
        <v>0</v>
      </c>
      <c r="AH669" s="34">
        <v>0</v>
      </c>
      <c r="AI669" s="34">
        <v>0</v>
      </c>
      <c r="AJ669" s="34">
        <v>0</v>
      </c>
      <c r="AK669" s="34">
        <f t="shared" si="520"/>
        <v>0</v>
      </c>
      <c r="AL669" s="34">
        <v>0</v>
      </c>
      <c r="AM669" s="34">
        <v>0</v>
      </c>
      <c r="AN669" s="34">
        <v>0</v>
      </c>
      <c r="AO669" s="34">
        <v>0</v>
      </c>
      <c r="AP669" s="34">
        <v>0</v>
      </c>
      <c r="AQ669" s="34">
        <v>0</v>
      </c>
      <c r="AR669" s="34">
        <f t="shared" si="521"/>
        <v>0</v>
      </c>
      <c r="AS669" s="34">
        <v>0</v>
      </c>
      <c r="AT669" s="34">
        <v>0</v>
      </c>
      <c r="AU669" s="34">
        <v>0</v>
      </c>
      <c r="AV669" s="34">
        <v>0</v>
      </c>
    </row>
    <row r="670" spans="1:48" ht="114.75" x14ac:dyDescent="0.5">
      <c r="A670" s="53">
        <v>612</v>
      </c>
      <c r="B670" s="50" t="s">
        <v>1306</v>
      </c>
      <c r="C670" s="51" t="s">
        <v>1307</v>
      </c>
      <c r="D670" s="52">
        <v>2018</v>
      </c>
      <c r="E670" s="52">
        <v>2022</v>
      </c>
      <c r="F670" s="33">
        <v>16787.32</v>
      </c>
      <c r="G670" s="34">
        <f t="shared" si="514"/>
        <v>3.4</v>
      </c>
      <c r="H670" s="34">
        <f t="shared" si="514"/>
        <v>0</v>
      </c>
      <c r="I670" s="34">
        <f t="shared" si="515"/>
        <v>6329.58</v>
      </c>
      <c r="J670" s="34">
        <f t="shared" si="516"/>
        <v>6329.58</v>
      </c>
      <c r="K670" s="34">
        <f t="shared" si="516"/>
        <v>0</v>
      </c>
      <c r="L670" s="34">
        <f t="shared" si="516"/>
        <v>0</v>
      </c>
      <c r="M670" s="34">
        <f t="shared" si="516"/>
        <v>0</v>
      </c>
      <c r="N670" s="34">
        <v>0</v>
      </c>
      <c r="O670" s="34">
        <v>0</v>
      </c>
      <c r="P670" s="34">
        <f t="shared" si="517"/>
        <v>2009.58</v>
      </c>
      <c r="Q670" s="34">
        <v>2009.58</v>
      </c>
      <c r="R670" s="34">
        <v>0</v>
      </c>
      <c r="S670" s="34">
        <v>0</v>
      </c>
      <c r="T670" s="34">
        <v>0</v>
      </c>
      <c r="U670" s="34">
        <v>0</v>
      </c>
      <c r="V670" s="34">
        <v>0</v>
      </c>
      <c r="W670" s="34">
        <f t="shared" si="518"/>
        <v>2400</v>
      </c>
      <c r="X670" s="34">
        <f>12000*0.2</f>
        <v>2400</v>
      </c>
      <c r="Y670" s="34">
        <v>0</v>
      </c>
      <c r="Z670" s="34">
        <v>0</v>
      </c>
      <c r="AA670" s="34">
        <v>0</v>
      </c>
      <c r="AB670" s="34">
        <v>3.4</v>
      </c>
      <c r="AC670" s="34">
        <v>0</v>
      </c>
      <c r="AD670" s="34">
        <f t="shared" si="519"/>
        <v>920</v>
      </c>
      <c r="AE670" s="34">
        <v>920</v>
      </c>
      <c r="AF670" s="34">
        <v>0</v>
      </c>
      <c r="AG670" s="34">
        <v>0</v>
      </c>
      <c r="AH670" s="34">
        <v>0</v>
      </c>
      <c r="AI670" s="34">
        <v>0</v>
      </c>
      <c r="AJ670" s="34">
        <v>0</v>
      </c>
      <c r="AK670" s="34">
        <f t="shared" si="520"/>
        <v>1000</v>
      </c>
      <c r="AL670" s="34">
        <v>1000</v>
      </c>
      <c r="AM670" s="34">
        <v>0</v>
      </c>
      <c r="AN670" s="34">
        <v>0</v>
      </c>
      <c r="AO670" s="34">
        <v>0</v>
      </c>
      <c r="AP670" s="34">
        <v>0</v>
      </c>
      <c r="AQ670" s="34">
        <v>0</v>
      </c>
      <c r="AR670" s="34">
        <f t="shared" si="521"/>
        <v>0</v>
      </c>
      <c r="AS670" s="34">
        <v>0</v>
      </c>
      <c r="AT670" s="34">
        <v>0</v>
      </c>
      <c r="AU670" s="34">
        <v>0</v>
      </c>
      <c r="AV670" s="34">
        <v>0</v>
      </c>
    </row>
    <row r="671" spans="1:48" ht="114.75" x14ac:dyDescent="0.5">
      <c r="A671" s="53">
        <v>613</v>
      </c>
      <c r="B671" s="50" t="s">
        <v>1308</v>
      </c>
      <c r="C671" s="51" t="s">
        <v>1309</v>
      </c>
      <c r="D671" s="52">
        <v>2020</v>
      </c>
      <c r="E671" s="52">
        <v>2021</v>
      </c>
      <c r="F671" s="33">
        <v>3169.6</v>
      </c>
      <c r="G671" s="34">
        <f t="shared" si="514"/>
        <v>0</v>
      </c>
      <c r="H671" s="34">
        <f t="shared" si="514"/>
        <v>0</v>
      </c>
      <c r="I671" s="34">
        <f t="shared" si="515"/>
        <v>3059.19</v>
      </c>
      <c r="J671" s="34">
        <f t="shared" si="516"/>
        <v>3059.19</v>
      </c>
      <c r="K671" s="34">
        <f t="shared" si="516"/>
        <v>0</v>
      </c>
      <c r="L671" s="34">
        <f t="shared" si="516"/>
        <v>0</v>
      </c>
      <c r="M671" s="34">
        <f t="shared" si="516"/>
        <v>0</v>
      </c>
      <c r="N671" s="34">
        <v>0</v>
      </c>
      <c r="O671" s="34">
        <v>0</v>
      </c>
      <c r="P671" s="34">
        <f t="shared" si="517"/>
        <v>299.58999999999997</v>
      </c>
      <c r="Q671" s="34">
        <v>299.58999999999997</v>
      </c>
      <c r="R671" s="34">
        <v>0</v>
      </c>
      <c r="S671" s="34">
        <v>0</v>
      </c>
      <c r="T671" s="34">
        <v>0</v>
      </c>
      <c r="U671" s="34">
        <v>0</v>
      </c>
      <c r="V671" s="34">
        <v>0</v>
      </c>
      <c r="W671" s="34">
        <f t="shared" si="518"/>
        <v>2759.6</v>
      </c>
      <c r="X671" s="34">
        <v>2759.6</v>
      </c>
      <c r="Y671" s="34">
        <v>0</v>
      </c>
      <c r="Z671" s="34">
        <v>0</v>
      </c>
      <c r="AA671" s="34">
        <v>0</v>
      </c>
      <c r="AB671" s="34">
        <v>0</v>
      </c>
      <c r="AC671" s="34">
        <v>0</v>
      </c>
      <c r="AD671" s="34">
        <f t="shared" si="519"/>
        <v>0</v>
      </c>
      <c r="AE671" s="34">
        <v>0</v>
      </c>
      <c r="AF671" s="34">
        <v>0</v>
      </c>
      <c r="AG671" s="34">
        <v>0</v>
      </c>
      <c r="AH671" s="34">
        <v>0</v>
      </c>
      <c r="AI671" s="34">
        <v>0</v>
      </c>
      <c r="AJ671" s="34">
        <v>0</v>
      </c>
      <c r="AK671" s="34">
        <f t="shared" si="520"/>
        <v>0</v>
      </c>
      <c r="AL671" s="34">
        <v>0</v>
      </c>
      <c r="AM671" s="34">
        <v>0</v>
      </c>
      <c r="AN671" s="34">
        <v>0</v>
      </c>
      <c r="AO671" s="34">
        <v>0</v>
      </c>
      <c r="AP671" s="34">
        <v>0</v>
      </c>
      <c r="AQ671" s="34">
        <v>0</v>
      </c>
      <c r="AR671" s="34">
        <f t="shared" si="521"/>
        <v>0</v>
      </c>
      <c r="AS671" s="34">
        <v>0</v>
      </c>
      <c r="AT671" s="34">
        <v>0</v>
      </c>
      <c r="AU671" s="34">
        <v>0</v>
      </c>
      <c r="AV671" s="34">
        <v>0</v>
      </c>
    </row>
    <row r="672" spans="1:48" ht="76.5" x14ac:dyDescent="0.5">
      <c r="A672" s="53">
        <v>614</v>
      </c>
      <c r="B672" s="50" t="s">
        <v>1310</v>
      </c>
      <c r="C672" s="51" t="s">
        <v>1311</v>
      </c>
      <c r="D672" s="52">
        <v>2018</v>
      </c>
      <c r="E672" s="52">
        <v>2024</v>
      </c>
      <c r="F672" s="33">
        <v>39514.67</v>
      </c>
      <c r="G672" s="34">
        <f t="shared" si="514"/>
        <v>0</v>
      </c>
      <c r="H672" s="34">
        <f t="shared" si="514"/>
        <v>0.126</v>
      </c>
      <c r="I672" s="34">
        <f t="shared" si="515"/>
        <v>1514.67</v>
      </c>
      <c r="J672" s="34">
        <f t="shared" si="516"/>
        <v>1514.67</v>
      </c>
      <c r="K672" s="34">
        <f t="shared" si="516"/>
        <v>0</v>
      </c>
      <c r="L672" s="34">
        <f t="shared" si="516"/>
        <v>0</v>
      </c>
      <c r="M672" s="34">
        <f t="shared" si="516"/>
        <v>0</v>
      </c>
      <c r="N672" s="34">
        <v>0</v>
      </c>
      <c r="O672" s="34">
        <v>0</v>
      </c>
      <c r="P672" s="34">
        <f t="shared" si="517"/>
        <v>0</v>
      </c>
      <c r="Q672" s="34">
        <v>0</v>
      </c>
      <c r="R672" s="34">
        <v>0</v>
      </c>
      <c r="S672" s="34">
        <v>0</v>
      </c>
      <c r="T672" s="34">
        <v>0</v>
      </c>
      <c r="U672" s="34">
        <v>0</v>
      </c>
      <c r="V672" s="34">
        <v>0</v>
      </c>
      <c r="W672" s="34">
        <f t="shared" si="518"/>
        <v>0</v>
      </c>
      <c r="X672" s="34">
        <v>0</v>
      </c>
      <c r="Y672" s="34">
        <v>0</v>
      </c>
      <c r="Z672" s="34">
        <v>0</v>
      </c>
      <c r="AA672" s="34">
        <v>0</v>
      </c>
      <c r="AB672" s="34">
        <v>0</v>
      </c>
      <c r="AC672" s="34">
        <v>0</v>
      </c>
      <c r="AD672" s="34">
        <f t="shared" si="519"/>
        <v>0</v>
      </c>
      <c r="AE672" s="34">
        <v>0</v>
      </c>
      <c r="AF672" s="34">
        <v>0</v>
      </c>
      <c r="AG672" s="34">
        <v>0</v>
      </c>
      <c r="AH672" s="34">
        <v>0</v>
      </c>
      <c r="AI672" s="34">
        <v>0</v>
      </c>
      <c r="AJ672" s="34">
        <v>0</v>
      </c>
      <c r="AK672" s="34">
        <f t="shared" si="520"/>
        <v>611.74</v>
      </c>
      <c r="AL672" s="34">
        <v>611.74</v>
      </c>
      <c r="AM672" s="34">
        <v>0</v>
      </c>
      <c r="AN672" s="34">
        <v>0</v>
      </c>
      <c r="AO672" s="34">
        <v>0</v>
      </c>
      <c r="AP672" s="34">
        <v>0</v>
      </c>
      <c r="AQ672" s="34">
        <v>0.126</v>
      </c>
      <c r="AR672" s="34">
        <f t="shared" si="521"/>
        <v>902.93</v>
      </c>
      <c r="AS672" s="34">
        <v>902.93</v>
      </c>
      <c r="AT672" s="34">
        <v>0</v>
      </c>
      <c r="AU672" s="34">
        <v>0</v>
      </c>
      <c r="AV672" s="34">
        <v>0</v>
      </c>
    </row>
    <row r="673" spans="1:48" ht="38.25" x14ac:dyDescent="0.5">
      <c r="A673" s="53"/>
      <c r="B673" s="55" t="s">
        <v>1312</v>
      </c>
      <c r="C673" s="48"/>
      <c r="D673" s="52"/>
      <c r="E673" s="45"/>
      <c r="F673" s="35">
        <f>SUM(F674:F691)</f>
        <v>100392.65560000001</v>
      </c>
      <c r="G673" s="35">
        <f t="shared" ref="G673:AV673" si="522">SUM(G674:G691)</f>
        <v>12.639999999999999</v>
      </c>
      <c r="H673" s="35">
        <f t="shared" si="522"/>
        <v>6.3800000000000008</v>
      </c>
      <c r="I673" s="35">
        <f t="shared" si="522"/>
        <v>78092.984899999952</v>
      </c>
      <c r="J673" s="35">
        <f t="shared" si="522"/>
        <v>36092.984900000003</v>
      </c>
      <c r="K673" s="35">
        <f t="shared" si="522"/>
        <v>41999.999999999935</v>
      </c>
      <c r="L673" s="35">
        <f t="shared" si="522"/>
        <v>0</v>
      </c>
      <c r="M673" s="35">
        <f t="shared" si="522"/>
        <v>0</v>
      </c>
      <c r="N673" s="35">
        <f t="shared" si="522"/>
        <v>1.93</v>
      </c>
      <c r="O673" s="35">
        <f t="shared" si="522"/>
        <v>3.3800000000000003</v>
      </c>
      <c r="P673" s="35">
        <f t="shared" si="522"/>
        <v>18252.764900000002</v>
      </c>
      <c r="Q673" s="35">
        <f t="shared" si="522"/>
        <v>18252.764900000002</v>
      </c>
      <c r="R673" s="35">
        <f t="shared" si="522"/>
        <v>0</v>
      </c>
      <c r="S673" s="35">
        <f t="shared" si="522"/>
        <v>0</v>
      </c>
      <c r="T673" s="35">
        <f t="shared" si="522"/>
        <v>0</v>
      </c>
      <c r="U673" s="35">
        <f t="shared" si="522"/>
        <v>0.41</v>
      </c>
      <c r="V673" s="35">
        <f t="shared" si="522"/>
        <v>3</v>
      </c>
      <c r="W673" s="35">
        <f t="shared" si="522"/>
        <v>9547.2900000000009</v>
      </c>
      <c r="X673" s="35">
        <f t="shared" si="522"/>
        <v>9547.2900000000009</v>
      </c>
      <c r="Y673" s="35">
        <f t="shared" si="522"/>
        <v>0</v>
      </c>
      <c r="Z673" s="35">
        <f t="shared" si="522"/>
        <v>0</v>
      </c>
      <c r="AA673" s="35">
        <f t="shared" si="522"/>
        <v>0</v>
      </c>
      <c r="AB673" s="35">
        <f t="shared" si="522"/>
        <v>10.299999999999999</v>
      </c>
      <c r="AC673" s="35">
        <f t="shared" si="522"/>
        <v>0</v>
      </c>
      <c r="AD673" s="35">
        <f t="shared" si="522"/>
        <v>6292.9299999999994</v>
      </c>
      <c r="AE673" s="35">
        <f t="shared" si="522"/>
        <v>6292.9299999999994</v>
      </c>
      <c r="AF673" s="35">
        <f t="shared" si="522"/>
        <v>0</v>
      </c>
      <c r="AG673" s="35">
        <f t="shared" si="522"/>
        <v>0</v>
      </c>
      <c r="AH673" s="35">
        <f t="shared" si="522"/>
        <v>0</v>
      </c>
      <c r="AI673" s="35">
        <f t="shared" si="522"/>
        <v>0</v>
      </c>
      <c r="AJ673" s="35">
        <f t="shared" si="522"/>
        <v>0</v>
      </c>
      <c r="AK673" s="35">
        <f t="shared" si="522"/>
        <v>43999.999999999935</v>
      </c>
      <c r="AL673" s="35">
        <f t="shared" si="522"/>
        <v>2000</v>
      </c>
      <c r="AM673" s="35">
        <f t="shared" si="522"/>
        <v>41999.999999999935</v>
      </c>
      <c r="AN673" s="35">
        <f t="shared" si="522"/>
        <v>0</v>
      </c>
      <c r="AO673" s="35">
        <f t="shared" si="522"/>
        <v>0</v>
      </c>
      <c r="AP673" s="35">
        <f t="shared" si="522"/>
        <v>0</v>
      </c>
      <c r="AQ673" s="35">
        <f t="shared" si="522"/>
        <v>0</v>
      </c>
      <c r="AR673" s="35">
        <f t="shared" si="522"/>
        <v>0</v>
      </c>
      <c r="AS673" s="35">
        <f t="shared" si="522"/>
        <v>0</v>
      </c>
      <c r="AT673" s="35">
        <f t="shared" si="522"/>
        <v>0</v>
      </c>
      <c r="AU673" s="35">
        <f t="shared" si="522"/>
        <v>0</v>
      </c>
      <c r="AV673" s="35">
        <f t="shared" si="522"/>
        <v>0</v>
      </c>
    </row>
    <row r="674" spans="1:48" ht="114.75" x14ac:dyDescent="0.5">
      <c r="A674" s="53">
        <v>615</v>
      </c>
      <c r="B674" s="50" t="s">
        <v>1313</v>
      </c>
      <c r="C674" s="51" t="s">
        <v>1314</v>
      </c>
      <c r="D674" s="52">
        <v>2017</v>
      </c>
      <c r="E674" s="52">
        <v>2020</v>
      </c>
      <c r="F674" s="33">
        <v>18798.169999999998</v>
      </c>
      <c r="G674" s="34">
        <f t="shared" ref="G674:G691" si="523">N674+U674+AB674+AI674+AP674</f>
        <v>1.65</v>
      </c>
      <c r="H674" s="34">
        <f t="shared" ref="H674:H691" si="524">O674+V674+AC674+AJ674+AQ674</f>
        <v>0</v>
      </c>
      <c r="I674" s="34">
        <f t="shared" ref="I674:I691" si="525">J674+K674+L674</f>
        <v>14206.8</v>
      </c>
      <c r="J674" s="34">
        <f t="shared" ref="J674:J691" si="526">Q674+X674+AE674+AL674+AS674</f>
        <v>14206.8</v>
      </c>
      <c r="K674" s="34">
        <f t="shared" ref="K674:K691" si="527">R674+Y674+AF674+AM674+AT674</f>
        <v>0</v>
      </c>
      <c r="L674" s="34">
        <f t="shared" ref="L674:L691" si="528">S674+Z674+AG674+AN674+AU674</f>
        <v>0</v>
      </c>
      <c r="M674" s="34">
        <f t="shared" ref="M674:M691" si="529">T674+AA674+AH674+AO674+AV674</f>
        <v>0</v>
      </c>
      <c r="N674" s="34">
        <v>1.65</v>
      </c>
      <c r="O674" s="34">
        <v>0</v>
      </c>
      <c r="P674" s="34">
        <f t="shared" ref="P674:P691" si="530">Q674+R674+S674</f>
        <v>14206.8</v>
      </c>
      <c r="Q674" s="34">
        <v>14206.8</v>
      </c>
      <c r="R674" s="34">
        <v>0</v>
      </c>
      <c r="S674" s="34">
        <v>0</v>
      </c>
      <c r="T674" s="34">
        <v>0</v>
      </c>
      <c r="U674" s="34">
        <v>0</v>
      </c>
      <c r="V674" s="34">
        <v>0</v>
      </c>
      <c r="W674" s="34">
        <f t="shared" ref="W674:W691" si="531">X674+Y674+Z674</f>
        <v>0</v>
      </c>
      <c r="X674" s="34">
        <v>0</v>
      </c>
      <c r="Y674" s="34">
        <v>0</v>
      </c>
      <c r="Z674" s="34">
        <v>0</v>
      </c>
      <c r="AA674" s="34">
        <v>0</v>
      </c>
      <c r="AB674" s="34">
        <v>0</v>
      </c>
      <c r="AC674" s="34">
        <v>0</v>
      </c>
      <c r="AD674" s="34">
        <f t="shared" ref="AD674:AD691" si="532">AE674+AF674+AG674</f>
        <v>0</v>
      </c>
      <c r="AE674" s="34">
        <v>0</v>
      </c>
      <c r="AF674" s="34">
        <v>0</v>
      </c>
      <c r="AG674" s="34">
        <v>0</v>
      </c>
      <c r="AH674" s="34">
        <v>0</v>
      </c>
      <c r="AI674" s="34">
        <v>0</v>
      </c>
      <c r="AJ674" s="34">
        <v>0</v>
      </c>
      <c r="AK674" s="34">
        <f t="shared" ref="AK674:AK691" si="533">AL674+AM674+AN674</f>
        <v>0</v>
      </c>
      <c r="AL674" s="34">
        <v>0</v>
      </c>
      <c r="AM674" s="34">
        <v>0</v>
      </c>
      <c r="AN674" s="34">
        <v>0</v>
      </c>
      <c r="AO674" s="34">
        <v>0</v>
      </c>
      <c r="AP674" s="34">
        <v>0</v>
      </c>
      <c r="AQ674" s="34">
        <v>0</v>
      </c>
      <c r="AR674" s="34">
        <f t="shared" ref="AR674:AR691" si="534">AS674+AT674+AU674</f>
        <v>0</v>
      </c>
      <c r="AS674" s="34">
        <v>0</v>
      </c>
      <c r="AT674" s="34">
        <v>0</v>
      </c>
      <c r="AU674" s="34">
        <v>0</v>
      </c>
      <c r="AV674" s="34">
        <v>0</v>
      </c>
    </row>
    <row r="675" spans="1:48" ht="114.75" x14ac:dyDescent="0.5">
      <c r="A675" s="53">
        <v>616</v>
      </c>
      <c r="B675" s="50" t="s">
        <v>1315</v>
      </c>
      <c r="C675" s="51" t="s">
        <v>1316</v>
      </c>
      <c r="D675" s="52">
        <v>2018</v>
      </c>
      <c r="E675" s="52">
        <v>2020</v>
      </c>
      <c r="F675" s="33">
        <v>1168.42868</v>
      </c>
      <c r="G675" s="34">
        <f t="shared" si="523"/>
        <v>0.03</v>
      </c>
      <c r="H675" s="34">
        <f t="shared" si="524"/>
        <v>0.4</v>
      </c>
      <c r="I675" s="34">
        <f t="shared" si="525"/>
        <v>175.1249</v>
      </c>
      <c r="J675" s="34">
        <f t="shared" si="526"/>
        <v>175.1249</v>
      </c>
      <c r="K675" s="34">
        <f t="shared" si="527"/>
        <v>0</v>
      </c>
      <c r="L675" s="34">
        <f t="shared" si="528"/>
        <v>0</v>
      </c>
      <c r="M675" s="34">
        <f t="shared" si="529"/>
        <v>0</v>
      </c>
      <c r="N675" s="34">
        <v>0.03</v>
      </c>
      <c r="O675" s="34">
        <v>0.4</v>
      </c>
      <c r="P675" s="34">
        <f t="shared" si="530"/>
        <v>175.1249</v>
      </c>
      <c r="Q675" s="34">
        <v>175.1249</v>
      </c>
      <c r="R675" s="34">
        <v>0</v>
      </c>
      <c r="S675" s="34">
        <v>0</v>
      </c>
      <c r="T675" s="34">
        <v>0</v>
      </c>
      <c r="U675" s="34">
        <v>0</v>
      </c>
      <c r="V675" s="34">
        <v>0</v>
      </c>
      <c r="W675" s="34">
        <f t="shared" si="531"/>
        <v>0</v>
      </c>
      <c r="X675" s="34">
        <v>0</v>
      </c>
      <c r="Y675" s="34">
        <v>0</v>
      </c>
      <c r="Z675" s="34">
        <v>0</v>
      </c>
      <c r="AA675" s="34">
        <v>0</v>
      </c>
      <c r="AB675" s="34">
        <v>0</v>
      </c>
      <c r="AC675" s="34">
        <v>0</v>
      </c>
      <c r="AD675" s="34">
        <f t="shared" si="532"/>
        <v>0</v>
      </c>
      <c r="AE675" s="34">
        <v>0</v>
      </c>
      <c r="AF675" s="34">
        <v>0</v>
      </c>
      <c r="AG675" s="34">
        <v>0</v>
      </c>
      <c r="AH675" s="34">
        <v>0</v>
      </c>
      <c r="AI675" s="34">
        <v>0</v>
      </c>
      <c r="AJ675" s="34">
        <v>0</v>
      </c>
      <c r="AK675" s="34">
        <f t="shared" si="533"/>
        <v>0</v>
      </c>
      <c r="AL675" s="34">
        <v>0</v>
      </c>
      <c r="AM675" s="34">
        <v>0</v>
      </c>
      <c r="AN675" s="34">
        <v>0</v>
      </c>
      <c r="AO675" s="34">
        <v>0</v>
      </c>
      <c r="AP675" s="34">
        <v>0</v>
      </c>
      <c r="AQ675" s="34">
        <v>0</v>
      </c>
      <c r="AR675" s="34">
        <f t="shared" si="534"/>
        <v>0</v>
      </c>
      <c r="AS675" s="34">
        <v>0</v>
      </c>
      <c r="AT675" s="34">
        <v>0</v>
      </c>
      <c r="AU675" s="34">
        <v>0</v>
      </c>
      <c r="AV675" s="34">
        <v>0</v>
      </c>
    </row>
    <row r="676" spans="1:48" ht="153" x14ac:dyDescent="0.5">
      <c r="A676" s="53">
        <v>617</v>
      </c>
      <c r="B676" s="50" t="s">
        <v>1317</v>
      </c>
      <c r="C676" s="51" t="s">
        <v>1318</v>
      </c>
      <c r="D676" s="52">
        <v>2021</v>
      </c>
      <c r="E676" s="52">
        <v>2021</v>
      </c>
      <c r="F676" s="33">
        <v>2913.44</v>
      </c>
      <c r="G676" s="34">
        <f t="shared" si="523"/>
        <v>0.15</v>
      </c>
      <c r="H676" s="34">
        <f t="shared" si="524"/>
        <v>0</v>
      </c>
      <c r="I676" s="34">
        <f t="shared" si="525"/>
        <v>2913.44</v>
      </c>
      <c r="J676" s="34">
        <f t="shared" si="526"/>
        <v>2913.44</v>
      </c>
      <c r="K676" s="34">
        <f t="shared" si="527"/>
        <v>0</v>
      </c>
      <c r="L676" s="34">
        <f t="shared" si="528"/>
        <v>0</v>
      </c>
      <c r="M676" s="34">
        <f t="shared" si="529"/>
        <v>0</v>
      </c>
      <c r="N676" s="34">
        <v>0</v>
      </c>
      <c r="O676" s="34">
        <v>0</v>
      </c>
      <c r="P676" s="34">
        <f t="shared" si="530"/>
        <v>10</v>
      </c>
      <c r="Q676" s="34">
        <v>10</v>
      </c>
      <c r="R676" s="34">
        <v>0</v>
      </c>
      <c r="S676" s="34">
        <v>0</v>
      </c>
      <c r="T676" s="34">
        <v>0</v>
      </c>
      <c r="U676" s="34">
        <v>0.15</v>
      </c>
      <c r="V676" s="34">
        <v>0</v>
      </c>
      <c r="W676" s="34">
        <f t="shared" si="531"/>
        <v>903.44</v>
      </c>
      <c r="X676" s="34">
        <v>903.44</v>
      </c>
      <c r="Y676" s="34">
        <v>0</v>
      </c>
      <c r="Z676" s="34">
        <v>0</v>
      </c>
      <c r="AA676" s="34">
        <v>0</v>
      </c>
      <c r="AB676" s="34">
        <v>0</v>
      </c>
      <c r="AC676" s="34">
        <v>0</v>
      </c>
      <c r="AD676" s="34">
        <f t="shared" si="532"/>
        <v>2000</v>
      </c>
      <c r="AE676" s="34">
        <v>2000</v>
      </c>
      <c r="AF676" s="34">
        <v>0</v>
      </c>
      <c r="AG676" s="34">
        <v>0</v>
      </c>
      <c r="AH676" s="34">
        <v>0</v>
      </c>
      <c r="AI676" s="34">
        <v>0</v>
      </c>
      <c r="AJ676" s="34">
        <v>0</v>
      </c>
      <c r="AK676" s="34">
        <f t="shared" si="533"/>
        <v>0</v>
      </c>
      <c r="AL676" s="34">
        <v>0</v>
      </c>
      <c r="AM676" s="34">
        <v>0</v>
      </c>
      <c r="AN676" s="34">
        <v>0</v>
      </c>
      <c r="AO676" s="34">
        <v>0</v>
      </c>
      <c r="AP676" s="34">
        <v>0</v>
      </c>
      <c r="AQ676" s="34">
        <v>0</v>
      </c>
      <c r="AR676" s="34">
        <f t="shared" si="534"/>
        <v>0</v>
      </c>
      <c r="AS676" s="34">
        <v>0</v>
      </c>
      <c r="AT676" s="34">
        <v>0</v>
      </c>
      <c r="AU676" s="34">
        <v>0</v>
      </c>
      <c r="AV676" s="34">
        <v>0</v>
      </c>
    </row>
    <row r="677" spans="1:48" ht="153" x14ac:dyDescent="0.5">
      <c r="A677" s="53">
        <v>618</v>
      </c>
      <c r="B677" s="50" t="s">
        <v>1319</v>
      </c>
      <c r="C677" s="51" t="s">
        <v>1320</v>
      </c>
      <c r="D677" s="52">
        <v>2021</v>
      </c>
      <c r="E677" s="52">
        <v>2021</v>
      </c>
      <c r="F677" s="33">
        <v>1608.67</v>
      </c>
      <c r="G677" s="34">
        <f t="shared" si="523"/>
        <v>0</v>
      </c>
      <c r="H677" s="34">
        <f t="shared" si="524"/>
        <v>0</v>
      </c>
      <c r="I677" s="34">
        <f t="shared" si="525"/>
        <v>1318.67</v>
      </c>
      <c r="J677" s="34">
        <f t="shared" si="526"/>
        <v>1318.67</v>
      </c>
      <c r="K677" s="34">
        <f t="shared" si="527"/>
        <v>0</v>
      </c>
      <c r="L677" s="34">
        <f t="shared" si="528"/>
        <v>0</v>
      </c>
      <c r="M677" s="34">
        <f t="shared" si="529"/>
        <v>0</v>
      </c>
      <c r="N677" s="34">
        <v>0</v>
      </c>
      <c r="O677" s="34">
        <v>0</v>
      </c>
      <c r="P677" s="34">
        <f t="shared" si="530"/>
        <v>10</v>
      </c>
      <c r="Q677" s="34">
        <v>10</v>
      </c>
      <c r="R677" s="34">
        <v>0</v>
      </c>
      <c r="S677" s="34">
        <v>0</v>
      </c>
      <c r="T677" s="34">
        <v>0</v>
      </c>
      <c r="U677" s="34">
        <v>0</v>
      </c>
      <c r="V677" s="34">
        <v>0</v>
      </c>
      <c r="W677" s="34">
        <f t="shared" si="531"/>
        <v>1308.67</v>
      </c>
      <c r="X677" s="34">
        <v>1308.67</v>
      </c>
      <c r="Y677" s="34">
        <v>0</v>
      </c>
      <c r="Z677" s="34">
        <v>0</v>
      </c>
      <c r="AA677" s="34">
        <v>0</v>
      </c>
      <c r="AB677" s="34">
        <v>0</v>
      </c>
      <c r="AC677" s="34">
        <v>0</v>
      </c>
      <c r="AD677" s="34">
        <f t="shared" si="532"/>
        <v>0</v>
      </c>
      <c r="AE677" s="34">
        <v>0</v>
      </c>
      <c r="AF677" s="34">
        <v>0</v>
      </c>
      <c r="AG677" s="34">
        <v>0</v>
      </c>
      <c r="AH677" s="34">
        <v>0</v>
      </c>
      <c r="AI677" s="34">
        <v>0</v>
      </c>
      <c r="AJ677" s="34">
        <v>0</v>
      </c>
      <c r="AK677" s="34">
        <f t="shared" si="533"/>
        <v>0</v>
      </c>
      <c r="AL677" s="34">
        <v>0</v>
      </c>
      <c r="AM677" s="34">
        <v>0</v>
      </c>
      <c r="AN677" s="34">
        <v>0</v>
      </c>
      <c r="AO677" s="34">
        <v>0</v>
      </c>
      <c r="AP677" s="34">
        <v>0</v>
      </c>
      <c r="AQ677" s="34">
        <v>0</v>
      </c>
      <c r="AR677" s="34">
        <f t="shared" si="534"/>
        <v>0</v>
      </c>
      <c r="AS677" s="34">
        <v>0</v>
      </c>
      <c r="AT677" s="34">
        <v>0</v>
      </c>
      <c r="AU677" s="34">
        <v>0</v>
      </c>
      <c r="AV677" s="34">
        <v>0</v>
      </c>
    </row>
    <row r="678" spans="1:48" ht="153" x14ac:dyDescent="0.5">
      <c r="A678" s="53">
        <v>619</v>
      </c>
      <c r="B678" s="50" t="s">
        <v>1321</v>
      </c>
      <c r="C678" s="51" t="s">
        <v>1322</v>
      </c>
      <c r="D678" s="52">
        <v>2021</v>
      </c>
      <c r="E678" s="52">
        <v>2021</v>
      </c>
      <c r="F678" s="33">
        <v>2086.31</v>
      </c>
      <c r="G678" s="34">
        <f t="shared" si="523"/>
        <v>0.15</v>
      </c>
      <c r="H678" s="34">
        <f t="shared" si="524"/>
        <v>0</v>
      </c>
      <c r="I678" s="34">
        <f t="shared" si="525"/>
        <v>1496.31</v>
      </c>
      <c r="J678" s="34">
        <f t="shared" si="526"/>
        <v>1496.31</v>
      </c>
      <c r="K678" s="34">
        <f t="shared" si="527"/>
        <v>0</v>
      </c>
      <c r="L678" s="34">
        <f t="shared" si="528"/>
        <v>0</v>
      </c>
      <c r="M678" s="34">
        <f t="shared" si="529"/>
        <v>0</v>
      </c>
      <c r="N678" s="34">
        <v>0</v>
      </c>
      <c r="O678" s="34">
        <v>0</v>
      </c>
      <c r="P678" s="34">
        <f t="shared" si="530"/>
        <v>10</v>
      </c>
      <c r="Q678" s="34">
        <v>10</v>
      </c>
      <c r="R678" s="34">
        <v>0</v>
      </c>
      <c r="S678" s="34">
        <v>0</v>
      </c>
      <c r="T678" s="34">
        <v>0</v>
      </c>
      <c r="U678" s="34">
        <v>0.15</v>
      </c>
      <c r="V678" s="34">
        <v>0</v>
      </c>
      <c r="W678" s="34">
        <f t="shared" si="531"/>
        <v>1486.31</v>
      </c>
      <c r="X678" s="34">
        <v>1486.31</v>
      </c>
      <c r="Y678" s="34">
        <v>0</v>
      </c>
      <c r="Z678" s="34">
        <v>0</v>
      </c>
      <c r="AA678" s="34">
        <v>0</v>
      </c>
      <c r="AB678" s="34">
        <v>0</v>
      </c>
      <c r="AC678" s="34">
        <v>0</v>
      </c>
      <c r="AD678" s="34">
        <f t="shared" si="532"/>
        <v>0</v>
      </c>
      <c r="AE678" s="34">
        <v>0</v>
      </c>
      <c r="AF678" s="34">
        <v>0</v>
      </c>
      <c r="AG678" s="34">
        <v>0</v>
      </c>
      <c r="AH678" s="34">
        <v>0</v>
      </c>
      <c r="AI678" s="34">
        <v>0</v>
      </c>
      <c r="AJ678" s="34">
        <v>0</v>
      </c>
      <c r="AK678" s="34">
        <f t="shared" si="533"/>
        <v>0</v>
      </c>
      <c r="AL678" s="34">
        <v>0</v>
      </c>
      <c r="AM678" s="34">
        <v>0</v>
      </c>
      <c r="AN678" s="34">
        <v>0</v>
      </c>
      <c r="AO678" s="34">
        <v>0</v>
      </c>
      <c r="AP678" s="34">
        <v>0</v>
      </c>
      <c r="AQ678" s="34">
        <v>0</v>
      </c>
      <c r="AR678" s="34">
        <f t="shared" si="534"/>
        <v>0</v>
      </c>
      <c r="AS678" s="34">
        <v>0</v>
      </c>
      <c r="AT678" s="34">
        <v>0</v>
      </c>
      <c r="AU678" s="34">
        <v>0</v>
      </c>
      <c r="AV678" s="34">
        <v>0</v>
      </c>
    </row>
    <row r="679" spans="1:48" ht="153" x14ac:dyDescent="0.5">
      <c r="A679" s="53">
        <v>620</v>
      </c>
      <c r="B679" s="50" t="s">
        <v>1323</v>
      </c>
      <c r="C679" s="51" t="s">
        <v>1324</v>
      </c>
      <c r="D679" s="52">
        <v>2021</v>
      </c>
      <c r="E679" s="52">
        <v>2021</v>
      </c>
      <c r="F679" s="33">
        <v>4536.5200000000004</v>
      </c>
      <c r="G679" s="34">
        <f t="shared" si="523"/>
        <v>0</v>
      </c>
      <c r="H679" s="34">
        <f t="shared" si="524"/>
        <v>3</v>
      </c>
      <c r="I679" s="34">
        <f t="shared" si="525"/>
        <v>3746.52</v>
      </c>
      <c r="J679" s="34">
        <f t="shared" si="526"/>
        <v>3746.52</v>
      </c>
      <c r="K679" s="34">
        <f t="shared" si="527"/>
        <v>0</v>
      </c>
      <c r="L679" s="34">
        <f t="shared" si="528"/>
        <v>0</v>
      </c>
      <c r="M679" s="34">
        <f t="shared" si="529"/>
        <v>0</v>
      </c>
      <c r="N679" s="34">
        <v>0</v>
      </c>
      <c r="O679" s="34">
        <v>0</v>
      </c>
      <c r="P679" s="34">
        <f t="shared" si="530"/>
        <v>10</v>
      </c>
      <c r="Q679" s="34">
        <v>10</v>
      </c>
      <c r="R679" s="34">
        <v>0</v>
      </c>
      <c r="S679" s="34">
        <v>0</v>
      </c>
      <c r="T679" s="34">
        <v>0</v>
      </c>
      <c r="U679" s="34">
        <v>0</v>
      </c>
      <c r="V679" s="34">
        <v>3</v>
      </c>
      <c r="W679" s="34">
        <f t="shared" si="531"/>
        <v>736.52</v>
      </c>
      <c r="X679" s="34">
        <v>736.52</v>
      </c>
      <c r="Y679" s="34">
        <v>0</v>
      </c>
      <c r="Z679" s="34">
        <v>0</v>
      </c>
      <c r="AA679" s="34">
        <v>0</v>
      </c>
      <c r="AB679" s="34">
        <v>0</v>
      </c>
      <c r="AC679" s="34">
        <v>0</v>
      </c>
      <c r="AD679" s="34">
        <f t="shared" si="532"/>
        <v>3000</v>
      </c>
      <c r="AE679" s="34">
        <v>3000</v>
      </c>
      <c r="AF679" s="34">
        <v>0</v>
      </c>
      <c r="AG679" s="34">
        <v>0</v>
      </c>
      <c r="AH679" s="34">
        <v>0</v>
      </c>
      <c r="AI679" s="34">
        <v>0</v>
      </c>
      <c r="AJ679" s="34">
        <v>0</v>
      </c>
      <c r="AK679" s="34">
        <f t="shared" si="533"/>
        <v>0</v>
      </c>
      <c r="AL679" s="34">
        <v>0</v>
      </c>
      <c r="AM679" s="34">
        <v>0</v>
      </c>
      <c r="AN679" s="34">
        <v>0</v>
      </c>
      <c r="AO679" s="34">
        <v>0</v>
      </c>
      <c r="AP679" s="34">
        <v>0</v>
      </c>
      <c r="AQ679" s="34">
        <v>0</v>
      </c>
      <c r="AR679" s="34">
        <f t="shared" si="534"/>
        <v>0</v>
      </c>
      <c r="AS679" s="34">
        <v>0</v>
      </c>
      <c r="AT679" s="34">
        <v>0</v>
      </c>
      <c r="AU679" s="34">
        <v>0</v>
      </c>
      <c r="AV679" s="34">
        <v>0</v>
      </c>
    </row>
    <row r="680" spans="1:48" ht="114.75" x14ac:dyDescent="0.5">
      <c r="A680" s="53">
        <v>621</v>
      </c>
      <c r="B680" s="50" t="s">
        <v>1325</v>
      </c>
      <c r="C680" s="51" t="s">
        <v>1326</v>
      </c>
      <c r="D680" s="52">
        <v>2017</v>
      </c>
      <c r="E680" s="52">
        <v>2022</v>
      </c>
      <c r="F680" s="33">
        <v>58030.48</v>
      </c>
      <c r="G680" s="34">
        <f t="shared" si="523"/>
        <v>10.199999999999999</v>
      </c>
      <c r="H680" s="34">
        <f t="shared" si="524"/>
        <v>0</v>
      </c>
      <c r="I680" s="34">
        <f t="shared" si="525"/>
        <v>43784.369999999937</v>
      </c>
      <c r="J680" s="34">
        <f t="shared" si="526"/>
        <v>1784.37</v>
      </c>
      <c r="K680" s="34">
        <f t="shared" si="527"/>
        <v>41999.999999999935</v>
      </c>
      <c r="L680" s="34">
        <f t="shared" si="528"/>
        <v>0</v>
      </c>
      <c r="M680" s="34">
        <f t="shared" si="529"/>
        <v>0</v>
      </c>
      <c r="N680" s="34">
        <v>0</v>
      </c>
      <c r="O680" s="34">
        <v>0</v>
      </c>
      <c r="P680" s="34">
        <f t="shared" si="530"/>
        <v>289.76</v>
      </c>
      <c r="Q680" s="34">
        <v>289.76</v>
      </c>
      <c r="R680" s="34">
        <v>0</v>
      </c>
      <c r="S680" s="34">
        <v>0</v>
      </c>
      <c r="T680" s="34">
        <v>0</v>
      </c>
      <c r="U680" s="34">
        <v>0</v>
      </c>
      <c r="V680" s="34">
        <v>0</v>
      </c>
      <c r="W680" s="34">
        <f t="shared" si="531"/>
        <v>1000</v>
      </c>
      <c r="X680" s="34">
        <v>1000</v>
      </c>
      <c r="Y680" s="34">
        <v>0</v>
      </c>
      <c r="Z680" s="34">
        <v>0</v>
      </c>
      <c r="AA680" s="34">
        <v>0</v>
      </c>
      <c r="AB680" s="34">
        <v>10.199999999999999</v>
      </c>
      <c r="AC680" s="34">
        <v>0</v>
      </c>
      <c r="AD680" s="34">
        <f t="shared" si="532"/>
        <v>494.61</v>
      </c>
      <c r="AE680" s="34">
        <v>494.61</v>
      </c>
      <c r="AF680" s="34">
        <v>0</v>
      </c>
      <c r="AG680" s="34">
        <v>0</v>
      </c>
      <c r="AH680" s="34">
        <v>0</v>
      </c>
      <c r="AI680" s="34">
        <v>0</v>
      </c>
      <c r="AJ680" s="34">
        <v>0</v>
      </c>
      <c r="AK680" s="34">
        <f t="shared" si="533"/>
        <v>41999.999999999935</v>
      </c>
      <c r="AL680" s="34">
        <v>0</v>
      </c>
      <c r="AM680" s="34">
        <v>41999.999999999935</v>
      </c>
      <c r="AN680" s="34">
        <v>0</v>
      </c>
      <c r="AO680" s="34">
        <v>0</v>
      </c>
      <c r="AP680" s="34">
        <v>0</v>
      </c>
      <c r="AQ680" s="34">
        <v>0</v>
      </c>
      <c r="AR680" s="34">
        <f t="shared" si="534"/>
        <v>0</v>
      </c>
      <c r="AS680" s="34">
        <v>0</v>
      </c>
      <c r="AT680" s="34">
        <v>0</v>
      </c>
      <c r="AU680" s="34">
        <v>0</v>
      </c>
      <c r="AV680" s="34">
        <v>0</v>
      </c>
    </row>
    <row r="681" spans="1:48" ht="153" x14ac:dyDescent="0.5">
      <c r="A681" s="53">
        <v>622</v>
      </c>
      <c r="B681" s="50" t="s">
        <v>1327</v>
      </c>
      <c r="C681" s="51" t="s">
        <v>1328</v>
      </c>
      <c r="D681" s="52">
        <v>2019</v>
      </c>
      <c r="E681" s="52">
        <v>2020</v>
      </c>
      <c r="F681" s="33">
        <v>382.11797999999999</v>
      </c>
      <c r="G681" s="34">
        <f t="shared" si="523"/>
        <v>0</v>
      </c>
      <c r="H681" s="34">
        <f t="shared" si="524"/>
        <v>0.63</v>
      </c>
      <c r="I681" s="34">
        <f t="shared" si="525"/>
        <v>358.79</v>
      </c>
      <c r="J681" s="34">
        <f t="shared" si="526"/>
        <v>358.79</v>
      </c>
      <c r="K681" s="34">
        <f t="shared" si="527"/>
        <v>0</v>
      </c>
      <c r="L681" s="34">
        <f t="shared" si="528"/>
        <v>0</v>
      </c>
      <c r="M681" s="34">
        <f t="shared" si="529"/>
        <v>0</v>
      </c>
      <c r="N681" s="34">
        <v>0</v>
      </c>
      <c r="O681" s="34">
        <v>0.63</v>
      </c>
      <c r="P681" s="34">
        <f t="shared" si="530"/>
        <v>358.79</v>
      </c>
      <c r="Q681" s="34">
        <v>358.79</v>
      </c>
      <c r="R681" s="34">
        <v>0</v>
      </c>
      <c r="S681" s="34">
        <v>0</v>
      </c>
      <c r="T681" s="34">
        <v>0</v>
      </c>
      <c r="U681" s="34">
        <v>0</v>
      </c>
      <c r="V681" s="34">
        <v>0</v>
      </c>
      <c r="W681" s="34">
        <f t="shared" si="531"/>
        <v>0</v>
      </c>
      <c r="X681" s="34">
        <v>0</v>
      </c>
      <c r="Y681" s="34">
        <v>0</v>
      </c>
      <c r="Z681" s="34">
        <v>0</v>
      </c>
      <c r="AA681" s="34">
        <v>0</v>
      </c>
      <c r="AB681" s="34">
        <v>0</v>
      </c>
      <c r="AC681" s="34">
        <v>0</v>
      </c>
      <c r="AD681" s="34">
        <f t="shared" si="532"/>
        <v>0</v>
      </c>
      <c r="AE681" s="34">
        <v>0</v>
      </c>
      <c r="AF681" s="34">
        <v>0</v>
      </c>
      <c r="AG681" s="34">
        <v>0</v>
      </c>
      <c r="AH681" s="34">
        <v>0</v>
      </c>
      <c r="AI681" s="34">
        <v>0</v>
      </c>
      <c r="AJ681" s="34">
        <v>0</v>
      </c>
      <c r="AK681" s="34">
        <f t="shared" si="533"/>
        <v>0</v>
      </c>
      <c r="AL681" s="34">
        <v>0</v>
      </c>
      <c r="AM681" s="34">
        <v>0</v>
      </c>
      <c r="AN681" s="34">
        <v>0</v>
      </c>
      <c r="AO681" s="34">
        <v>0</v>
      </c>
      <c r="AP681" s="34">
        <v>0</v>
      </c>
      <c r="AQ681" s="34">
        <v>0</v>
      </c>
      <c r="AR681" s="34">
        <f t="shared" si="534"/>
        <v>0</v>
      </c>
      <c r="AS681" s="34">
        <v>0</v>
      </c>
      <c r="AT681" s="34">
        <v>0</v>
      </c>
      <c r="AU681" s="34">
        <v>0</v>
      </c>
      <c r="AV681" s="34">
        <v>0</v>
      </c>
    </row>
    <row r="682" spans="1:48" ht="153" x14ac:dyDescent="0.5">
      <c r="A682" s="53">
        <v>623</v>
      </c>
      <c r="B682" s="50" t="s">
        <v>1329</v>
      </c>
      <c r="C682" s="51" t="s">
        <v>1330</v>
      </c>
      <c r="D682" s="52">
        <v>2019</v>
      </c>
      <c r="E682" s="52">
        <v>2020</v>
      </c>
      <c r="F682" s="33">
        <v>99.733999999999995</v>
      </c>
      <c r="G682" s="34">
        <f t="shared" si="523"/>
        <v>0</v>
      </c>
      <c r="H682" s="34">
        <f t="shared" si="524"/>
        <v>0</v>
      </c>
      <c r="I682" s="34">
        <f t="shared" si="525"/>
        <v>0.5</v>
      </c>
      <c r="J682" s="34">
        <f t="shared" si="526"/>
        <v>0.5</v>
      </c>
      <c r="K682" s="34">
        <f t="shared" si="527"/>
        <v>0</v>
      </c>
      <c r="L682" s="34">
        <f t="shared" si="528"/>
        <v>0</v>
      </c>
      <c r="M682" s="34">
        <f t="shared" si="529"/>
        <v>0</v>
      </c>
      <c r="N682" s="34">
        <v>0</v>
      </c>
      <c r="O682" s="34">
        <v>0</v>
      </c>
      <c r="P682" s="34">
        <f t="shared" si="530"/>
        <v>0.5</v>
      </c>
      <c r="Q682" s="34">
        <v>0.5</v>
      </c>
      <c r="R682" s="34">
        <v>0</v>
      </c>
      <c r="S682" s="34">
        <v>0</v>
      </c>
      <c r="T682" s="34">
        <v>0</v>
      </c>
      <c r="U682" s="34">
        <v>0</v>
      </c>
      <c r="V682" s="34">
        <v>0</v>
      </c>
      <c r="W682" s="34">
        <f t="shared" si="531"/>
        <v>0</v>
      </c>
      <c r="X682" s="34">
        <v>0</v>
      </c>
      <c r="Y682" s="34">
        <v>0</v>
      </c>
      <c r="Z682" s="34">
        <v>0</v>
      </c>
      <c r="AA682" s="34">
        <v>0</v>
      </c>
      <c r="AB682" s="34">
        <v>0</v>
      </c>
      <c r="AC682" s="34">
        <v>0</v>
      </c>
      <c r="AD682" s="34">
        <f t="shared" si="532"/>
        <v>0</v>
      </c>
      <c r="AE682" s="34">
        <v>0</v>
      </c>
      <c r="AF682" s="34">
        <v>0</v>
      </c>
      <c r="AG682" s="34">
        <v>0</v>
      </c>
      <c r="AH682" s="34">
        <v>0</v>
      </c>
      <c r="AI682" s="34">
        <v>0</v>
      </c>
      <c r="AJ682" s="34">
        <v>0</v>
      </c>
      <c r="AK682" s="34">
        <f t="shared" si="533"/>
        <v>0</v>
      </c>
      <c r="AL682" s="34">
        <v>0</v>
      </c>
      <c r="AM682" s="34">
        <v>0</v>
      </c>
      <c r="AN682" s="34">
        <v>0</v>
      </c>
      <c r="AO682" s="34">
        <v>0</v>
      </c>
      <c r="AP682" s="34">
        <v>0</v>
      </c>
      <c r="AQ682" s="34">
        <v>0</v>
      </c>
      <c r="AR682" s="34">
        <f t="shared" si="534"/>
        <v>0</v>
      </c>
      <c r="AS682" s="34">
        <v>0</v>
      </c>
      <c r="AT682" s="34">
        <v>0</v>
      </c>
      <c r="AU682" s="34">
        <v>0</v>
      </c>
      <c r="AV682" s="34">
        <v>0</v>
      </c>
    </row>
    <row r="683" spans="1:48" ht="153" x14ac:dyDescent="0.5">
      <c r="A683" s="53">
        <v>624</v>
      </c>
      <c r="B683" s="50" t="s">
        <v>1331</v>
      </c>
      <c r="C683" s="51" t="s">
        <v>1332</v>
      </c>
      <c r="D683" s="52">
        <v>2019</v>
      </c>
      <c r="E683" s="52">
        <v>2020</v>
      </c>
      <c r="F683" s="33">
        <v>476.73557</v>
      </c>
      <c r="G683" s="34">
        <f t="shared" si="523"/>
        <v>0</v>
      </c>
      <c r="H683" s="34">
        <f t="shared" si="524"/>
        <v>0.4</v>
      </c>
      <c r="I683" s="34">
        <f t="shared" si="525"/>
        <v>323.22000000000003</v>
      </c>
      <c r="J683" s="34">
        <f t="shared" si="526"/>
        <v>323.22000000000003</v>
      </c>
      <c r="K683" s="34">
        <f t="shared" si="527"/>
        <v>0</v>
      </c>
      <c r="L683" s="34">
        <f t="shared" si="528"/>
        <v>0</v>
      </c>
      <c r="M683" s="34">
        <f t="shared" si="529"/>
        <v>0</v>
      </c>
      <c r="N683" s="34">
        <v>0</v>
      </c>
      <c r="O683" s="34">
        <v>0.4</v>
      </c>
      <c r="P683" s="34">
        <f t="shared" si="530"/>
        <v>323.22000000000003</v>
      </c>
      <c r="Q683" s="34">
        <v>323.22000000000003</v>
      </c>
      <c r="R683" s="34">
        <v>0</v>
      </c>
      <c r="S683" s="34">
        <v>0</v>
      </c>
      <c r="T683" s="34">
        <v>0</v>
      </c>
      <c r="U683" s="34">
        <v>0</v>
      </c>
      <c r="V683" s="34">
        <v>0</v>
      </c>
      <c r="W683" s="34">
        <f t="shared" si="531"/>
        <v>0</v>
      </c>
      <c r="X683" s="34">
        <v>0</v>
      </c>
      <c r="Y683" s="34">
        <v>0</v>
      </c>
      <c r="Z683" s="34">
        <v>0</v>
      </c>
      <c r="AA683" s="34">
        <v>0</v>
      </c>
      <c r="AB683" s="34">
        <v>0</v>
      </c>
      <c r="AC683" s="34">
        <v>0</v>
      </c>
      <c r="AD683" s="34">
        <f t="shared" si="532"/>
        <v>0</v>
      </c>
      <c r="AE683" s="34">
        <v>0</v>
      </c>
      <c r="AF683" s="34">
        <v>0</v>
      </c>
      <c r="AG683" s="34">
        <v>0</v>
      </c>
      <c r="AH683" s="34">
        <v>0</v>
      </c>
      <c r="AI683" s="34">
        <v>0</v>
      </c>
      <c r="AJ683" s="34">
        <v>0</v>
      </c>
      <c r="AK683" s="34">
        <f t="shared" si="533"/>
        <v>0</v>
      </c>
      <c r="AL683" s="34">
        <v>0</v>
      </c>
      <c r="AM683" s="34">
        <v>0</v>
      </c>
      <c r="AN683" s="34">
        <v>0</v>
      </c>
      <c r="AO683" s="34">
        <v>0</v>
      </c>
      <c r="AP683" s="34">
        <v>0</v>
      </c>
      <c r="AQ683" s="34">
        <v>0</v>
      </c>
      <c r="AR683" s="34">
        <f t="shared" si="534"/>
        <v>0</v>
      </c>
      <c r="AS683" s="34">
        <v>0</v>
      </c>
      <c r="AT683" s="34">
        <v>0</v>
      </c>
      <c r="AU683" s="34">
        <v>0</v>
      </c>
      <c r="AV683" s="34">
        <v>0</v>
      </c>
    </row>
    <row r="684" spans="1:48" ht="153" x14ac:dyDescent="0.5">
      <c r="A684" s="53">
        <v>625</v>
      </c>
      <c r="B684" s="50" t="s">
        <v>1333</v>
      </c>
      <c r="C684" s="51" t="s">
        <v>1334</v>
      </c>
      <c r="D684" s="52">
        <v>2020</v>
      </c>
      <c r="E684" s="52">
        <v>2020</v>
      </c>
      <c r="F684" s="33">
        <v>1065.6762800000001</v>
      </c>
      <c r="G684" s="34">
        <f t="shared" si="523"/>
        <v>0</v>
      </c>
      <c r="H684" s="34">
        <f t="shared" si="524"/>
        <v>0.8</v>
      </c>
      <c r="I684" s="34">
        <f t="shared" si="525"/>
        <v>756.38</v>
      </c>
      <c r="J684" s="34">
        <f t="shared" si="526"/>
        <v>756.38</v>
      </c>
      <c r="K684" s="34">
        <f t="shared" si="527"/>
        <v>0</v>
      </c>
      <c r="L684" s="34">
        <f t="shared" si="528"/>
        <v>0</v>
      </c>
      <c r="M684" s="34">
        <f t="shared" si="529"/>
        <v>0</v>
      </c>
      <c r="N684" s="34">
        <v>0</v>
      </c>
      <c r="O684" s="34">
        <v>0.8</v>
      </c>
      <c r="P684" s="34">
        <f t="shared" si="530"/>
        <v>756.38</v>
      </c>
      <c r="Q684" s="34">
        <v>756.38</v>
      </c>
      <c r="R684" s="34">
        <v>0</v>
      </c>
      <c r="S684" s="34">
        <v>0</v>
      </c>
      <c r="T684" s="34">
        <v>0</v>
      </c>
      <c r="U684" s="34">
        <v>0</v>
      </c>
      <c r="V684" s="34">
        <v>0</v>
      </c>
      <c r="W684" s="34">
        <f t="shared" si="531"/>
        <v>0</v>
      </c>
      <c r="X684" s="34">
        <v>0</v>
      </c>
      <c r="Y684" s="34">
        <v>0</v>
      </c>
      <c r="Z684" s="34">
        <v>0</v>
      </c>
      <c r="AA684" s="34">
        <v>0</v>
      </c>
      <c r="AB684" s="34">
        <v>0</v>
      </c>
      <c r="AC684" s="34">
        <v>0</v>
      </c>
      <c r="AD684" s="34">
        <f t="shared" si="532"/>
        <v>0</v>
      </c>
      <c r="AE684" s="34">
        <v>0</v>
      </c>
      <c r="AF684" s="34">
        <v>0</v>
      </c>
      <c r="AG684" s="34">
        <v>0</v>
      </c>
      <c r="AH684" s="34">
        <v>0</v>
      </c>
      <c r="AI684" s="34">
        <v>0</v>
      </c>
      <c r="AJ684" s="34">
        <v>0</v>
      </c>
      <c r="AK684" s="34">
        <f t="shared" si="533"/>
        <v>0</v>
      </c>
      <c r="AL684" s="34">
        <v>0</v>
      </c>
      <c r="AM684" s="34">
        <v>0</v>
      </c>
      <c r="AN684" s="34">
        <v>0</v>
      </c>
      <c r="AO684" s="34">
        <v>0</v>
      </c>
      <c r="AP684" s="34">
        <v>0</v>
      </c>
      <c r="AQ684" s="34">
        <v>0</v>
      </c>
      <c r="AR684" s="34">
        <f t="shared" si="534"/>
        <v>0</v>
      </c>
      <c r="AS684" s="34">
        <v>0</v>
      </c>
      <c r="AT684" s="34">
        <v>0</v>
      </c>
      <c r="AU684" s="34">
        <v>0</v>
      </c>
      <c r="AV684" s="34">
        <v>0</v>
      </c>
    </row>
    <row r="685" spans="1:48" ht="191.25" x14ac:dyDescent="0.5">
      <c r="A685" s="53">
        <v>626</v>
      </c>
      <c r="B685" s="50" t="s">
        <v>1335</v>
      </c>
      <c r="C685" s="51" t="s">
        <v>1336</v>
      </c>
      <c r="D685" s="52">
        <v>2020</v>
      </c>
      <c r="E685" s="52">
        <v>2020</v>
      </c>
      <c r="F685" s="33">
        <v>818.77</v>
      </c>
      <c r="G685" s="34">
        <f t="shared" si="523"/>
        <v>0.25</v>
      </c>
      <c r="H685" s="34">
        <f t="shared" si="524"/>
        <v>0.25</v>
      </c>
      <c r="I685" s="34">
        <f t="shared" si="525"/>
        <v>813.35</v>
      </c>
      <c r="J685" s="34">
        <f t="shared" si="526"/>
        <v>813.35</v>
      </c>
      <c r="K685" s="34">
        <f t="shared" si="527"/>
        <v>0</v>
      </c>
      <c r="L685" s="34">
        <f t="shared" si="528"/>
        <v>0</v>
      </c>
      <c r="M685" s="34">
        <f t="shared" si="529"/>
        <v>0</v>
      </c>
      <c r="N685" s="34">
        <v>0.25</v>
      </c>
      <c r="O685" s="34">
        <v>0.25</v>
      </c>
      <c r="P685" s="34">
        <f t="shared" si="530"/>
        <v>813.35</v>
      </c>
      <c r="Q685" s="34">
        <v>813.35</v>
      </c>
      <c r="R685" s="34">
        <v>0</v>
      </c>
      <c r="S685" s="34">
        <v>0</v>
      </c>
      <c r="T685" s="34">
        <v>0</v>
      </c>
      <c r="U685" s="34">
        <v>0</v>
      </c>
      <c r="V685" s="34">
        <v>0</v>
      </c>
      <c r="W685" s="34">
        <f t="shared" si="531"/>
        <v>0</v>
      </c>
      <c r="X685" s="34">
        <v>0</v>
      </c>
      <c r="Y685" s="34">
        <v>0</v>
      </c>
      <c r="Z685" s="34">
        <v>0</v>
      </c>
      <c r="AA685" s="34">
        <v>0</v>
      </c>
      <c r="AB685" s="34">
        <v>0</v>
      </c>
      <c r="AC685" s="34">
        <v>0</v>
      </c>
      <c r="AD685" s="34">
        <f t="shared" si="532"/>
        <v>0</v>
      </c>
      <c r="AE685" s="34">
        <v>0</v>
      </c>
      <c r="AF685" s="34">
        <v>0</v>
      </c>
      <c r="AG685" s="34">
        <v>0</v>
      </c>
      <c r="AH685" s="34">
        <v>0</v>
      </c>
      <c r="AI685" s="34">
        <v>0</v>
      </c>
      <c r="AJ685" s="34">
        <v>0</v>
      </c>
      <c r="AK685" s="34">
        <f t="shared" si="533"/>
        <v>0</v>
      </c>
      <c r="AL685" s="34">
        <v>0</v>
      </c>
      <c r="AM685" s="34">
        <v>0</v>
      </c>
      <c r="AN685" s="34">
        <v>0</v>
      </c>
      <c r="AO685" s="34">
        <v>0</v>
      </c>
      <c r="AP685" s="34">
        <v>0</v>
      </c>
      <c r="AQ685" s="34">
        <v>0</v>
      </c>
      <c r="AR685" s="34">
        <f t="shared" si="534"/>
        <v>0</v>
      </c>
      <c r="AS685" s="34">
        <v>0</v>
      </c>
      <c r="AT685" s="34">
        <v>0</v>
      </c>
      <c r="AU685" s="34">
        <v>0</v>
      </c>
      <c r="AV685" s="34">
        <v>0</v>
      </c>
    </row>
    <row r="686" spans="1:48" ht="191.25" x14ac:dyDescent="0.5">
      <c r="A686" s="53">
        <v>627</v>
      </c>
      <c r="B686" s="50" t="s">
        <v>1337</v>
      </c>
      <c r="C686" s="51" t="s">
        <v>1338</v>
      </c>
      <c r="D686" s="52">
        <v>2020</v>
      </c>
      <c r="E686" s="52">
        <v>2020</v>
      </c>
      <c r="F686" s="33">
        <v>223.37882000000002</v>
      </c>
      <c r="G686" s="34">
        <f t="shared" si="523"/>
        <v>0</v>
      </c>
      <c r="H686" s="34">
        <f t="shared" si="524"/>
        <v>0.25</v>
      </c>
      <c r="I686" s="34">
        <f t="shared" si="525"/>
        <v>202.58</v>
      </c>
      <c r="J686" s="34">
        <f t="shared" si="526"/>
        <v>202.58</v>
      </c>
      <c r="K686" s="34">
        <f t="shared" si="527"/>
        <v>0</v>
      </c>
      <c r="L686" s="34">
        <f t="shared" si="528"/>
        <v>0</v>
      </c>
      <c r="M686" s="34">
        <f t="shared" si="529"/>
        <v>0</v>
      </c>
      <c r="N686" s="34">
        <v>0</v>
      </c>
      <c r="O686" s="34">
        <v>0.25</v>
      </c>
      <c r="P686" s="34">
        <f t="shared" si="530"/>
        <v>202.58</v>
      </c>
      <c r="Q686" s="34">
        <v>202.58</v>
      </c>
      <c r="R686" s="34">
        <v>0</v>
      </c>
      <c r="S686" s="34">
        <v>0</v>
      </c>
      <c r="T686" s="34">
        <v>0</v>
      </c>
      <c r="U686" s="34">
        <v>0</v>
      </c>
      <c r="V686" s="34">
        <v>0</v>
      </c>
      <c r="W686" s="34">
        <f t="shared" si="531"/>
        <v>0</v>
      </c>
      <c r="X686" s="34">
        <v>0</v>
      </c>
      <c r="Y686" s="34">
        <v>0</v>
      </c>
      <c r="Z686" s="34">
        <v>0</v>
      </c>
      <c r="AA686" s="34">
        <v>0</v>
      </c>
      <c r="AB686" s="34">
        <v>0</v>
      </c>
      <c r="AC686" s="34">
        <v>0</v>
      </c>
      <c r="AD686" s="34">
        <f t="shared" si="532"/>
        <v>0</v>
      </c>
      <c r="AE686" s="34">
        <v>0</v>
      </c>
      <c r="AF686" s="34">
        <v>0</v>
      </c>
      <c r="AG686" s="34">
        <v>0</v>
      </c>
      <c r="AH686" s="34">
        <v>0</v>
      </c>
      <c r="AI686" s="34">
        <v>0</v>
      </c>
      <c r="AJ686" s="34">
        <v>0</v>
      </c>
      <c r="AK686" s="34">
        <f t="shared" si="533"/>
        <v>0</v>
      </c>
      <c r="AL686" s="34">
        <v>0</v>
      </c>
      <c r="AM686" s="34">
        <v>0</v>
      </c>
      <c r="AN686" s="34">
        <v>0</v>
      </c>
      <c r="AO686" s="34">
        <v>0</v>
      </c>
      <c r="AP686" s="34">
        <v>0</v>
      </c>
      <c r="AQ686" s="34">
        <v>0</v>
      </c>
      <c r="AR686" s="34">
        <f t="shared" si="534"/>
        <v>0</v>
      </c>
      <c r="AS686" s="34">
        <v>0</v>
      </c>
      <c r="AT686" s="34">
        <v>0</v>
      </c>
      <c r="AU686" s="34">
        <v>0</v>
      </c>
      <c r="AV686" s="34">
        <v>0</v>
      </c>
    </row>
    <row r="687" spans="1:48" ht="76.5" x14ac:dyDescent="0.5">
      <c r="A687" s="53">
        <v>628</v>
      </c>
      <c r="B687" s="50" t="s">
        <v>1339</v>
      </c>
      <c r="C687" s="51" t="s">
        <v>1340</v>
      </c>
      <c r="D687" s="52">
        <v>2022</v>
      </c>
      <c r="E687" s="52">
        <v>2022</v>
      </c>
      <c r="F687" s="33">
        <v>2798.32</v>
      </c>
      <c r="G687" s="34">
        <f t="shared" si="523"/>
        <v>0.1</v>
      </c>
      <c r="H687" s="34">
        <f t="shared" si="524"/>
        <v>0</v>
      </c>
      <c r="I687" s="34">
        <f t="shared" si="525"/>
        <v>2798.32</v>
      </c>
      <c r="J687" s="34">
        <f t="shared" si="526"/>
        <v>2798.32</v>
      </c>
      <c r="K687" s="34">
        <f t="shared" si="527"/>
        <v>0</v>
      </c>
      <c r="L687" s="34">
        <f t="shared" si="528"/>
        <v>0</v>
      </c>
      <c r="M687" s="34">
        <f t="shared" si="529"/>
        <v>0</v>
      </c>
      <c r="N687" s="34">
        <v>0</v>
      </c>
      <c r="O687" s="34">
        <v>0</v>
      </c>
      <c r="P687" s="34">
        <f t="shared" si="530"/>
        <v>0</v>
      </c>
      <c r="Q687" s="34">
        <v>0</v>
      </c>
      <c r="R687" s="34">
        <v>0</v>
      </c>
      <c r="S687" s="34">
        <v>0</v>
      </c>
      <c r="T687" s="34">
        <v>0</v>
      </c>
      <c r="U687" s="34">
        <v>0</v>
      </c>
      <c r="V687" s="34">
        <v>0</v>
      </c>
      <c r="W687" s="34">
        <f t="shared" si="531"/>
        <v>0</v>
      </c>
      <c r="X687" s="34">
        <v>0</v>
      </c>
      <c r="Y687" s="34">
        <v>0</v>
      </c>
      <c r="Z687" s="34">
        <v>0</v>
      </c>
      <c r="AA687" s="34">
        <v>0</v>
      </c>
      <c r="AB687" s="34">
        <v>0.1</v>
      </c>
      <c r="AC687" s="34">
        <v>0</v>
      </c>
      <c r="AD687" s="34">
        <f t="shared" si="532"/>
        <v>798.32</v>
      </c>
      <c r="AE687" s="34">
        <v>798.32</v>
      </c>
      <c r="AF687" s="34">
        <v>0</v>
      </c>
      <c r="AG687" s="34">
        <v>0</v>
      </c>
      <c r="AH687" s="34">
        <v>0</v>
      </c>
      <c r="AI687" s="34">
        <v>0</v>
      </c>
      <c r="AJ687" s="34">
        <v>0</v>
      </c>
      <c r="AK687" s="34">
        <f t="shared" si="533"/>
        <v>2000</v>
      </c>
      <c r="AL687" s="34">
        <v>2000</v>
      </c>
      <c r="AM687" s="34">
        <v>0</v>
      </c>
      <c r="AN687" s="34">
        <v>0</v>
      </c>
      <c r="AO687" s="34">
        <v>0</v>
      </c>
      <c r="AP687" s="34">
        <v>0</v>
      </c>
      <c r="AQ687" s="34">
        <v>0</v>
      </c>
      <c r="AR687" s="34">
        <f t="shared" si="534"/>
        <v>0</v>
      </c>
      <c r="AS687" s="34">
        <v>0</v>
      </c>
      <c r="AT687" s="34">
        <v>0</v>
      </c>
      <c r="AU687" s="34">
        <v>0</v>
      </c>
      <c r="AV687" s="34">
        <v>0</v>
      </c>
    </row>
    <row r="688" spans="1:48" ht="114.75" x14ac:dyDescent="0.5">
      <c r="A688" s="53">
        <v>629</v>
      </c>
      <c r="B688" s="50" t="s">
        <v>1341</v>
      </c>
      <c r="C688" s="51" t="s">
        <v>1342</v>
      </c>
      <c r="D688" s="52">
        <v>2020</v>
      </c>
      <c r="E688" s="52">
        <v>2020</v>
      </c>
      <c r="F688" s="33">
        <v>390.27</v>
      </c>
      <c r="G688" s="34">
        <f t="shared" si="523"/>
        <v>0</v>
      </c>
      <c r="H688" s="34">
        <f t="shared" si="524"/>
        <v>0.25</v>
      </c>
      <c r="I688" s="34">
        <f t="shared" si="525"/>
        <v>301.83</v>
      </c>
      <c r="J688" s="34">
        <f t="shared" si="526"/>
        <v>301.83</v>
      </c>
      <c r="K688" s="34">
        <f t="shared" si="527"/>
        <v>0</v>
      </c>
      <c r="L688" s="34">
        <f t="shared" si="528"/>
        <v>0</v>
      </c>
      <c r="M688" s="34">
        <f t="shared" si="529"/>
        <v>0</v>
      </c>
      <c r="N688" s="34">
        <v>0</v>
      </c>
      <c r="O688" s="34">
        <v>0.25</v>
      </c>
      <c r="P688" s="34">
        <f t="shared" si="530"/>
        <v>301.83</v>
      </c>
      <c r="Q688" s="34">
        <v>301.83</v>
      </c>
      <c r="R688" s="34">
        <v>0</v>
      </c>
      <c r="S688" s="34">
        <v>0</v>
      </c>
      <c r="T688" s="34">
        <v>0</v>
      </c>
      <c r="U688" s="34">
        <v>0</v>
      </c>
      <c r="V688" s="34">
        <v>0</v>
      </c>
      <c r="W688" s="34">
        <f t="shared" si="531"/>
        <v>0</v>
      </c>
      <c r="X688" s="34">
        <v>0</v>
      </c>
      <c r="Y688" s="34">
        <v>0</v>
      </c>
      <c r="Z688" s="34">
        <v>0</v>
      </c>
      <c r="AA688" s="34">
        <v>0</v>
      </c>
      <c r="AB688" s="34">
        <v>0</v>
      </c>
      <c r="AC688" s="34">
        <v>0</v>
      </c>
      <c r="AD688" s="34">
        <f t="shared" si="532"/>
        <v>0</v>
      </c>
      <c r="AE688" s="34">
        <v>0</v>
      </c>
      <c r="AF688" s="34">
        <v>0</v>
      </c>
      <c r="AG688" s="34">
        <v>0</v>
      </c>
      <c r="AH688" s="34">
        <v>0</v>
      </c>
      <c r="AI688" s="34">
        <v>0</v>
      </c>
      <c r="AJ688" s="34">
        <v>0</v>
      </c>
      <c r="AK688" s="34">
        <f t="shared" si="533"/>
        <v>0</v>
      </c>
      <c r="AL688" s="34">
        <v>0</v>
      </c>
      <c r="AM688" s="34">
        <v>0</v>
      </c>
      <c r="AN688" s="34">
        <v>0</v>
      </c>
      <c r="AO688" s="34">
        <v>0</v>
      </c>
      <c r="AP688" s="34">
        <v>0</v>
      </c>
      <c r="AQ688" s="34">
        <v>0</v>
      </c>
      <c r="AR688" s="34">
        <f t="shared" si="534"/>
        <v>0</v>
      </c>
      <c r="AS688" s="34">
        <v>0</v>
      </c>
      <c r="AT688" s="34">
        <v>0</v>
      </c>
      <c r="AU688" s="34">
        <v>0</v>
      </c>
      <c r="AV688" s="34">
        <v>0</v>
      </c>
    </row>
    <row r="689" spans="1:48" ht="76.5" x14ac:dyDescent="0.5">
      <c r="A689" s="53">
        <v>630</v>
      </c>
      <c r="B689" s="50" t="s">
        <v>1343</v>
      </c>
      <c r="C689" s="51" t="s">
        <v>1344</v>
      </c>
      <c r="D689" s="52">
        <v>2020</v>
      </c>
      <c r="E689" s="52">
        <v>2020</v>
      </c>
      <c r="F689" s="33">
        <v>295.28426999999999</v>
      </c>
      <c r="G689" s="34">
        <f t="shared" si="523"/>
        <v>0</v>
      </c>
      <c r="H689" s="34">
        <f t="shared" si="524"/>
        <v>0.4</v>
      </c>
      <c r="I689" s="34">
        <f t="shared" si="525"/>
        <v>258.47000000000003</v>
      </c>
      <c r="J689" s="34">
        <f t="shared" si="526"/>
        <v>258.47000000000003</v>
      </c>
      <c r="K689" s="34">
        <f t="shared" si="527"/>
        <v>0</v>
      </c>
      <c r="L689" s="34">
        <f t="shared" si="528"/>
        <v>0</v>
      </c>
      <c r="M689" s="34">
        <f t="shared" si="529"/>
        <v>0</v>
      </c>
      <c r="N689" s="34">
        <v>0</v>
      </c>
      <c r="O689" s="34">
        <v>0.4</v>
      </c>
      <c r="P689" s="34">
        <f t="shared" si="530"/>
        <v>258.47000000000003</v>
      </c>
      <c r="Q689" s="34">
        <v>258.47000000000003</v>
      </c>
      <c r="R689" s="34">
        <v>0</v>
      </c>
      <c r="S689" s="34">
        <v>0</v>
      </c>
      <c r="T689" s="34">
        <v>0</v>
      </c>
      <c r="U689" s="34">
        <v>0</v>
      </c>
      <c r="V689" s="34">
        <v>0</v>
      </c>
      <c r="W689" s="34">
        <f t="shared" si="531"/>
        <v>0</v>
      </c>
      <c r="X689" s="34">
        <v>0</v>
      </c>
      <c r="Y689" s="34">
        <v>0</v>
      </c>
      <c r="Z689" s="34">
        <v>0</v>
      </c>
      <c r="AA689" s="34">
        <v>0</v>
      </c>
      <c r="AB689" s="34">
        <v>0</v>
      </c>
      <c r="AC689" s="34">
        <v>0</v>
      </c>
      <c r="AD689" s="34">
        <f t="shared" si="532"/>
        <v>0</v>
      </c>
      <c r="AE689" s="34">
        <v>0</v>
      </c>
      <c r="AF689" s="34">
        <v>0</v>
      </c>
      <c r="AG689" s="34">
        <v>0</v>
      </c>
      <c r="AH689" s="34">
        <v>0</v>
      </c>
      <c r="AI689" s="34">
        <v>0</v>
      </c>
      <c r="AJ689" s="34">
        <v>0</v>
      </c>
      <c r="AK689" s="34">
        <f t="shared" si="533"/>
        <v>0</v>
      </c>
      <c r="AL689" s="34">
        <v>0</v>
      </c>
      <c r="AM689" s="34">
        <v>0</v>
      </c>
      <c r="AN689" s="34">
        <v>0</v>
      </c>
      <c r="AO689" s="34">
        <v>0</v>
      </c>
      <c r="AP689" s="34">
        <v>0</v>
      </c>
      <c r="AQ689" s="34">
        <v>0</v>
      </c>
      <c r="AR689" s="34">
        <f t="shared" si="534"/>
        <v>0</v>
      </c>
      <c r="AS689" s="34">
        <v>0</v>
      </c>
      <c r="AT689" s="34">
        <v>0</v>
      </c>
      <c r="AU689" s="34">
        <v>0</v>
      </c>
      <c r="AV689" s="34">
        <v>0</v>
      </c>
    </row>
    <row r="690" spans="1:48" ht="114.75" x14ac:dyDescent="0.5">
      <c r="A690" s="53">
        <v>631</v>
      </c>
      <c r="B690" s="50" t="s">
        <v>1360</v>
      </c>
      <c r="C690" s="51" t="s">
        <v>1361</v>
      </c>
      <c r="D690" s="52">
        <v>2021</v>
      </c>
      <c r="E690" s="52">
        <v>2021</v>
      </c>
      <c r="F690" s="33">
        <v>1870.31</v>
      </c>
      <c r="G690" s="34">
        <f t="shared" si="523"/>
        <v>0.11</v>
      </c>
      <c r="H690" s="34">
        <f t="shared" si="524"/>
        <v>0</v>
      </c>
      <c r="I690" s="34">
        <f>J690+K690+L690</f>
        <v>1823.1599999999999</v>
      </c>
      <c r="J690" s="34">
        <f t="shared" si="526"/>
        <v>1823.1599999999999</v>
      </c>
      <c r="K690" s="34">
        <f t="shared" si="527"/>
        <v>0</v>
      </c>
      <c r="L690" s="34">
        <f t="shared" si="528"/>
        <v>0</v>
      </c>
      <c r="M690" s="34">
        <f t="shared" si="529"/>
        <v>0</v>
      </c>
      <c r="N690" s="34">
        <v>0</v>
      </c>
      <c r="O690" s="34">
        <v>0</v>
      </c>
      <c r="P690" s="34">
        <f t="shared" si="530"/>
        <v>240.85</v>
      </c>
      <c r="Q690" s="33">
        <v>240.85</v>
      </c>
      <c r="R690" s="34">
        <v>0</v>
      </c>
      <c r="S690" s="34">
        <v>0</v>
      </c>
      <c r="T690" s="34">
        <v>0</v>
      </c>
      <c r="U690" s="34">
        <v>0.11</v>
      </c>
      <c r="V690" s="34">
        <v>0</v>
      </c>
      <c r="W690" s="34">
        <f>X690+Y690+Z690</f>
        <v>1582.31</v>
      </c>
      <c r="X690" s="34">
        <v>1582.31</v>
      </c>
      <c r="Y690" s="34">
        <v>0</v>
      </c>
      <c r="Z690" s="34">
        <v>0</v>
      </c>
      <c r="AA690" s="34">
        <v>0</v>
      </c>
      <c r="AB690" s="34">
        <v>0</v>
      </c>
      <c r="AC690" s="34">
        <v>0</v>
      </c>
      <c r="AD690" s="34">
        <f>AE690+AF690+AG690</f>
        <v>0</v>
      </c>
      <c r="AE690" s="34">
        <v>0</v>
      </c>
      <c r="AF690" s="34">
        <v>0</v>
      </c>
      <c r="AG690" s="34">
        <v>0</v>
      </c>
      <c r="AH690" s="34">
        <v>0</v>
      </c>
      <c r="AI690" s="34">
        <v>0</v>
      </c>
      <c r="AJ690" s="34">
        <v>0</v>
      </c>
      <c r="AK690" s="34">
        <f>AL690+AM690+AN690</f>
        <v>0</v>
      </c>
      <c r="AL690" s="34">
        <v>0</v>
      </c>
      <c r="AM690" s="34">
        <v>0</v>
      </c>
      <c r="AN690" s="34">
        <v>0</v>
      </c>
      <c r="AO690" s="34">
        <v>0</v>
      </c>
      <c r="AP690" s="34">
        <v>0</v>
      </c>
      <c r="AQ690" s="34">
        <v>0</v>
      </c>
      <c r="AR690" s="34">
        <f>AS690+AT690+AU690</f>
        <v>0</v>
      </c>
      <c r="AS690" s="34">
        <v>0</v>
      </c>
      <c r="AT690" s="34">
        <v>0</v>
      </c>
      <c r="AU690" s="34">
        <v>0</v>
      </c>
      <c r="AV690" s="34">
        <v>0</v>
      </c>
    </row>
    <row r="691" spans="1:48" ht="191.25" x14ac:dyDescent="0.5">
      <c r="A691" s="53">
        <v>632</v>
      </c>
      <c r="B691" s="50" t="s">
        <v>1345</v>
      </c>
      <c r="C691" s="51" t="s">
        <v>1346</v>
      </c>
      <c r="D691" s="52">
        <v>2020</v>
      </c>
      <c r="E691" s="52">
        <v>2021</v>
      </c>
      <c r="F691" s="33">
        <v>2830.04</v>
      </c>
      <c r="G691" s="34">
        <f t="shared" si="523"/>
        <v>0</v>
      </c>
      <c r="H691" s="34">
        <f t="shared" si="524"/>
        <v>0</v>
      </c>
      <c r="I691" s="34">
        <f t="shared" si="525"/>
        <v>2815.15</v>
      </c>
      <c r="J691" s="34">
        <f t="shared" si="526"/>
        <v>2815.15</v>
      </c>
      <c r="K691" s="34">
        <f t="shared" si="527"/>
        <v>0</v>
      </c>
      <c r="L691" s="34">
        <f t="shared" si="528"/>
        <v>0</v>
      </c>
      <c r="M691" s="34">
        <f t="shared" si="529"/>
        <v>0</v>
      </c>
      <c r="N691" s="34">
        <v>0</v>
      </c>
      <c r="O691" s="34">
        <v>0</v>
      </c>
      <c r="P691" s="34">
        <f t="shared" si="530"/>
        <v>285.11</v>
      </c>
      <c r="Q691" s="34">
        <v>285.11</v>
      </c>
      <c r="R691" s="34">
        <v>0</v>
      </c>
      <c r="S691" s="34">
        <v>0</v>
      </c>
      <c r="T691" s="34">
        <v>0</v>
      </c>
      <c r="U691" s="34">
        <v>0</v>
      </c>
      <c r="V691" s="34">
        <v>0</v>
      </c>
      <c r="W691" s="34">
        <f t="shared" si="531"/>
        <v>2530.04</v>
      </c>
      <c r="X691" s="34">
        <v>2530.04</v>
      </c>
      <c r="Y691" s="34">
        <v>0</v>
      </c>
      <c r="Z691" s="34">
        <v>0</v>
      </c>
      <c r="AA691" s="34">
        <v>0</v>
      </c>
      <c r="AB691" s="34">
        <v>0</v>
      </c>
      <c r="AC691" s="34">
        <v>0</v>
      </c>
      <c r="AD691" s="34">
        <f t="shared" si="532"/>
        <v>0</v>
      </c>
      <c r="AE691" s="34">
        <v>0</v>
      </c>
      <c r="AF691" s="34">
        <v>0</v>
      </c>
      <c r="AG691" s="34">
        <v>0</v>
      </c>
      <c r="AH691" s="34">
        <v>0</v>
      </c>
      <c r="AI691" s="34">
        <v>0</v>
      </c>
      <c r="AJ691" s="34">
        <v>0</v>
      </c>
      <c r="AK691" s="34">
        <f t="shared" si="533"/>
        <v>0</v>
      </c>
      <c r="AL691" s="34">
        <v>0</v>
      </c>
      <c r="AM691" s="34">
        <v>0</v>
      </c>
      <c r="AN691" s="34">
        <v>0</v>
      </c>
      <c r="AO691" s="34">
        <v>0</v>
      </c>
      <c r="AP691" s="34">
        <v>0</v>
      </c>
      <c r="AQ691" s="34">
        <v>0</v>
      </c>
      <c r="AR691" s="34">
        <f t="shared" si="534"/>
        <v>0</v>
      </c>
      <c r="AS691" s="34">
        <v>0</v>
      </c>
      <c r="AT691" s="34">
        <v>0</v>
      </c>
      <c r="AU691" s="34">
        <v>0</v>
      </c>
      <c r="AV691" s="34">
        <v>0</v>
      </c>
    </row>
    <row r="692" spans="1:48" ht="38.25" x14ac:dyDescent="0.5">
      <c r="A692" s="53"/>
      <c r="B692" s="43" t="s">
        <v>1347</v>
      </c>
      <c r="C692" s="48"/>
      <c r="D692" s="52"/>
      <c r="E692" s="45"/>
      <c r="F692" s="35">
        <f t="shared" ref="F692:O692" si="535">SUM(F693:F699)</f>
        <v>71730.693930000009</v>
      </c>
      <c r="G692" s="35">
        <f t="shared" si="535"/>
        <v>21.01</v>
      </c>
      <c r="H692" s="35">
        <f t="shared" si="535"/>
        <v>0.4</v>
      </c>
      <c r="I692" s="35">
        <f t="shared" si="535"/>
        <v>29798.82</v>
      </c>
      <c r="J692" s="35">
        <f t="shared" si="535"/>
        <v>29798.82</v>
      </c>
      <c r="K692" s="35">
        <f t="shared" si="535"/>
        <v>0</v>
      </c>
      <c r="L692" s="35">
        <f t="shared" si="535"/>
        <v>0</v>
      </c>
      <c r="M692" s="35">
        <f t="shared" si="535"/>
        <v>0</v>
      </c>
      <c r="N692" s="35">
        <f t="shared" si="535"/>
        <v>3.26</v>
      </c>
      <c r="O692" s="35">
        <f t="shared" si="535"/>
        <v>0.4</v>
      </c>
      <c r="P692" s="35">
        <f t="shared" ref="P692:V692" si="536">SUM(P693:P699)</f>
        <v>2019.23</v>
      </c>
      <c r="Q692" s="35">
        <f t="shared" si="536"/>
        <v>2019.23</v>
      </c>
      <c r="R692" s="35">
        <f t="shared" si="536"/>
        <v>0</v>
      </c>
      <c r="S692" s="35">
        <f t="shared" si="536"/>
        <v>0</v>
      </c>
      <c r="T692" s="35">
        <f t="shared" si="536"/>
        <v>0</v>
      </c>
      <c r="U692" s="35">
        <f t="shared" si="536"/>
        <v>0</v>
      </c>
      <c r="V692" s="35">
        <f t="shared" si="536"/>
        <v>0</v>
      </c>
      <c r="W692" s="35">
        <f t="shared" ref="W692:AC692" si="537">SUM(W693:W699)</f>
        <v>0</v>
      </c>
      <c r="X692" s="35">
        <f t="shared" si="537"/>
        <v>0</v>
      </c>
      <c r="Y692" s="35">
        <f t="shared" si="537"/>
        <v>0</v>
      </c>
      <c r="Z692" s="35">
        <f t="shared" si="537"/>
        <v>0</v>
      </c>
      <c r="AA692" s="35">
        <f t="shared" si="537"/>
        <v>0</v>
      </c>
      <c r="AB692" s="35">
        <f t="shared" si="537"/>
        <v>3.1500000000000004</v>
      </c>
      <c r="AC692" s="35">
        <f t="shared" si="537"/>
        <v>0</v>
      </c>
      <c r="AD692" s="35">
        <f t="shared" ref="AD692:AJ692" si="538">SUM(AD693:AD699)</f>
        <v>4715.99</v>
      </c>
      <c r="AE692" s="35">
        <f t="shared" si="538"/>
        <v>4715.99</v>
      </c>
      <c r="AF692" s="35">
        <f t="shared" si="538"/>
        <v>0</v>
      </c>
      <c r="AG692" s="35">
        <f t="shared" si="538"/>
        <v>0</v>
      </c>
      <c r="AH692" s="35">
        <f t="shared" si="538"/>
        <v>0</v>
      </c>
      <c r="AI692" s="35">
        <f t="shared" si="538"/>
        <v>10.9</v>
      </c>
      <c r="AJ692" s="35">
        <f t="shared" si="538"/>
        <v>0</v>
      </c>
      <c r="AK692" s="35">
        <f t="shared" ref="AK692:AQ692" si="539">SUM(AK693:AK699)</f>
        <v>10000</v>
      </c>
      <c r="AL692" s="35">
        <f t="shared" si="539"/>
        <v>10000</v>
      </c>
      <c r="AM692" s="35">
        <f t="shared" si="539"/>
        <v>0</v>
      </c>
      <c r="AN692" s="35">
        <f t="shared" si="539"/>
        <v>0</v>
      </c>
      <c r="AO692" s="35">
        <f t="shared" si="539"/>
        <v>0</v>
      </c>
      <c r="AP692" s="35">
        <f t="shared" si="539"/>
        <v>3.7</v>
      </c>
      <c r="AQ692" s="35">
        <f t="shared" si="539"/>
        <v>0</v>
      </c>
      <c r="AR692" s="35">
        <f t="shared" ref="AR692:AV692" si="540">SUM(AR693:AR699)</f>
        <v>13063.6</v>
      </c>
      <c r="AS692" s="35">
        <f t="shared" si="540"/>
        <v>13063.6</v>
      </c>
      <c r="AT692" s="35">
        <f t="shared" si="540"/>
        <v>0</v>
      </c>
      <c r="AU692" s="35">
        <f t="shared" si="540"/>
        <v>0</v>
      </c>
      <c r="AV692" s="35">
        <f t="shared" si="540"/>
        <v>0</v>
      </c>
    </row>
    <row r="693" spans="1:48" ht="76.5" x14ac:dyDescent="0.5">
      <c r="A693" s="53">
        <v>633</v>
      </c>
      <c r="B693" s="50" t="s">
        <v>1348</v>
      </c>
      <c r="C693" s="51" t="s">
        <v>1349</v>
      </c>
      <c r="D693" s="52">
        <v>2017</v>
      </c>
      <c r="E693" s="52">
        <v>2020</v>
      </c>
      <c r="F693" s="33">
        <v>9464.0439299999998</v>
      </c>
      <c r="G693" s="34">
        <f t="shared" ref="G693:H699" si="541">N693+U693+AB693+AI693+AP693</f>
        <v>3.26</v>
      </c>
      <c r="H693" s="34">
        <f t="shared" si="541"/>
        <v>0</v>
      </c>
      <c r="I693" s="34">
        <f t="shared" ref="I693:I699" si="542">J693+K693+L693</f>
        <v>1666.99</v>
      </c>
      <c r="J693" s="34">
        <f t="shared" ref="J693:M699" si="543">Q693+X693+AE693+AL693+AS693</f>
        <v>1666.99</v>
      </c>
      <c r="K693" s="34">
        <f t="shared" si="543"/>
        <v>0</v>
      </c>
      <c r="L693" s="34">
        <f t="shared" si="543"/>
        <v>0</v>
      </c>
      <c r="M693" s="34">
        <f t="shared" si="543"/>
        <v>0</v>
      </c>
      <c r="N693" s="34">
        <v>3.26</v>
      </c>
      <c r="O693" s="34">
        <v>0</v>
      </c>
      <c r="P693" s="34">
        <f t="shared" ref="P693:P699" si="544">Q693+R693+S693</f>
        <v>1666.99</v>
      </c>
      <c r="Q693" s="34">
        <v>1666.99</v>
      </c>
      <c r="R693" s="34">
        <v>0</v>
      </c>
      <c r="S693" s="34">
        <v>0</v>
      </c>
      <c r="T693" s="34">
        <v>0</v>
      </c>
      <c r="U693" s="34">
        <v>0</v>
      </c>
      <c r="V693" s="34">
        <v>0</v>
      </c>
      <c r="W693" s="34">
        <f t="shared" ref="W693:W699" si="545">X693+Y693+Z693</f>
        <v>0</v>
      </c>
      <c r="X693" s="34">
        <v>0</v>
      </c>
      <c r="Y693" s="34">
        <v>0</v>
      </c>
      <c r="Z693" s="34">
        <v>0</v>
      </c>
      <c r="AA693" s="34">
        <v>0</v>
      </c>
      <c r="AB693" s="34">
        <v>0</v>
      </c>
      <c r="AC693" s="34">
        <v>0</v>
      </c>
      <c r="AD693" s="34">
        <f t="shared" ref="AD693:AD699" si="546">AE693+AF693+AG693</f>
        <v>0</v>
      </c>
      <c r="AE693" s="34">
        <v>0</v>
      </c>
      <c r="AF693" s="34">
        <v>0</v>
      </c>
      <c r="AG693" s="34">
        <v>0</v>
      </c>
      <c r="AH693" s="34">
        <v>0</v>
      </c>
      <c r="AI693" s="34">
        <v>0</v>
      </c>
      <c r="AJ693" s="34">
        <v>0</v>
      </c>
      <c r="AK693" s="34">
        <f t="shared" ref="AK693:AK699" si="547">AL693+AM693+AN693</f>
        <v>0</v>
      </c>
      <c r="AL693" s="34">
        <v>0</v>
      </c>
      <c r="AM693" s="34">
        <v>0</v>
      </c>
      <c r="AN693" s="34">
        <v>0</v>
      </c>
      <c r="AO693" s="34">
        <v>0</v>
      </c>
      <c r="AP693" s="34">
        <v>0</v>
      </c>
      <c r="AQ693" s="34">
        <v>0</v>
      </c>
      <c r="AR693" s="34">
        <f t="shared" ref="AR693:AR699" si="548">AS693+AT693+AU693</f>
        <v>0</v>
      </c>
      <c r="AS693" s="34">
        <v>0</v>
      </c>
      <c r="AT693" s="34">
        <v>0</v>
      </c>
      <c r="AU693" s="34">
        <v>0</v>
      </c>
      <c r="AV693" s="34">
        <v>0</v>
      </c>
    </row>
    <row r="694" spans="1:48" ht="114.75" x14ac:dyDescent="0.5">
      <c r="A694" s="53">
        <v>634</v>
      </c>
      <c r="B694" s="50" t="s">
        <v>1350</v>
      </c>
      <c r="C694" s="51" t="s">
        <v>1351</v>
      </c>
      <c r="D694" s="52">
        <v>2020</v>
      </c>
      <c r="E694" s="52">
        <v>2024</v>
      </c>
      <c r="F694" s="33">
        <v>11063.6</v>
      </c>
      <c r="G694" s="34">
        <f t="shared" si="541"/>
        <v>3.7</v>
      </c>
      <c r="H694" s="34">
        <f t="shared" si="541"/>
        <v>0</v>
      </c>
      <c r="I694" s="34">
        <f t="shared" si="542"/>
        <v>2063.6</v>
      </c>
      <c r="J694" s="34">
        <f t="shared" si="543"/>
        <v>2063.6</v>
      </c>
      <c r="K694" s="34">
        <f t="shared" si="543"/>
        <v>0</v>
      </c>
      <c r="L694" s="34">
        <f t="shared" si="543"/>
        <v>0</v>
      </c>
      <c r="M694" s="34">
        <f t="shared" si="543"/>
        <v>0</v>
      </c>
      <c r="N694" s="34">
        <v>0</v>
      </c>
      <c r="O694" s="34">
        <v>0</v>
      </c>
      <c r="P694" s="34">
        <f t="shared" si="544"/>
        <v>0</v>
      </c>
      <c r="Q694" s="34">
        <v>0</v>
      </c>
      <c r="R694" s="34">
        <v>0</v>
      </c>
      <c r="S694" s="34">
        <v>0</v>
      </c>
      <c r="T694" s="34">
        <v>0</v>
      </c>
      <c r="U694" s="34">
        <v>0</v>
      </c>
      <c r="V694" s="34">
        <v>0</v>
      </c>
      <c r="W694" s="34">
        <f t="shared" si="545"/>
        <v>0</v>
      </c>
      <c r="X694" s="34">
        <v>0</v>
      </c>
      <c r="Y694" s="34">
        <v>0</v>
      </c>
      <c r="Z694" s="34">
        <v>0</v>
      </c>
      <c r="AA694" s="34">
        <v>0</v>
      </c>
      <c r="AB694" s="34">
        <v>0</v>
      </c>
      <c r="AC694" s="34">
        <v>0</v>
      </c>
      <c r="AD694" s="34">
        <f t="shared" si="546"/>
        <v>0</v>
      </c>
      <c r="AE694" s="34">
        <v>0</v>
      </c>
      <c r="AF694" s="34">
        <v>0</v>
      </c>
      <c r="AG694" s="34">
        <v>0</v>
      </c>
      <c r="AH694" s="34">
        <v>0</v>
      </c>
      <c r="AI694" s="34">
        <v>0</v>
      </c>
      <c r="AJ694" s="34">
        <v>0</v>
      </c>
      <c r="AK694" s="34">
        <f t="shared" si="547"/>
        <v>1000</v>
      </c>
      <c r="AL694" s="34">
        <v>1000</v>
      </c>
      <c r="AM694" s="34">
        <v>0</v>
      </c>
      <c r="AN694" s="34">
        <v>0</v>
      </c>
      <c r="AO694" s="34">
        <v>0</v>
      </c>
      <c r="AP694" s="34">
        <v>3.7</v>
      </c>
      <c r="AQ694" s="34">
        <v>0</v>
      </c>
      <c r="AR694" s="34">
        <f t="shared" si="548"/>
        <v>1063.5999999999999</v>
      </c>
      <c r="AS694" s="34">
        <v>1063.5999999999999</v>
      </c>
      <c r="AT694" s="34">
        <v>0</v>
      </c>
      <c r="AU694" s="34">
        <v>0</v>
      </c>
      <c r="AV694" s="34">
        <v>0</v>
      </c>
    </row>
    <row r="695" spans="1:48" ht="114.75" x14ac:dyDescent="0.5">
      <c r="A695" s="53">
        <v>635</v>
      </c>
      <c r="B695" s="50" t="s">
        <v>1352</v>
      </c>
      <c r="C695" s="51" t="s">
        <v>1353</v>
      </c>
      <c r="D695" s="52">
        <v>2020</v>
      </c>
      <c r="E695" s="52">
        <v>2020</v>
      </c>
      <c r="F695" s="33">
        <v>487.06</v>
      </c>
      <c r="G695" s="34">
        <f t="shared" si="541"/>
        <v>0</v>
      </c>
      <c r="H695" s="34">
        <f t="shared" si="541"/>
        <v>0.4</v>
      </c>
      <c r="I695" s="34">
        <f t="shared" si="542"/>
        <v>352.24</v>
      </c>
      <c r="J695" s="34">
        <f t="shared" si="543"/>
        <v>352.24</v>
      </c>
      <c r="K695" s="34">
        <f t="shared" si="543"/>
        <v>0</v>
      </c>
      <c r="L695" s="34">
        <f t="shared" si="543"/>
        <v>0</v>
      </c>
      <c r="M695" s="34">
        <f t="shared" si="543"/>
        <v>0</v>
      </c>
      <c r="N695" s="34">
        <v>0</v>
      </c>
      <c r="O695" s="34">
        <v>0.4</v>
      </c>
      <c r="P695" s="34">
        <f t="shared" si="544"/>
        <v>352.24</v>
      </c>
      <c r="Q695" s="34">
        <v>352.24</v>
      </c>
      <c r="R695" s="34">
        <v>0</v>
      </c>
      <c r="S695" s="34">
        <v>0</v>
      </c>
      <c r="T695" s="34">
        <v>0</v>
      </c>
      <c r="U695" s="34">
        <v>0</v>
      </c>
      <c r="V695" s="34">
        <v>0</v>
      </c>
      <c r="W695" s="34">
        <f t="shared" si="545"/>
        <v>0</v>
      </c>
      <c r="X695" s="34">
        <v>0</v>
      </c>
      <c r="Y695" s="34">
        <v>0</v>
      </c>
      <c r="Z695" s="34">
        <v>0</v>
      </c>
      <c r="AA695" s="34">
        <v>0</v>
      </c>
      <c r="AB695" s="34">
        <v>0</v>
      </c>
      <c r="AC695" s="34">
        <v>0</v>
      </c>
      <c r="AD695" s="34">
        <f t="shared" si="546"/>
        <v>0</v>
      </c>
      <c r="AE695" s="34">
        <v>0</v>
      </c>
      <c r="AF695" s="34">
        <v>0</v>
      </c>
      <c r="AG695" s="34">
        <v>0</v>
      </c>
      <c r="AH695" s="34">
        <v>0</v>
      </c>
      <c r="AI695" s="34">
        <v>0</v>
      </c>
      <c r="AJ695" s="34">
        <v>0</v>
      </c>
      <c r="AK695" s="34">
        <f t="shared" si="547"/>
        <v>0</v>
      </c>
      <c r="AL695" s="34">
        <v>0</v>
      </c>
      <c r="AM695" s="34">
        <v>0</v>
      </c>
      <c r="AN695" s="34">
        <v>0</v>
      </c>
      <c r="AO695" s="34">
        <v>0</v>
      </c>
      <c r="AP695" s="34">
        <v>0</v>
      </c>
      <c r="AQ695" s="34">
        <v>0</v>
      </c>
      <c r="AR695" s="34">
        <f t="shared" si="548"/>
        <v>0</v>
      </c>
      <c r="AS695" s="34">
        <v>0</v>
      </c>
      <c r="AT695" s="34">
        <v>0</v>
      </c>
      <c r="AU695" s="34">
        <v>0</v>
      </c>
      <c r="AV695" s="34">
        <v>0</v>
      </c>
    </row>
    <row r="696" spans="1:48" ht="76.5" x14ac:dyDescent="0.5">
      <c r="A696" s="53">
        <v>636</v>
      </c>
      <c r="B696" s="50" t="s">
        <v>1354</v>
      </c>
      <c r="C696" s="51" t="s">
        <v>1355</v>
      </c>
      <c r="D696" s="52">
        <v>2022</v>
      </c>
      <c r="E696" s="52">
        <v>2022</v>
      </c>
      <c r="F696" s="33">
        <v>4319.46</v>
      </c>
      <c r="G696" s="34">
        <f t="shared" si="541"/>
        <v>1.6</v>
      </c>
      <c r="H696" s="34">
        <f t="shared" si="541"/>
        <v>0</v>
      </c>
      <c r="I696" s="34">
        <f t="shared" si="542"/>
        <v>4319.46</v>
      </c>
      <c r="J696" s="34">
        <f t="shared" si="543"/>
        <v>4319.46</v>
      </c>
      <c r="K696" s="34">
        <f t="shared" si="543"/>
        <v>0</v>
      </c>
      <c r="L696" s="34">
        <f t="shared" si="543"/>
        <v>0</v>
      </c>
      <c r="M696" s="34">
        <f t="shared" si="543"/>
        <v>0</v>
      </c>
      <c r="N696" s="34">
        <v>0</v>
      </c>
      <c r="O696" s="34">
        <v>0</v>
      </c>
      <c r="P696" s="34">
        <f t="shared" si="544"/>
        <v>0</v>
      </c>
      <c r="Q696" s="34">
        <v>0</v>
      </c>
      <c r="R696" s="34">
        <v>0</v>
      </c>
      <c r="S696" s="34">
        <v>0</v>
      </c>
      <c r="T696" s="34">
        <v>0</v>
      </c>
      <c r="U696" s="34">
        <v>0</v>
      </c>
      <c r="V696" s="34">
        <v>0</v>
      </c>
      <c r="W696" s="34">
        <f t="shared" si="545"/>
        <v>0</v>
      </c>
      <c r="X696" s="34">
        <v>0</v>
      </c>
      <c r="Y696" s="34">
        <v>0</v>
      </c>
      <c r="Z696" s="34">
        <v>0</v>
      </c>
      <c r="AA696" s="34">
        <v>0</v>
      </c>
      <c r="AB696" s="34">
        <v>1.6</v>
      </c>
      <c r="AC696" s="34">
        <v>0</v>
      </c>
      <c r="AD696" s="34">
        <f t="shared" si="546"/>
        <v>319.45999999999998</v>
      </c>
      <c r="AE696" s="34">
        <v>319.45999999999998</v>
      </c>
      <c r="AF696" s="34">
        <v>0</v>
      </c>
      <c r="AG696" s="34">
        <v>0</v>
      </c>
      <c r="AH696" s="34">
        <v>0</v>
      </c>
      <c r="AI696" s="34">
        <v>0</v>
      </c>
      <c r="AJ696" s="34">
        <v>0</v>
      </c>
      <c r="AK696" s="34">
        <f t="shared" si="547"/>
        <v>4000</v>
      </c>
      <c r="AL696" s="34">
        <v>4000</v>
      </c>
      <c r="AM696" s="34">
        <v>0</v>
      </c>
      <c r="AN696" s="34">
        <v>0</v>
      </c>
      <c r="AO696" s="34">
        <v>0</v>
      </c>
      <c r="AP696" s="34">
        <v>0</v>
      </c>
      <c r="AQ696" s="34">
        <v>0</v>
      </c>
      <c r="AR696" s="34">
        <f t="shared" si="548"/>
        <v>0</v>
      </c>
      <c r="AS696" s="34">
        <v>0</v>
      </c>
      <c r="AT696" s="34">
        <v>0</v>
      </c>
      <c r="AU696" s="34">
        <v>0</v>
      </c>
      <c r="AV696" s="34">
        <v>0</v>
      </c>
    </row>
    <row r="697" spans="1:48" ht="76.5" x14ac:dyDescent="0.5">
      <c r="A697" s="53">
        <v>637</v>
      </c>
      <c r="B697" s="50" t="s">
        <v>1356</v>
      </c>
      <c r="C697" s="51" t="s">
        <v>1357</v>
      </c>
      <c r="D697" s="52">
        <v>2022</v>
      </c>
      <c r="E697" s="52">
        <v>2022</v>
      </c>
      <c r="F697" s="33">
        <v>4210.26</v>
      </c>
      <c r="G697" s="34">
        <f t="shared" si="541"/>
        <v>1.55</v>
      </c>
      <c r="H697" s="34">
        <f t="shared" si="541"/>
        <v>0</v>
      </c>
      <c r="I697" s="34">
        <f t="shared" si="542"/>
        <v>4210.26</v>
      </c>
      <c r="J697" s="34">
        <f t="shared" si="543"/>
        <v>4210.26</v>
      </c>
      <c r="K697" s="34">
        <f t="shared" si="543"/>
        <v>0</v>
      </c>
      <c r="L697" s="34">
        <f t="shared" si="543"/>
        <v>0</v>
      </c>
      <c r="M697" s="34">
        <f t="shared" si="543"/>
        <v>0</v>
      </c>
      <c r="N697" s="34">
        <v>0</v>
      </c>
      <c r="O697" s="34">
        <v>0</v>
      </c>
      <c r="P697" s="34">
        <f t="shared" si="544"/>
        <v>0</v>
      </c>
      <c r="Q697" s="34">
        <v>0</v>
      </c>
      <c r="R697" s="34">
        <v>0</v>
      </c>
      <c r="S697" s="34">
        <v>0</v>
      </c>
      <c r="T697" s="34">
        <v>0</v>
      </c>
      <c r="U697" s="34">
        <v>0</v>
      </c>
      <c r="V697" s="34">
        <v>0</v>
      </c>
      <c r="W697" s="34">
        <f t="shared" si="545"/>
        <v>0</v>
      </c>
      <c r="X697" s="34">
        <v>0</v>
      </c>
      <c r="Y697" s="34">
        <v>0</v>
      </c>
      <c r="Z697" s="34">
        <v>0</v>
      </c>
      <c r="AA697" s="34">
        <v>0</v>
      </c>
      <c r="AB697" s="34">
        <v>1.55</v>
      </c>
      <c r="AC697" s="34">
        <v>0</v>
      </c>
      <c r="AD697" s="34">
        <f t="shared" si="546"/>
        <v>210.26</v>
      </c>
      <c r="AE697" s="34">
        <v>210.26</v>
      </c>
      <c r="AF697" s="34">
        <v>0</v>
      </c>
      <c r="AG697" s="34">
        <v>0</v>
      </c>
      <c r="AH697" s="34">
        <v>0</v>
      </c>
      <c r="AI697" s="34">
        <v>0</v>
      </c>
      <c r="AJ697" s="34">
        <v>0</v>
      </c>
      <c r="AK697" s="34">
        <f t="shared" si="547"/>
        <v>4000</v>
      </c>
      <c r="AL697" s="34">
        <v>4000</v>
      </c>
      <c r="AM697" s="34">
        <v>0</v>
      </c>
      <c r="AN697" s="34">
        <v>0</v>
      </c>
      <c r="AO697" s="34">
        <v>0</v>
      </c>
      <c r="AP697" s="34">
        <v>0</v>
      </c>
      <c r="AQ697" s="34">
        <v>0</v>
      </c>
      <c r="AR697" s="34">
        <f t="shared" si="548"/>
        <v>0</v>
      </c>
      <c r="AS697" s="34">
        <v>0</v>
      </c>
      <c r="AT697" s="34">
        <v>0</v>
      </c>
      <c r="AU697" s="34">
        <v>0</v>
      </c>
      <c r="AV697" s="34">
        <v>0</v>
      </c>
    </row>
    <row r="698" spans="1:48" ht="114.75" x14ac:dyDescent="0.5">
      <c r="A698" s="53">
        <v>638</v>
      </c>
      <c r="B698" s="50" t="s">
        <v>1358</v>
      </c>
      <c r="C698" s="51" t="s">
        <v>1359</v>
      </c>
      <c r="D698" s="52">
        <v>2022</v>
      </c>
      <c r="E698" s="52">
        <v>2023</v>
      </c>
      <c r="F698" s="33">
        <v>9192.3700000000008</v>
      </c>
      <c r="G698" s="34">
        <f t="shared" si="541"/>
        <v>2.9</v>
      </c>
      <c r="H698" s="34">
        <f t="shared" si="541"/>
        <v>0</v>
      </c>
      <c r="I698" s="34">
        <f t="shared" si="542"/>
        <v>9192.369999999999</v>
      </c>
      <c r="J698" s="34">
        <f t="shared" si="543"/>
        <v>9192.369999999999</v>
      </c>
      <c r="K698" s="34">
        <f t="shared" si="543"/>
        <v>0</v>
      </c>
      <c r="L698" s="34">
        <f t="shared" si="543"/>
        <v>0</v>
      </c>
      <c r="M698" s="34">
        <f t="shared" si="543"/>
        <v>0</v>
      </c>
      <c r="N698" s="34">
        <v>0</v>
      </c>
      <c r="O698" s="34">
        <v>0</v>
      </c>
      <c r="P698" s="34">
        <f t="shared" si="544"/>
        <v>0</v>
      </c>
      <c r="Q698" s="34">
        <v>0</v>
      </c>
      <c r="R698" s="34">
        <v>0</v>
      </c>
      <c r="S698" s="34">
        <v>0</v>
      </c>
      <c r="T698" s="34">
        <v>0</v>
      </c>
      <c r="U698" s="34">
        <v>0</v>
      </c>
      <c r="V698" s="34">
        <v>0</v>
      </c>
      <c r="W698" s="34">
        <f t="shared" si="545"/>
        <v>0</v>
      </c>
      <c r="X698" s="34">
        <v>0</v>
      </c>
      <c r="Y698" s="34">
        <v>0</v>
      </c>
      <c r="Z698" s="34">
        <v>0</v>
      </c>
      <c r="AA698" s="34">
        <v>0</v>
      </c>
      <c r="AB698" s="34">
        <v>0</v>
      </c>
      <c r="AC698" s="34">
        <v>0</v>
      </c>
      <c r="AD698" s="34">
        <f t="shared" si="546"/>
        <v>1192.3699999999999</v>
      </c>
      <c r="AE698" s="34">
        <v>1192.3699999999999</v>
      </c>
      <c r="AF698" s="34">
        <v>0</v>
      </c>
      <c r="AG698" s="34">
        <v>0</v>
      </c>
      <c r="AH698" s="34">
        <v>0</v>
      </c>
      <c r="AI698" s="34">
        <v>2.9</v>
      </c>
      <c r="AJ698" s="34">
        <v>0</v>
      </c>
      <c r="AK698" s="34">
        <f t="shared" si="547"/>
        <v>500</v>
      </c>
      <c r="AL698" s="34">
        <v>500</v>
      </c>
      <c r="AM698" s="34">
        <v>0</v>
      </c>
      <c r="AN698" s="34">
        <v>0</v>
      </c>
      <c r="AO698" s="34">
        <v>0</v>
      </c>
      <c r="AP698" s="34">
        <v>0</v>
      </c>
      <c r="AQ698" s="34">
        <v>0</v>
      </c>
      <c r="AR698" s="34">
        <f t="shared" si="548"/>
        <v>7500</v>
      </c>
      <c r="AS698" s="34">
        <v>7500</v>
      </c>
      <c r="AT698" s="34">
        <v>0</v>
      </c>
      <c r="AU698" s="34">
        <v>0</v>
      </c>
      <c r="AV698" s="34">
        <v>0</v>
      </c>
    </row>
    <row r="699" spans="1:48" ht="153" x14ac:dyDescent="0.5">
      <c r="A699" s="53">
        <v>639</v>
      </c>
      <c r="B699" s="50" t="s">
        <v>1362</v>
      </c>
      <c r="C699" s="51" t="s">
        <v>1363</v>
      </c>
      <c r="D699" s="52">
        <v>2022</v>
      </c>
      <c r="E699" s="52">
        <v>2023</v>
      </c>
      <c r="F699" s="33">
        <v>32993.9</v>
      </c>
      <c r="G699" s="34">
        <f t="shared" si="541"/>
        <v>8</v>
      </c>
      <c r="H699" s="34">
        <f t="shared" si="541"/>
        <v>0</v>
      </c>
      <c r="I699" s="34">
        <f t="shared" si="542"/>
        <v>7993.9</v>
      </c>
      <c r="J699" s="34">
        <f t="shared" si="543"/>
        <v>7993.9</v>
      </c>
      <c r="K699" s="34">
        <f t="shared" si="543"/>
        <v>0</v>
      </c>
      <c r="L699" s="34">
        <f t="shared" si="543"/>
        <v>0</v>
      </c>
      <c r="M699" s="34">
        <f t="shared" si="543"/>
        <v>0</v>
      </c>
      <c r="N699" s="34">
        <v>0</v>
      </c>
      <c r="O699" s="34">
        <v>0</v>
      </c>
      <c r="P699" s="34">
        <f t="shared" si="544"/>
        <v>0</v>
      </c>
      <c r="Q699" s="34">
        <v>0</v>
      </c>
      <c r="R699" s="34">
        <v>0</v>
      </c>
      <c r="S699" s="34">
        <v>0</v>
      </c>
      <c r="T699" s="34">
        <v>0</v>
      </c>
      <c r="U699" s="34">
        <v>0</v>
      </c>
      <c r="V699" s="34">
        <v>0</v>
      </c>
      <c r="W699" s="34">
        <f t="shared" si="545"/>
        <v>0</v>
      </c>
      <c r="X699" s="34">
        <v>0</v>
      </c>
      <c r="Y699" s="34">
        <v>0</v>
      </c>
      <c r="Z699" s="34">
        <v>0</v>
      </c>
      <c r="AA699" s="34">
        <v>0</v>
      </c>
      <c r="AB699" s="34">
        <v>0</v>
      </c>
      <c r="AC699" s="34">
        <v>0</v>
      </c>
      <c r="AD699" s="34">
        <f t="shared" si="546"/>
        <v>2993.9</v>
      </c>
      <c r="AE699" s="34">
        <v>2993.9</v>
      </c>
      <c r="AF699" s="34">
        <v>0</v>
      </c>
      <c r="AG699" s="34">
        <v>0</v>
      </c>
      <c r="AH699" s="34">
        <v>0</v>
      </c>
      <c r="AI699" s="34">
        <v>8</v>
      </c>
      <c r="AJ699" s="34">
        <v>0</v>
      </c>
      <c r="AK699" s="34">
        <f t="shared" si="547"/>
        <v>500</v>
      </c>
      <c r="AL699" s="34">
        <v>500</v>
      </c>
      <c r="AM699" s="34">
        <v>0</v>
      </c>
      <c r="AN699" s="34">
        <v>0</v>
      </c>
      <c r="AO699" s="34">
        <v>0</v>
      </c>
      <c r="AP699" s="34">
        <v>0</v>
      </c>
      <c r="AQ699" s="34">
        <v>0</v>
      </c>
      <c r="AR699" s="34">
        <f t="shared" si="548"/>
        <v>4500</v>
      </c>
      <c r="AS699" s="34">
        <v>4500</v>
      </c>
      <c r="AT699" s="34">
        <v>0</v>
      </c>
      <c r="AU699" s="34">
        <v>0</v>
      </c>
      <c r="AV699" s="34">
        <v>0</v>
      </c>
    </row>
    <row r="700" spans="1:48" ht="38.25" x14ac:dyDescent="0.5">
      <c r="A700" s="53"/>
      <c r="B700" s="43" t="s">
        <v>1364</v>
      </c>
      <c r="C700" s="48"/>
      <c r="D700" s="52"/>
      <c r="E700" s="45"/>
      <c r="F700" s="35">
        <f>SUM(F701:F716)</f>
        <v>111716.04642999999</v>
      </c>
      <c r="G700" s="35">
        <f t="shared" ref="G700:AV700" si="549">SUM(G701:G716)</f>
        <v>32.674999999999997</v>
      </c>
      <c r="H700" s="35">
        <f t="shared" si="549"/>
        <v>0.25</v>
      </c>
      <c r="I700" s="35">
        <f t="shared" si="549"/>
        <v>59697.316390000007</v>
      </c>
      <c r="J700" s="35">
        <f>SUM(J701:J716)</f>
        <v>59697.316390000007</v>
      </c>
      <c r="K700" s="35">
        <f t="shared" si="549"/>
        <v>0</v>
      </c>
      <c r="L700" s="35">
        <f t="shared" si="549"/>
        <v>0</v>
      </c>
      <c r="M700" s="35">
        <f t="shared" si="549"/>
        <v>0</v>
      </c>
      <c r="N700" s="35">
        <f t="shared" si="549"/>
        <v>10.165000000000001</v>
      </c>
      <c r="O700" s="35">
        <f t="shared" si="549"/>
        <v>0.25</v>
      </c>
      <c r="P700" s="35">
        <f t="shared" si="549"/>
        <v>14290.56639</v>
      </c>
      <c r="Q700" s="35">
        <f t="shared" si="549"/>
        <v>14290.56639</v>
      </c>
      <c r="R700" s="35">
        <f t="shared" si="549"/>
        <v>0</v>
      </c>
      <c r="S700" s="35">
        <f t="shared" si="549"/>
        <v>0</v>
      </c>
      <c r="T700" s="35">
        <f t="shared" si="549"/>
        <v>0</v>
      </c>
      <c r="U700" s="35">
        <f t="shared" si="549"/>
        <v>1.2999999999999998</v>
      </c>
      <c r="V700" s="35">
        <f t="shared" si="549"/>
        <v>0</v>
      </c>
      <c r="W700" s="35">
        <f t="shared" si="549"/>
        <v>4290.07</v>
      </c>
      <c r="X700" s="35">
        <f t="shared" si="549"/>
        <v>4290.07</v>
      </c>
      <c r="Y700" s="35">
        <f t="shared" si="549"/>
        <v>0</v>
      </c>
      <c r="Z700" s="35">
        <f t="shared" si="549"/>
        <v>0</v>
      </c>
      <c r="AA700" s="35">
        <f t="shared" si="549"/>
        <v>0</v>
      </c>
      <c r="AB700" s="35">
        <f t="shared" si="549"/>
        <v>2.5</v>
      </c>
      <c r="AC700" s="35">
        <f t="shared" si="549"/>
        <v>0</v>
      </c>
      <c r="AD700" s="35">
        <f t="shared" si="549"/>
        <v>180.24</v>
      </c>
      <c r="AE700" s="35">
        <f t="shared" si="549"/>
        <v>180.24</v>
      </c>
      <c r="AF700" s="35">
        <f t="shared" si="549"/>
        <v>0</v>
      </c>
      <c r="AG700" s="35">
        <f t="shared" si="549"/>
        <v>0</v>
      </c>
      <c r="AH700" s="35">
        <f t="shared" si="549"/>
        <v>0</v>
      </c>
      <c r="AI700" s="35">
        <f t="shared" si="549"/>
        <v>17.25</v>
      </c>
      <c r="AJ700" s="35">
        <f t="shared" si="549"/>
        <v>0</v>
      </c>
      <c r="AK700" s="35">
        <f t="shared" si="549"/>
        <v>11118.36</v>
      </c>
      <c r="AL700" s="35">
        <f t="shared" si="549"/>
        <v>11118.36</v>
      </c>
      <c r="AM700" s="35">
        <f t="shared" si="549"/>
        <v>0</v>
      </c>
      <c r="AN700" s="35">
        <f t="shared" si="549"/>
        <v>0</v>
      </c>
      <c r="AO700" s="35">
        <f t="shared" si="549"/>
        <v>0</v>
      </c>
      <c r="AP700" s="35">
        <f t="shared" si="549"/>
        <v>1.46</v>
      </c>
      <c r="AQ700" s="35">
        <f t="shared" si="549"/>
        <v>0</v>
      </c>
      <c r="AR700" s="35">
        <f t="shared" si="549"/>
        <v>29818.080000000002</v>
      </c>
      <c r="AS700" s="35">
        <f t="shared" si="549"/>
        <v>29818.080000000002</v>
      </c>
      <c r="AT700" s="35">
        <f t="shared" si="549"/>
        <v>0</v>
      </c>
      <c r="AU700" s="35">
        <f t="shared" si="549"/>
        <v>0</v>
      </c>
      <c r="AV700" s="35">
        <f t="shared" si="549"/>
        <v>0</v>
      </c>
    </row>
    <row r="701" spans="1:48" ht="76.5" x14ac:dyDescent="0.5">
      <c r="A701" s="53">
        <v>640</v>
      </c>
      <c r="B701" s="50" t="s">
        <v>1365</v>
      </c>
      <c r="C701" s="51" t="s">
        <v>1366</v>
      </c>
      <c r="D701" s="52">
        <v>2019</v>
      </c>
      <c r="E701" s="52">
        <v>2020</v>
      </c>
      <c r="F701" s="33">
        <v>2245.38</v>
      </c>
      <c r="G701" s="34">
        <f t="shared" ref="G701:G716" si="550">N701+U701+AB701+AI701+AP701</f>
        <v>0.15</v>
      </c>
      <c r="H701" s="34">
        <f t="shared" ref="H701:H716" si="551">O701+V701+AC701+AJ701+AQ701</f>
        <v>0.25</v>
      </c>
      <c r="I701" s="34">
        <f t="shared" ref="I701:I716" si="552">J701+K701+L701</f>
        <v>2235.38</v>
      </c>
      <c r="J701" s="34">
        <f t="shared" ref="J701:J716" si="553">Q701+X701+AE701+AL701+AS701</f>
        <v>2235.38</v>
      </c>
      <c r="K701" s="34">
        <f t="shared" ref="K701:K716" si="554">R701+Y701+AF701+AM701+AT701</f>
        <v>0</v>
      </c>
      <c r="L701" s="34">
        <f t="shared" ref="L701:L716" si="555">S701+Z701+AG701+AN701+AU701</f>
        <v>0</v>
      </c>
      <c r="M701" s="34">
        <f t="shared" ref="M701:M716" si="556">T701+AA701+AH701+AO701+AV701</f>
        <v>0</v>
      </c>
      <c r="N701" s="34">
        <v>0.15</v>
      </c>
      <c r="O701" s="34">
        <v>0.25</v>
      </c>
      <c r="P701" s="34">
        <f t="shared" ref="P701:P716" si="557">Q701+R701+S701</f>
        <v>2235.38</v>
      </c>
      <c r="Q701" s="34">
        <v>2235.38</v>
      </c>
      <c r="R701" s="34">
        <v>0</v>
      </c>
      <c r="S701" s="34">
        <v>0</v>
      </c>
      <c r="T701" s="34">
        <v>0</v>
      </c>
      <c r="U701" s="34">
        <v>0</v>
      </c>
      <c r="V701" s="34">
        <v>0</v>
      </c>
      <c r="W701" s="34">
        <f t="shared" ref="W701:W716" si="558">X701+Y701+Z701</f>
        <v>0</v>
      </c>
      <c r="X701" s="34">
        <v>0</v>
      </c>
      <c r="Y701" s="34">
        <v>0</v>
      </c>
      <c r="Z701" s="34">
        <v>0</v>
      </c>
      <c r="AA701" s="34">
        <v>0</v>
      </c>
      <c r="AB701" s="34">
        <v>0</v>
      </c>
      <c r="AC701" s="34">
        <v>0</v>
      </c>
      <c r="AD701" s="34">
        <f t="shared" ref="AD701:AD716" si="559">AE701+AF701+AG701</f>
        <v>0</v>
      </c>
      <c r="AE701" s="34">
        <v>0</v>
      </c>
      <c r="AF701" s="34">
        <v>0</v>
      </c>
      <c r="AG701" s="34">
        <v>0</v>
      </c>
      <c r="AH701" s="34">
        <v>0</v>
      </c>
      <c r="AI701" s="34">
        <v>0</v>
      </c>
      <c r="AJ701" s="34">
        <v>0</v>
      </c>
      <c r="AK701" s="34">
        <f t="shared" ref="AK701:AK716" si="560">AL701+AM701+AN701</f>
        <v>0</v>
      </c>
      <c r="AL701" s="34">
        <v>0</v>
      </c>
      <c r="AM701" s="34">
        <v>0</v>
      </c>
      <c r="AN701" s="34">
        <v>0</v>
      </c>
      <c r="AO701" s="34">
        <v>0</v>
      </c>
      <c r="AP701" s="34">
        <v>0</v>
      </c>
      <c r="AQ701" s="34">
        <v>0</v>
      </c>
      <c r="AR701" s="34">
        <f t="shared" ref="AR701:AR716" si="561">AS701+AT701+AU701</f>
        <v>0</v>
      </c>
      <c r="AS701" s="34">
        <v>0</v>
      </c>
      <c r="AT701" s="34">
        <v>0</v>
      </c>
      <c r="AU701" s="34">
        <v>0</v>
      </c>
      <c r="AV701" s="34">
        <v>0</v>
      </c>
    </row>
    <row r="702" spans="1:48" ht="153" x14ac:dyDescent="0.5">
      <c r="A702" s="53">
        <v>641</v>
      </c>
      <c r="B702" s="50" t="s">
        <v>1367</v>
      </c>
      <c r="C702" s="51" t="s">
        <v>1368</v>
      </c>
      <c r="D702" s="52">
        <v>2021</v>
      </c>
      <c r="E702" s="52">
        <v>2022</v>
      </c>
      <c r="F702" s="33">
        <v>8680.24</v>
      </c>
      <c r="G702" s="34">
        <f t="shared" si="550"/>
        <v>2.5</v>
      </c>
      <c r="H702" s="34">
        <f t="shared" si="551"/>
        <v>0</v>
      </c>
      <c r="I702" s="34">
        <f t="shared" si="552"/>
        <v>8590.24</v>
      </c>
      <c r="J702" s="34">
        <f t="shared" si="553"/>
        <v>8590.24</v>
      </c>
      <c r="K702" s="34">
        <f t="shared" si="554"/>
        <v>0</v>
      </c>
      <c r="L702" s="34">
        <f t="shared" si="555"/>
        <v>0</v>
      </c>
      <c r="M702" s="34">
        <f t="shared" si="556"/>
        <v>0</v>
      </c>
      <c r="N702" s="34">
        <v>0</v>
      </c>
      <c r="O702" s="34">
        <v>0</v>
      </c>
      <c r="P702" s="34">
        <f t="shared" si="557"/>
        <v>10</v>
      </c>
      <c r="Q702" s="34">
        <v>10</v>
      </c>
      <c r="R702" s="34">
        <v>0</v>
      </c>
      <c r="S702" s="34">
        <v>0</v>
      </c>
      <c r="T702" s="34">
        <v>0</v>
      </c>
      <c r="U702" s="34">
        <v>0</v>
      </c>
      <c r="V702" s="34">
        <v>0</v>
      </c>
      <c r="W702" s="34">
        <f t="shared" si="558"/>
        <v>0</v>
      </c>
      <c r="X702" s="34">
        <v>0</v>
      </c>
      <c r="Y702" s="34">
        <v>0</v>
      </c>
      <c r="Z702" s="34">
        <v>0</v>
      </c>
      <c r="AA702" s="34">
        <v>0</v>
      </c>
      <c r="AB702" s="34">
        <v>2.5</v>
      </c>
      <c r="AC702" s="34">
        <v>0</v>
      </c>
      <c r="AD702" s="34">
        <f t="shared" si="559"/>
        <v>180.24</v>
      </c>
      <c r="AE702" s="34">
        <v>180.24</v>
      </c>
      <c r="AF702" s="34">
        <v>0</v>
      </c>
      <c r="AG702" s="34">
        <v>0</v>
      </c>
      <c r="AH702" s="34">
        <v>0</v>
      </c>
      <c r="AI702" s="34">
        <v>0</v>
      </c>
      <c r="AJ702" s="34">
        <v>0</v>
      </c>
      <c r="AK702" s="34">
        <f t="shared" si="560"/>
        <v>8400</v>
      </c>
      <c r="AL702" s="34">
        <v>8400</v>
      </c>
      <c r="AM702" s="34">
        <v>0</v>
      </c>
      <c r="AN702" s="34">
        <v>0</v>
      </c>
      <c r="AO702" s="34">
        <v>0</v>
      </c>
      <c r="AP702" s="34">
        <v>0</v>
      </c>
      <c r="AQ702" s="34">
        <v>0</v>
      </c>
      <c r="AR702" s="34">
        <f t="shared" si="561"/>
        <v>0</v>
      </c>
      <c r="AS702" s="34">
        <v>0</v>
      </c>
      <c r="AT702" s="34">
        <v>0</v>
      </c>
      <c r="AU702" s="34">
        <v>0</v>
      </c>
      <c r="AV702" s="34">
        <v>0</v>
      </c>
    </row>
    <row r="703" spans="1:48" ht="114.75" x14ac:dyDescent="0.5">
      <c r="A703" s="53">
        <v>642</v>
      </c>
      <c r="B703" s="50" t="s">
        <v>1369</v>
      </c>
      <c r="C703" s="51" t="s">
        <v>1370</v>
      </c>
      <c r="D703" s="52">
        <v>2022</v>
      </c>
      <c r="E703" s="52">
        <v>2023</v>
      </c>
      <c r="F703" s="33">
        <v>11786.51</v>
      </c>
      <c r="G703" s="34">
        <f t="shared" si="550"/>
        <v>4.25</v>
      </c>
      <c r="H703" s="34">
        <f t="shared" si="551"/>
        <v>0</v>
      </c>
      <c r="I703" s="34">
        <f t="shared" si="552"/>
        <v>11123.22</v>
      </c>
      <c r="J703" s="34">
        <f t="shared" si="553"/>
        <v>11123.22</v>
      </c>
      <c r="K703" s="34">
        <f t="shared" si="554"/>
        <v>0</v>
      </c>
      <c r="L703" s="34">
        <f t="shared" si="555"/>
        <v>0</v>
      </c>
      <c r="M703" s="34">
        <f t="shared" si="556"/>
        <v>0</v>
      </c>
      <c r="N703" s="34">
        <v>0</v>
      </c>
      <c r="O703" s="34">
        <v>0</v>
      </c>
      <c r="P703" s="34">
        <f t="shared" si="557"/>
        <v>0</v>
      </c>
      <c r="Q703" s="34">
        <v>0</v>
      </c>
      <c r="R703" s="34">
        <v>0</v>
      </c>
      <c r="S703" s="34">
        <v>0</v>
      </c>
      <c r="T703" s="34">
        <v>0</v>
      </c>
      <c r="U703" s="34">
        <v>0</v>
      </c>
      <c r="V703" s="34">
        <v>0</v>
      </c>
      <c r="W703" s="34">
        <f t="shared" si="558"/>
        <v>0</v>
      </c>
      <c r="X703" s="34">
        <v>0</v>
      </c>
      <c r="Y703" s="34">
        <v>0</v>
      </c>
      <c r="Z703" s="34">
        <v>0</v>
      </c>
      <c r="AA703" s="34">
        <v>0</v>
      </c>
      <c r="AB703" s="34">
        <v>0</v>
      </c>
      <c r="AC703" s="34">
        <v>0</v>
      </c>
      <c r="AD703" s="34">
        <f t="shared" si="559"/>
        <v>0</v>
      </c>
      <c r="AE703" s="34">
        <v>0</v>
      </c>
      <c r="AF703" s="34">
        <v>0</v>
      </c>
      <c r="AG703" s="34">
        <v>0</v>
      </c>
      <c r="AH703" s="34">
        <v>0</v>
      </c>
      <c r="AI703" s="34">
        <v>4.25</v>
      </c>
      <c r="AJ703" s="34">
        <v>0</v>
      </c>
      <c r="AK703" s="34">
        <f t="shared" si="560"/>
        <v>1323.22</v>
      </c>
      <c r="AL703" s="34">
        <v>1323.22</v>
      </c>
      <c r="AM703" s="34">
        <v>0</v>
      </c>
      <c r="AN703" s="34">
        <v>0</v>
      </c>
      <c r="AO703" s="34">
        <v>0</v>
      </c>
      <c r="AP703" s="34">
        <v>0</v>
      </c>
      <c r="AQ703" s="34">
        <v>0</v>
      </c>
      <c r="AR703" s="34">
        <f t="shared" si="561"/>
        <v>9800</v>
      </c>
      <c r="AS703" s="34">
        <v>9800</v>
      </c>
      <c r="AT703" s="34">
        <v>0</v>
      </c>
      <c r="AU703" s="34">
        <v>0</v>
      </c>
      <c r="AV703" s="34">
        <v>0</v>
      </c>
    </row>
    <row r="704" spans="1:48" ht="114.75" x14ac:dyDescent="0.5">
      <c r="A704" s="53">
        <v>643</v>
      </c>
      <c r="B704" s="50" t="s">
        <v>1371</v>
      </c>
      <c r="C704" s="51" t="s">
        <v>1372</v>
      </c>
      <c r="D704" s="52">
        <v>2022</v>
      </c>
      <c r="E704" s="52">
        <v>2026</v>
      </c>
      <c r="F704" s="33">
        <v>11731.08</v>
      </c>
      <c r="G704" s="34">
        <f t="shared" si="550"/>
        <v>0</v>
      </c>
      <c r="H704" s="34">
        <f t="shared" si="551"/>
        <v>0</v>
      </c>
      <c r="I704" s="34">
        <f t="shared" si="552"/>
        <v>10</v>
      </c>
      <c r="J704" s="34">
        <f t="shared" si="553"/>
        <v>10</v>
      </c>
      <c r="K704" s="34">
        <f t="shared" si="554"/>
        <v>0</v>
      </c>
      <c r="L704" s="34">
        <f t="shared" si="555"/>
        <v>0</v>
      </c>
      <c r="M704" s="34">
        <f t="shared" si="556"/>
        <v>0</v>
      </c>
      <c r="N704" s="34">
        <v>0</v>
      </c>
      <c r="O704" s="34">
        <v>0</v>
      </c>
      <c r="P704" s="34">
        <f t="shared" si="557"/>
        <v>0</v>
      </c>
      <c r="Q704" s="34">
        <v>0</v>
      </c>
      <c r="R704" s="34">
        <v>0</v>
      </c>
      <c r="S704" s="34">
        <v>0</v>
      </c>
      <c r="T704" s="34">
        <v>0</v>
      </c>
      <c r="U704" s="34">
        <v>0</v>
      </c>
      <c r="V704" s="34">
        <v>0</v>
      </c>
      <c r="W704" s="34">
        <f t="shared" si="558"/>
        <v>0</v>
      </c>
      <c r="X704" s="34">
        <v>0</v>
      </c>
      <c r="Y704" s="34">
        <v>0</v>
      </c>
      <c r="Z704" s="34">
        <v>0</v>
      </c>
      <c r="AA704" s="34">
        <v>0</v>
      </c>
      <c r="AB704" s="34">
        <v>0</v>
      </c>
      <c r="AC704" s="34">
        <v>0</v>
      </c>
      <c r="AD704" s="34">
        <f t="shared" si="559"/>
        <v>0</v>
      </c>
      <c r="AE704" s="34">
        <v>0</v>
      </c>
      <c r="AF704" s="34">
        <v>0</v>
      </c>
      <c r="AG704" s="34">
        <v>0</v>
      </c>
      <c r="AH704" s="34">
        <v>0</v>
      </c>
      <c r="AI704" s="34">
        <v>0</v>
      </c>
      <c r="AJ704" s="34">
        <v>0</v>
      </c>
      <c r="AK704" s="34">
        <f t="shared" si="560"/>
        <v>0</v>
      </c>
      <c r="AL704" s="34">
        <v>0</v>
      </c>
      <c r="AM704" s="34">
        <v>0</v>
      </c>
      <c r="AN704" s="34">
        <v>0</v>
      </c>
      <c r="AO704" s="34">
        <v>0</v>
      </c>
      <c r="AP704" s="34">
        <v>0</v>
      </c>
      <c r="AQ704" s="34">
        <v>0</v>
      </c>
      <c r="AR704" s="34">
        <f t="shared" si="561"/>
        <v>10</v>
      </c>
      <c r="AS704" s="34">
        <v>10</v>
      </c>
      <c r="AT704" s="34">
        <v>0</v>
      </c>
      <c r="AU704" s="34">
        <v>0</v>
      </c>
      <c r="AV704" s="34">
        <v>0</v>
      </c>
    </row>
    <row r="705" spans="1:48" ht="153" x14ac:dyDescent="0.5">
      <c r="A705" s="53">
        <v>644</v>
      </c>
      <c r="B705" s="50" t="s">
        <v>1373</v>
      </c>
      <c r="C705" s="51" t="s">
        <v>1374</v>
      </c>
      <c r="D705" s="52">
        <v>2020</v>
      </c>
      <c r="E705" s="52">
        <v>2021</v>
      </c>
      <c r="F705" s="33">
        <v>3220.71</v>
      </c>
      <c r="G705" s="34">
        <f t="shared" si="550"/>
        <v>0.95</v>
      </c>
      <c r="H705" s="34">
        <f t="shared" si="551"/>
        <v>0</v>
      </c>
      <c r="I705" s="34">
        <f t="shared" si="552"/>
        <v>893.11</v>
      </c>
      <c r="J705" s="34">
        <f t="shared" si="553"/>
        <v>893.11</v>
      </c>
      <c r="K705" s="34">
        <f t="shared" si="554"/>
        <v>0</v>
      </c>
      <c r="L705" s="34">
        <f t="shared" si="555"/>
        <v>0</v>
      </c>
      <c r="M705" s="34">
        <f t="shared" si="556"/>
        <v>0</v>
      </c>
      <c r="N705" s="34">
        <v>0</v>
      </c>
      <c r="O705" s="34">
        <v>0</v>
      </c>
      <c r="P705" s="34">
        <f t="shared" si="557"/>
        <v>763.11</v>
      </c>
      <c r="Q705" s="34">
        <v>763.11</v>
      </c>
      <c r="R705" s="34">
        <v>0</v>
      </c>
      <c r="S705" s="34">
        <v>0</v>
      </c>
      <c r="T705" s="34">
        <v>0</v>
      </c>
      <c r="U705" s="34">
        <v>0.95</v>
      </c>
      <c r="V705" s="34">
        <v>0</v>
      </c>
      <c r="W705" s="34">
        <f t="shared" si="558"/>
        <v>130</v>
      </c>
      <c r="X705" s="34">
        <v>130</v>
      </c>
      <c r="Y705" s="34">
        <v>0</v>
      </c>
      <c r="Z705" s="34">
        <v>0</v>
      </c>
      <c r="AA705" s="34">
        <v>0</v>
      </c>
      <c r="AB705" s="34">
        <v>0</v>
      </c>
      <c r="AC705" s="34">
        <v>0</v>
      </c>
      <c r="AD705" s="34">
        <f t="shared" si="559"/>
        <v>0</v>
      </c>
      <c r="AE705" s="34">
        <v>0</v>
      </c>
      <c r="AF705" s="34">
        <v>0</v>
      </c>
      <c r="AG705" s="34">
        <v>0</v>
      </c>
      <c r="AH705" s="34">
        <v>0</v>
      </c>
      <c r="AI705" s="34">
        <v>0</v>
      </c>
      <c r="AJ705" s="34">
        <v>0</v>
      </c>
      <c r="AK705" s="34">
        <f t="shared" si="560"/>
        <v>0</v>
      </c>
      <c r="AL705" s="34">
        <v>0</v>
      </c>
      <c r="AM705" s="34">
        <v>0</v>
      </c>
      <c r="AN705" s="34">
        <v>0</v>
      </c>
      <c r="AO705" s="34">
        <v>0</v>
      </c>
      <c r="AP705" s="34">
        <v>0</v>
      </c>
      <c r="AQ705" s="34">
        <v>0</v>
      </c>
      <c r="AR705" s="34">
        <f t="shared" si="561"/>
        <v>0</v>
      </c>
      <c r="AS705" s="34">
        <v>0</v>
      </c>
      <c r="AT705" s="34">
        <v>0</v>
      </c>
      <c r="AU705" s="34">
        <v>0</v>
      </c>
      <c r="AV705" s="34">
        <v>0</v>
      </c>
    </row>
    <row r="706" spans="1:48" ht="114.75" x14ac:dyDescent="0.5">
      <c r="A706" s="53">
        <v>645</v>
      </c>
      <c r="B706" s="50" t="s">
        <v>1375</v>
      </c>
      <c r="C706" s="51" t="s">
        <v>1376</v>
      </c>
      <c r="D706" s="52">
        <v>2020</v>
      </c>
      <c r="E706" s="52">
        <v>2024</v>
      </c>
      <c r="F706" s="33">
        <v>4037.87</v>
      </c>
      <c r="G706" s="34">
        <f t="shared" si="550"/>
        <v>1.46</v>
      </c>
      <c r="H706" s="34">
        <f t="shared" si="551"/>
        <v>0</v>
      </c>
      <c r="I706" s="34">
        <f t="shared" si="552"/>
        <v>4037.87</v>
      </c>
      <c r="J706" s="34">
        <f t="shared" si="553"/>
        <v>4037.87</v>
      </c>
      <c r="K706" s="34">
        <f t="shared" si="554"/>
        <v>0</v>
      </c>
      <c r="L706" s="34">
        <f t="shared" si="555"/>
        <v>0</v>
      </c>
      <c r="M706" s="34">
        <f t="shared" si="556"/>
        <v>0</v>
      </c>
      <c r="N706" s="34">
        <v>0</v>
      </c>
      <c r="O706" s="34">
        <v>0</v>
      </c>
      <c r="P706" s="34">
        <f t="shared" si="557"/>
        <v>0</v>
      </c>
      <c r="Q706" s="34">
        <v>0</v>
      </c>
      <c r="R706" s="34">
        <v>0</v>
      </c>
      <c r="S706" s="34">
        <v>0</v>
      </c>
      <c r="T706" s="34">
        <v>0</v>
      </c>
      <c r="U706" s="34">
        <v>0</v>
      </c>
      <c r="V706" s="34">
        <v>0</v>
      </c>
      <c r="W706" s="34">
        <f t="shared" si="558"/>
        <v>0</v>
      </c>
      <c r="X706" s="34">
        <v>0</v>
      </c>
      <c r="Y706" s="34">
        <v>0</v>
      </c>
      <c r="Z706" s="34">
        <v>0</v>
      </c>
      <c r="AA706" s="34">
        <v>0</v>
      </c>
      <c r="AB706" s="34">
        <v>0</v>
      </c>
      <c r="AC706" s="34">
        <v>0</v>
      </c>
      <c r="AD706" s="34">
        <f t="shared" si="559"/>
        <v>0</v>
      </c>
      <c r="AE706" s="34">
        <v>0</v>
      </c>
      <c r="AF706" s="34">
        <v>0</v>
      </c>
      <c r="AG706" s="34">
        <v>0</v>
      </c>
      <c r="AH706" s="34">
        <v>0</v>
      </c>
      <c r="AI706" s="34">
        <v>0</v>
      </c>
      <c r="AJ706" s="34">
        <v>0</v>
      </c>
      <c r="AK706" s="34">
        <f t="shared" si="560"/>
        <v>329.79</v>
      </c>
      <c r="AL706" s="34">
        <v>329.79</v>
      </c>
      <c r="AM706" s="34">
        <v>0</v>
      </c>
      <c r="AN706" s="34">
        <v>0</v>
      </c>
      <c r="AO706" s="34">
        <v>0</v>
      </c>
      <c r="AP706" s="34">
        <v>1.46</v>
      </c>
      <c r="AQ706" s="34">
        <v>0</v>
      </c>
      <c r="AR706" s="34">
        <f t="shared" si="561"/>
        <v>3708.08</v>
      </c>
      <c r="AS706" s="34">
        <v>3708.08</v>
      </c>
      <c r="AT706" s="34">
        <v>0</v>
      </c>
      <c r="AU706" s="34">
        <v>0</v>
      </c>
      <c r="AV706" s="34">
        <v>0</v>
      </c>
    </row>
    <row r="707" spans="1:48" ht="114.75" x14ac:dyDescent="0.5">
      <c r="A707" s="53">
        <v>646</v>
      </c>
      <c r="B707" s="50" t="s">
        <v>1377</v>
      </c>
      <c r="C707" s="51" t="s">
        <v>1378</v>
      </c>
      <c r="D707" s="52">
        <v>2019</v>
      </c>
      <c r="E707" s="52">
        <v>2023</v>
      </c>
      <c r="F707" s="33">
        <v>14359.939999999999</v>
      </c>
      <c r="G707" s="34">
        <f t="shared" si="550"/>
        <v>9</v>
      </c>
      <c r="H707" s="34">
        <f t="shared" si="551"/>
        <v>0</v>
      </c>
      <c r="I707" s="34">
        <f t="shared" si="552"/>
        <v>6865.35</v>
      </c>
      <c r="J707" s="34">
        <f t="shared" si="553"/>
        <v>6865.35</v>
      </c>
      <c r="K707" s="34">
        <f t="shared" si="554"/>
        <v>0</v>
      </c>
      <c r="L707" s="34">
        <f t="shared" si="555"/>
        <v>0</v>
      </c>
      <c r="M707" s="34">
        <f t="shared" si="556"/>
        <v>0</v>
      </c>
      <c r="N707" s="34">
        <v>0</v>
      </c>
      <c r="O707" s="34">
        <v>0</v>
      </c>
      <c r="P707" s="34">
        <f t="shared" si="557"/>
        <v>0</v>
      </c>
      <c r="Q707" s="34">
        <v>0</v>
      </c>
      <c r="R707" s="34">
        <v>0</v>
      </c>
      <c r="S707" s="34">
        <v>0</v>
      </c>
      <c r="T707" s="34">
        <v>0</v>
      </c>
      <c r="U707" s="34">
        <v>0</v>
      </c>
      <c r="V707" s="34">
        <v>0</v>
      </c>
      <c r="W707" s="34">
        <f t="shared" si="558"/>
        <v>0</v>
      </c>
      <c r="X707" s="34">
        <v>0</v>
      </c>
      <c r="Y707" s="34">
        <v>0</v>
      </c>
      <c r="Z707" s="34">
        <v>0</v>
      </c>
      <c r="AA707" s="34">
        <v>0</v>
      </c>
      <c r="AB707" s="34">
        <v>0</v>
      </c>
      <c r="AC707" s="34">
        <v>0</v>
      </c>
      <c r="AD707" s="34">
        <f t="shared" si="559"/>
        <v>0</v>
      </c>
      <c r="AE707" s="34">
        <v>0</v>
      </c>
      <c r="AF707" s="34">
        <v>0</v>
      </c>
      <c r="AG707" s="34">
        <v>0</v>
      </c>
      <c r="AH707" s="34">
        <v>0</v>
      </c>
      <c r="AI707" s="34">
        <v>9</v>
      </c>
      <c r="AJ707" s="34">
        <v>0</v>
      </c>
      <c r="AK707" s="34">
        <f t="shared" si="560"/>
        <v>865.35</v>
      </c>
      <c r="AL707" s="34">
        <v>865.35</v>
      </c>
      <c r="AM707" s="34">
        <v>0</v>
      </c>
      <c r="AN707" s="34">
        <v>0</v>
      </c>
      <c r="AO707" s="34">
        <v>0</v>
      </c>
      <c r="AP707" s="34">
        <v>0</v>
      </c>
      <c r="AQ707" s="34">
        <v>0</v>
      </c>
      <c r="AR707" s="34">
        <f t="shared" si="561"/>
        <v>6000</v>
      </c>
      <c r="AS707" s="34">
        <v>6000</v>
      </c>
      <c r="AT707" s="34">
        <v>0</v>
      </c>
      <c r="AU707" s="34">
        <v>0</v>
      </c>
      <c r="AV707" s="34">
        <v>0</v>
      </c>
    </row>
    <row r="708" spans="1:48" ht="76.5" x14ac:dyDescent="0.5">
      <c r="A708" s="53">
        <v>647</v>
      </c>
      <c r="B708" s="50" t="s">
        <v>1379</v>
      </c>
      <c r="C708" s="51" t="s">
        <v>1380</v>
      </c>
      <c r="D708" s="52">
        <v>2018</v>
      </c>
      <c r="E708" s="52">
        <v>2020</v>
      </c>
      <c r="F708" s="33">
        <v>14523.31</v>
      </c>
      <c r="G708" s="34">
        <f t="shared" si="550"/>
        <v>9.4</v>
      </c>
      <c r="H708" s="34">
        <f t="shared" si="551"/>
        <v>0</v>
      </c>
      <c r="I708" s="34">
        <f t="shared" si="552"/>
        <v>11203.439999999999</v>
      </c>
      <c r="J708" s="34">
        <f t="shared" si="553"/>
        <v>11203.439999999999</v>
      </c>
      <c r="K708" s="34">
        <f t="shared" si="554"/>
        <v>0</v>
      </c>
      <c r="L708" s="34">
        <f t="shared" si="555"/>
        <v>0</v>
      </c>
      <c r="M708" s="34">
        <f t="shared" si="556"/>
        <v>0</v>
      </c>
      <c r="N708" s="34">
        <v>9.4</v>
      </c>
      <c r="O708" s="34">
        <v>0</v>
      </c>
      <c r="P708" s="34">
        <f t="shared" si="557"/>
        <v>7203.44</v>
      </c>
      <c r="Q708" s="34">
        <v>7203.44</v>
      </c>
      <c r="R708" s="34">
        <v>0</v>
      </c>
      <c r="S708" s="34">
        <v>0</v>
      </c>
      <c r="T708" s="34">
        <v>0</v>
      </c>
      <c r="U708" s="34">
        <v>0</v>
      </c>
      <c r="V708" s="34">
        <v>0</v>
      </c>
      <c r="W708" s="34">
        <f t="shared" si="558"/>
        <v>4000</v>
      </c>
      <c r="X708" s="34">
        <v>4000</v>
      </c>
      <c r="Y708" s="34">
        <v>0</v>
      </c>
      <c r="Z708" s="34">
        <v>0</v>
      </c>
      <c r="AA708" s="34">
        <v>0</v>
      </c>
      <c r="AB708" s="34">
        <v>0</v>
      </c>
      <c r="AC708" s="34">
        <v>0</v>
      </c>
      <c r="AD708" s="34">
        <f t="shared" si="559"/>
        <v>0</v>
      </c>
      <c r="AE708" s="34">
        <v>0</v>
      </c>
      <c r="AF708" s="34">
        <v>0</v>
      </c>
      <c r="AG708" s="34">
        <v>0</v>
      </c>
      <c r="AH708" s="34">
        <v>0</v>
      </c>
      <c r="AI708" s="34">
        <v>0</v>
      </c>
      <c r="AJ708" s="34">
        <v>0</v>
      </c>
      <c r="AK708" s="34">
        <f t="shared" si="560"/>
        <v>0</v>
      </c>
      <c r="AL708" s="34">
        <v>0</v>
      </c>
      <c r="AM708" s="34">
        <v>0</v>
      </c>
      <c r="AN708" s="34">
        <v>0</v>
      </c>
      <c r="AO708" s="34">
        <v>0</v>
      </c>
      <c r="AP708" s="34">
        <v>0</v>
      </c>
      <c r="AQ708" s="34">
        <v>0</v>
      </c>
      <c r="AR708" s="34">
        <f t="shared" si="561"/>
        <v>0</v>
      </c>
      <c r="AS708" s="34">
        <v>0</v>
      </c>
      <c r="AT708" s="34">
        <v>0</v>
      </c>
      <c r="AU708" s="34">
        <v>0</v>
      </c>
      <c r="AV708" s="34">
        <v>0</v>
      </c>
    </row>
    <row r="709" spans="1:48" ht="114.75" x14ac:dyDescent="0.5">
      <c r="A709" s="53">
        <v>648</v>
      </c>
      <c r="B709" s="50" t="s">
        <v>1381</v>
      </c>
      <c r="C709" s="51" t="s">
        <v>1382</v>
      </c>
      <c r="D709" s="52">
        <v>2018</v>
      </c>
      <c r="E709" s="52">
        <v>2023</v>
      </c>
      <c r="F709" s="33">
        <v>14007.23</v>
      </c>
      <c r="G709" s="34">
        <f t="shared" si="550"/>
        <v>4</v>
      </c>
      <c r="H709" s="34">
        <f t="shared" si="551"/>
        <v>0</v>
      </c>
      <c r="I709" s="34">
        <f t="shared" si="552"/>
        <v>11550.47</v>
      </c>
      <c r="J709" s="34">
        <f t="shared" si="553"/>
        <v>11550.47</v>
      </c>
      <c r="K709" s="34">
        <f t="shared" si="554"/>
        <v>0</v>
      </c>
      <c r="L709" s="34">
        <f t="shared" si="555"/>
        <v>0</v>
      </c>
      <c r="M709" s="34">
        <f t="shared" si="556"/>
        <v>0</v>
      </c>
      <c r="N709" s="34">
        <v>0</v>
      </c>
      <c r="O709" s="34">
        <v>0</v>
      </c>
      <c r="P709" s="34">
        <f t="shared" si="557"/>
        <v>3550.47</v>
      </c>
      <c r="Q709" s="34">
        <v>3550.47</v>
      </c>
      <c r="R709" s="34">
        <v>0</v>
      </c>
      <c r="S709" s="34">
        <v>0</v>
      </c>
      <c r="T709" s="34">
        <v>0</v>
      </c>
      <c r="U709" s="34">
        <v>0</v>
      </c>
      <c r="V709" s="34">
        <v>0</v>
      </c>
      <c r="W709" s="34">
        <f t="shared" si="558"/>
        <v>0</v>
      </c>
      <c r="X709" s="34">
        <v>0</v>
      </c>
      <c r="Y709" s="34">
        <v>0</v>
      </c>
      <c r="Z709" s="34">
        <v>0</v>
      </c>
      <c r="AA709" s="34">
        <v>0</v>
      </c>
      <c r="AB709" s="34">
        <v>0</v>
      </c>
      <c r="AC709" s="34">
        <v>0</v>
      </c>
      <c r="AD709" s="34">
        <f t="shared" si="559"/>
        <v>0</v>
      </c>
      <c r="AE709" s="34">
        <v>0</v>
      </c>
      <c r="AF709" s="34">
        <v>0</v>
      </c>
      <c r="AG709" s="34">
        <v>0</v>
      </c>
      <c r="AH709" s="34">
        <v>0</v>
      </c>
      <c r="AI709" s="34">
        <v>4</v>
      </c>
      <c r="AJ709" s="34">
        <v>0</v>
      </c>
      <c r="AK709" s="34">
        <f t="shared" si="560"/>
        <v>200</v>
      </c>
      <c r="AL709" s="34">
        <v>200</v>
      </c>
      <c r="AM709" s="34">
        <v>0</v>
      </c>
      <c r="AN709" s="34">
        <v>0</v>
      </c>
      <c r="AO709" s="34">
        <v>0</v>
      </c>
      <c r="AP709" s="34">
        <v>0</v>
      </c>
      <c r="AQ709" s="34">
        <v>0</v>
      </c>
      <c r="AR709" s="34">
        <f t="shared" si="561"/>
        <v>7800</v>
      </c>
      <c r="AS709" s="34">
        <v>7800</v>
      </c>
      <c r="AT709" s="34">
        <v>0</v>
      </c>
      <c r="AU709" s="34">
        <v>0</v>
      </c>
      <c r="AV709" s="34">
        <v>0</v>
      </c>
    </row>
    <row r="710" spans="1:48" ht="76.5" x14ac:dyDescent="0.5">
      <c r="A710" s="53">
        <v>649</v>
      </c>
      <c r="B710" s="50" t="s">
        <v>1383</v>
      </c>
      <c r="C710" s="51" t="s">
        <v>1384</v>
      </c>
      <c r="D710" s="52">
        <v>2017</v>
      </c>
      <c r="E710" s="52">
        <v>2026</v>
      </c>
      <c r="F710" s="33">
        <v>26318.86</v>
      </c>
      <c r="G710" s="34">
        <f t="shared" si="550"/>
        <v>0</v>
      </c>
      <c r="H710" s="34">
        <f t="shared" si="551"/>
        <v>0</v>
      </c>
      <c r="I710" s="34">
        <f t="shared" si="552"/>
        <v>2500</v>
      </c>
      <c r="J710" s="34">
        <f t="shared" si="553"/>
        <v>2500</v>
      </c>
      <c r="K710" s="34">
        <f t="shared" si="554"/>
        <v>0</v>
      </c>
      <c r="L710" s="34">
        <f t="shared" si="555"/>
        <v>0</v>
      </c>
      <c r="M710" s="34">
        <f t="shared" si="556"/>
        <v>0</v>
      </c>
      <c r="N710" s="34">
        <v>0</v>
      </c>
      <c r="O710" s="34">
        <v>0</v>
      </c>
      <c r="P710" s="34">
        <f t="shared" si="557"/>
        <v>0</v>
      </c>
      <c r="Q710" s="34">
        <v>0</v>
      </c>
      <c r="R710" s="34">
        <v>0</v>
      </c>
      <c r="S710" s="34">
        <v>0</v>
      </c>
      <c r="T710" s="34">
        <v>0</v>
      </c>
      <c r="U710" s="34">
        <v>0</v>
      </c>
      <c r="V710" s="34">
        <v>0</v>
      </c>
      <c r="W710" s="34">
        <f t="shared" si="558"/>
        <v>0</v>
      </c>
      <c r="X710" s="34">
        <v>0</v>
      </c>
      <c r="Y710" s="34">
        <v>0</v>
      </c>
      <c r="Z710" s="34">
        <v>0</v>
      </c>
      <c r="AA710" s="34">
        <v>0</v>
      </c>
      <c r="AB710" s="34">
        <v>0</v>
      </c>
      <c r="AC710" s="34">
        <v>0</v>
      </c>
      <c r="AD710" s="34">
        <f t="shared" si="559"/>
        <v>0</v>
      </c>
      <c r="AE710" s="34">
        <v>0</v>
      </c>
      <c r="AF710" s="34">
        <v>0</v>
      </c>
      <c r="AG710" s="34">
        <v>0</v>
      </c>
      <c r="AH710" s="34">
        <v>0</v>
      </c>
      <c r="AI710" s="34">
        <v>0</v>
      </c>
      <c r="AJ710" s="34">
        <v>0</v>
      </c>
      <c r="AK710" s="34">
        <f t="shared" si="560"/>
        <v>0</v>
      </c>
      <c r="AL710" s="34">
        <v>0</v>
      </c>
      <c r="AM710" s="34">
        <v>0</v>
      </c>
      <c r="AN710" s="34">
        <v>0</v>
      </c>
      <c r="AO710" s="34">
        <v>0</v>
      </c>
      <c r="AP710" s="34">
        <v>0</v>
      </c>
      <c r="AQ710" s="34">
        <v>0</v>
      </c>
      <c r="AR710" s="34">
        <f t="shared" si="561"/>
        <v>2500</v>
      </c>
      <c r="AS710" s="34">
        <v>2500</v>
      </c>
      <c r="AT710" s="34">
        <v>0</v>
      </c>
      <c r="AU710" s="34">
        <v>0</v>
      </c>
      <c r="AV710" s="34">
        <v>0</v>
      </c>
    </row>
    <row r="711" spans="1:48" ht="153" x14ac:dyDescent="0.5">
      <c r="A711" s="53">
        <v>650</v>
      </c>
      <c r="B711" s="50" t="s">
        <v>1385</v>
      </c>
      <c r="C711" s="51" t="s">
        <v>1386</v>
      </c>
      <c r="D711" s="52">
        <v>2020</v>
      </c>
      <c r="E711" s="52">
        <v>2020</v>
      </c>
      <c r="F711" s="33">
        <v>31.881790000000002</v>
      </c>
      <c r="G711" s="34">
        <f t="shared" si="550"/>
        <v>0.125</v>
      </c>
      <c r="H711" s="34">
        <f t="shared" si="551"/>
        <v>0</v>
      </c>
      <c r="I711" s="34">
        <f t="shared" si="552"/>
        <v>4.4865000000000004</v>
      </c>
      <c r="J711" s="34">
        <f t="shared" si="553"/>
        <v>4.4865000000000004</v>
      </c>
      <c r="K711" s="34">
        <f t="shared" si="554"/>
        <v>0</v>
      </c>
      <c r="L711" s="34">
        <f t="shared" si="555"/>
        <v>0</v>
      </c>
      <c r="M711" s="34">
        <f t="shared" si="556"/>
        <v>0</v>
      </c>
      <c r="N711" s="34">
        <v>0.125</v>
      </c>
      <c r="O711" s="34">
        <v>0</v>
      </c>
      <c r="P711" s="34">
        <f t="shared" si="557"/>
        <v>4.4865000000000004</v>
      </c>
      <c r="Q711" s="34">
        <v>4.4865000000000004</v>
      </c>
      <c r="R711" s="34">
        <v>0</v>
      </c>
      <c r="S711" s="34">
        <v>0</v>
      </c>
      <c r="T711" s="34">
        <v>0</v>
      </c>
      <c r="U711" s="34">
        <v>0</v>
      </c>
      <c r="V711" s="34">
        <v>0</v>
      </c>
      <c r="W711" s="34">
        <f t="shared" si="558"/>
        <v>0</v>
      </c>
      <c r="X711" s="34">
        <v>0</v>
      </c>
      <c r="Y711" s="34">
        <v>0</v>
      </c>
      <c r="Z711" s="34">
        <v>0</v>
      </c>
      <c r="AA711" s="34">
        <v>0</v>
      </c>
      <c r="AB711" s="34">
        <v>0</v>
      </c>
      <c r="AC711" s="34">
        <v>0</v>
      </c>
      <c r="AD711" s="34">
        <f t="shared" si="559"/>
        <v>0</v>
      </c>
      <c r="AE711" s="34">
        <v>0</v>
      </c>
      <c r="AF711" s="34">
        <v>0</v>
      </c>
      <c r="AG711" s="34">
        <v>0</v>
      </c>
      <c r="AH711" s="34">
        <v>0</v>
      </c>
      <c r="AI711" s="34">
        <v>0</v>
      </c>
      <c r="AJ711" s="34">
        <v>0</v>
      </c>
      <c r="AK711" s="34">
        <f t="shared" si="560"/>
        <v>0</v>
      </c>
      <c r="AL711" s="34">
        <v>0</v>
      </c>
      <c r="AM711" s="34">
        <v>0</v>
      </c>
      <c r="AN711" s="34">
        <v>0</v>
      </c>
      <c r="AO711" s="34">
        <v>0</v>
      </c>
      <c r="AP711" s="34">
        <v>0</v>
      </c>
      <c r="AQ711" s="34">
        <v>0</v>
      </c>
      <c r="AR711" s="34">
        <f t="shared" si="561"/>
        <v>0</v>
      </c>
      <c r="AS711" s="34">
        <v>0</v>
      </c>
      <c r="AT711" s="34">
        <v>0</v>
      </c>
      <c r="AU711" s="34">
        <v>0</v>
      </c>
      <c r="AV711" s="34">
        <v>0</v>
      </c>
    </row>
    <row r="712" spans="1:48" ht="191.25" x14ac:dyDescent="0.5">
      <c r="A712" s="53">
        <v>651</v>
      </c>
      <c r="B712" s="50" t="s">
        <v>1387</v>
      </c>
      <c r="C712" s="51" t="s">
        <v>1388</v>
      </c>
      <c r="D712" s="52">
        <v>2020</v>
      </c>
      <c r="E712" s="52">
        <v>2020</v>
      </c>
      <c r="F712" s="33">
        <v>31.72588</v>
      </c>
      <c r="G712" s="34">
        <f t="shared" si="550"/>
        <v>0.22</v>
      </c>
      <c r="H712" s="34">
        <f t="shared" si="551"/>
        <v>0</v>
      </c>
      <c r="I712" s="34">
        <f t="shared" si="552"/>
        <v>2.9411300000000002</v>
      </c>
      <c r="J712" s="34">
        <f t="shared" si="553"/>
        <v>2.9411300000000002</v>
      </c>
      <c r="K712" s="34">
        <f t="shared" si="554"/>
        <v>0</v>
      </c>
      <c r="L712" s="34">
        <f t="shared" si="555"/>
        <v>0</v>
      </c>
      <c r="M712" s="34">
        <f t="shared" si="556"/>
        <v>0</v>
      </c>
      <c r="N712" s="34">
        <v>0.22</v>
      </c>
      <c r="O712" s="34">
        <v>0</v>
      </c>
      <c r="P712" s="34">
        <f t="shared" si="557"/>
        <v>2.9411300000000002</v>
      </c>
      <c r="Q712" s="34">
        <v>2.9411300000000002</v>
      </c>
      <c r="R712" s="34">
        <v>0</v>
      </c>
      <c r="S712" s="34">
        <v>0</v>
      </c>
      <c r="T712" s="34">
        <v>0</v>
      </c>
      <c r="U712" s="34">
        <v>0</v>
      </c>
      <c r="V712" s="34">
        <v>0</v>
      </c>
      <c r="W712" s="34">
        <f t="shared" si="558"/>
        <v>0</v>
      </c>
      <c r="X712" s="34">
        <v>0</v>
      </c>
      <c r="Y712" s="34">
        <v>0</v>
      </c>
      <c r="Z712" s="34">
        <v>0</v>
      </c>
      <c r="AA712" s="34">
        <v>0</v>
      </c>
      <c r="AB712" s="34">
        <v>0</v>
      </c>
      <c r="AC712" s="34">
        <v>0</v>
      </c>
      <c r="AD712" s="34">
        <f t="shared" si="559"/>
        <v>0</v>
      </c>
      <c r="AE712" s="34">
        <v>0</v>
      </c>
      <c r="AF712" s="34">
        <v>0</v>
      </c>
      <c r="AG712" s="34">
        <v>0</v>
      </c>
      <c r="AH712" s="34">
        <v>0</v>
      </c>
      <c r="AI712" s="34">
        <v>0</v>
      </c>
      <c r="AJ712" s="34">
        <v>0</v>
      </c>
      <c r="AK712" s="34">
        <f t="shared" si="560"/>
        <v>0</v>
      </c>
      <c r="AL712" s="34">
        <v>0</v>
      </c>
      <c r="AM712" s="34">
        <v>0</v>
      </c>
      <c r="AN712" s="34">
        <v>0</v>
      </c>
      <c r="AO712" s="34">
        <v>0</v>
      </c>
      <c r="AP712" s="34">
        <v>0</v>
      </c>
      <c r="AQ712" s="34">
        <v>0</v>
      </c>
      <c r="AR712" s="34">
        <f t="shared" si="561"/>
        <v>0</v>
      </c>
      <c r="AS712" s="34">
        <v>0</v>
      </c>
      <c r="AT712" s="34">
        <v>0</v>
      </c>
      <c r="AU712" s="34">
        <v>0</v>
      </c>
      <c r="AV712" s="34">
        <v>0</v>
      </c>
    </row>
    <row r="713" spans="1:48" ht="191.25" x14ac:dyDescent="0.5">
      <c r="A713" s="53">
        <v>652</v>
      </c>
      <c r="B713" s="50" t="s">
        <v>1389</v>
      </c>
      <c r="C713" s="51" t="s">
        <v>1390</v>
      </c>
      <c r="D713" s="52">
        <v>2020</v>
      </c>
      <c r="E713" s="52">
        <v>2020</v>
      </c>
      <c r="F713" s="33">
        <v>195.8</v>
      </c>
      <c r="G713" s="34">
        <f t="shared" si="550"/>
        <v>0</v>
      </c>
      <c r="H713" s="34">
        <f t="shared" si="551"/>
        <v>0</v>
      </c>
      <c r="I713" s="34">
        <f t="shared" si="552"/>
        <v>135.80000000000001</v>
      </c>
      <c r="J713" s="34">
        <f t="shared" si="553"/>
        <v>135.80000000000001</v>
      </c>
      <c r="K713" s="34">
        <f t="shared" si="554"/>
        <v>0</v>
      </c>
      <c r="L713" s="34">
        <f t="shared" si="555"/>
        <v>0</v>
      </c>
      <c r="M713" s="34">
        <f t="shared" si="556"/>
        <v>0</v>
      </c>
      <c r="N713" s="34">
        <v>0</v>
      </c>
      <c r="O713" s="34">
        <v>0</v>
      </c>
      <c r="P713" s="34">
        <f t="shared" si="557"/>
        <v>135.80000000000001</v>
      </c>
      <c r="Q713" s="34">
        <v>135.80000000000001</v>
      </c>
      <c r="R713" s="34">
        <v>0</v>
      </c>
      <c r="S713" s="34">
        <v>0</v>
      </c>
      <c r="T713" s="34">
        <v>0</v>
      </c>
      <c r="U713" s="34">
        <v>0</v>
      </c>
      <c r="V713" s="34">
        <v>0</v>
      </c>
      <c r="W713" s="34">
        <f t="shared" si="558"/>
        <v>0</v>
      </c>
      <c r="X713" s="34">
        <v>0</v>
      </c>
      <c r="Y713" s="34">
        <v>0</v>
      </c>
      <c r="Z713" s="34">
        <v>0</v>
      </c>
      <c r="AA713" s="34">
        <v>0</v>
      </c>
      <c r="AB713" s="34">
        <v>0</v>
      </c>
      <c r="AC713" s="34">
        <v>0</v>
      </c>
      <c r="AD713" s="34">
        <f t="shared" si="559"/>
        <v>0</v>
      </c>
      <c r="AE713" s="34">
        <v>0</v>
      </c>
      <c r="AF713" s="34">
        <v>0</v>
      </c>
      <c r="AG713" s="34">
        <v>0</v>
      </c>
      <c r="AH713" s="34">
        <v>0</v>
      </c>
      <c r="AI713" s="34">
        <v>0</v>
      </c>
      <c r="AJ713" s="34">
        <v>0</v>
      </c>
      <c r="AK713" s="34">
        <f t="shared" si="560"/>
        <v>0</v>
      </c>
      <c r="AL713" s="34">
        <v>0</v>
      </c>
      <c r="AM713" s="34">
        <v>0</v>
      </c>
      <c r="AN713" s="34">
        <v>0</v>
      </c>
      <c r="AO713" s="34">
        <v>0</v>
      </c>
      <c r="AP713" s="34">
        <v>0</v>
      </c>
      <c r="AQ713" s="34">
        <v>0</v>
      </c>
      <c r="AR713" s="34">
        <f t="shared" si="561"/>
        <v>0</v>
      </c>
      <c r="AS713" s="34">
        <v>0</v>
      </c>
      <c r="AT713" s="34">
        <v>0</v>
      </c>
      <c r="AU713" s="34">
        <v>0</v>
      </c>
      <c r="AV713" s="34">
        <v>0</v>
      </c>
    </row>
    <row r="714" spans="1:48" ht="76.5" x14ac:dyDescent="0.5">
      <c r="A714" s="53">
        <v>653</v>
      </c>
      <c r="B714" s="50" t="s">
        <v>1391</v>
      </c>
      <c r="C714" s="51" t="s">
        <v>1392</v>
      </c>
      <c r="D714" s="52">
        <v>2020</v>
      </c>
      <c r="E714" s="52">
        <v>2020</v>
      </c>
      <c r="F714" s="33">
        <v>18.260840000000002</v>
      </c>
      <c r="G714" s="34">
        <f t="shared" si="550"/>
        <v>0.11</v>
      </c>
      <c r="H714" s="34">
        <f t="shared" si="551"/>
        <v>0</v>
      </c>
      <c r="I714" s="34">
        <f t="shared" si="552"/>
        <v>18.260840000000002</v>
      </c>
      <c r="J714" s="34">
        <f t="shared" si="553"/>
        <v>18.260840000000002</v>
      </c>
      <c r="K714" s="34">
        <f t="shared" si="554"/>
        <v>0</v>
      </c>
      <c r="L714" s="34">
        <f t="shared" si="555"/>
        <v>0</v>
      </c>
      <c r="M714" s="34">
        <f t="shared" si="556"/>
        <v>0</v>
      </c>
      <c r="N714" s="34">
        <v>0.11</v>
      </c>
      <c r="O714" s="34">
        <v>0</v>
      </c>
      <c r="P714" s="34">
        <f t="shared" si="557"/>
        <v>18.260840000000002</v>
      </c>
      <c r="Q714" s="34">
        <v>18.260840000000002</v>
      </c>
      <c r="R714" s="34">
        <v>0</v>
      </c>
      <c r="S714" s="34">
        <v>0</v>
      </c>
      <c r="T714" s="34">
        <v>0</v>
      </c>
      <c r="U714" s="34">
        <v>0</v>
      </c>
      <c r="V714" s="34">
        <v>0</v>
      </c>
      <c r="W714" s="34">
        <f t="shared" si="558"/>
        <v>0</v>
      </c>
      <c r="X714" s="34">
        <v>0</v>
      </c>
      <c r="Y714" s="34">
        <v>0</v>
      </c>
      <c r="Z714" s="34">
        <v>0</v>
      </c>
      <c r="AA714" s="34">
        <v>0</v>
      </c>
      <c r="AB714" s="34">
        <v>0</v>
      </c>
      <c r="AC714" s="34">
        <v>0</v>
      </c>
      <c r="AD714" s="34">
        <f t="shared" si="559"/>
        <v>0</v>
      </c>
      <c r="AE714" s="34">
        <v>0</v>
      </c>
      <c r="AF714" s="34">
        <v>0</v>
      </c>
      <c r="AG714" s="34">
        <v>0</v>
      </c>
      <c r="AH714" s="34">
        <v>0</v>
      </c>
      <c r="AI714" s="34">
        <v>0</v>
      </c>
      <c r="AJ714" s="34">
        <v>0</v>
      </c>
      <c r="AK714" s="34">
        <f t="shared" si="560"/>
        <v>0</v>
      </c>
      <c r="AL714" s="34">
        <v>0</v>
      </c>
      <c r="AM714" s="34">
        <v>0</v>
      </c>
      <c r="AN714" s="34">
        <v>0</v>
      </c>
      <c r="AO714" s="34">
        <v>0</v>
      </c>
      <c r="AP714" s="34">
        <v>0</v>
      </c>
      <c r="AQ714" s="34">
        <v>0</v>
      </c>
      <c r="AR714" s="34">
        <f t="shared" si="561"/>
        <v>0</v>
      </c>
      <c r="AS714" s="34">
        <v>0</v>
      </c>
      <c r="AT714" s="34">
        <v>0</v>
      </c>
      <c r="AU714" s="34">
        <v>0</v>
      </c>
      <c r="AV714" s="34">
        <v>0</v>
      </c>
    </row>
    <row r="715" spans="1:48" ht="153" x14ac:dyDescent="0.5">
      <c r="A715" s="53">
        <v>654</v>
      </c>
      <c r="B715" s="50" t="s">
        <v>1393</v>
      </c>
      <c r="C715" s="51" t="s">
        <v>1394</v>
      </c>
      <c r="D715" s="52">
        <v>2020</v>
      </c>
      <c r="E715" s="52">
        <v>2020</v>
      </c>
      <c r="F715" s="33">
        <v>45.60792</v>
      </c>
      <c r="G715" s="34">
        <f t="shared" si="550"/>
        <v>0.16</v>
      </c>
      <c r="H715" s="34">
        <f t="shared" si="551"/>
        <v>0</v>
      </c>
      <c r="I715" s="34">
        <f t="shared" si="552"/>
        <v>45.60792</v>
      </c>
      <c r="J715" s="34">
        <f t="shared" si="553"/>
        <v>45.60792</v>
      </c>
      <c r="K715" s="34">
        <f t="shared" si="554"/>
        <v>0</v>
      </c>
      <c r="L715" s="34">
        <f t="shared" si="555"/>
        <v>0</v>
      </c>
      <c r="M715" s="34">
        <f t="shared" si="556"/>
        <v>0</v>
      </c>
      <c r="N715" s="34">
        <v>0.16</v>
      </c>
      <c r="O715" s="34">
        <v>0</v>
      </c>
      <c r="P715" s="34">
        <f t="shared" si="557"/>
        <v>45.60792</v>
      </c>
      <c r="Q715" s="34">
        <v>45.60792</v>
      </c>
      <c r="R715" s="34">
        <v>0</v>
      </c>
      <c r="S715" s="34">
        <v>0</v>
      </c>
      <c r="T715" s="34">
        <v>0</v>
      </c>
      <c r="U715" s="34">
        <v>0</v>
      </c>
      <c r="V715" s="34">
        <v>0</v>
      </c>
      <c r="W715" s="34">
        <f t="shared" si="558"/>
        <v>0</v>
      </c>
      <c r="X715" s="34">
        <v>0</v>
      </c>
      <c r="Y715" s="34">
        <v>0</v>
      </c>
      <c r="Z715" s="34">
        <v>0</v>
      </c>
      <c r="AA715" s="34">
        <v>0</v>
      </c>
      <c r="AB715" s="34">
        <v>0</v>
      </c>
      <c r="AC715" s="34">
        <v>0</v>
      </c>
      <c r="AD715" s="34">
        <f t="shared" si="559"/>
        <v>0</v>
      </c>
      <c r="AE715" s="34">
        <v>0</v>
      </c>
      <c r="AF715" s="34">
        <v>0</v>
      </c>
      <c r="AG715" s="34">
        <v>0</v>
      </c>
      <c r="AH715" s="34">
        <v>0</v>
      </c>
      <c r="AI715" s="34">
        <v>0</v>
      </c>
      <c r="AJ715" s="34">
        <v>0</v>
      </c>
      <c r="AK715" s="34">
        <f t="shared" si="560"/>
        <v>0</v>
      </c>
      <c r="AL715" s="34">
        <v>0</v>
      </c>
      <c r="AM715" s="34">
        <v>0</v>
      </c>
      <c r="AN715" s="34">
        <v>0</v>
      </c>
      <c r="AO715" s="34">
        <v>0</v>
      </c>
      <c r="AP715" s="34">
        <v>0</v>
      </c>
      <c r="AQ715" s="34">
        <v>0</v>
      </c>
      <c r="AR715" s="34">
        <f t="shared" si="561"/>
        <v>0</v>
      </c>
      <c r="AS715" s="34">
        <v>0</v>
      </c>
      <c r="AT715" s="34">
        <v>0</v>
      </c>
      <c r="AU715" s="34">
        <v>0</v>
      </c>
      <c r="AV715" s="34">
        <v>0</v>
      </c>
    </row>
    <row r="716" spans="1:48" ht="229.5" x14ac:dyDescent="0.5">
      <c r="A716" s="53">
        <v>655</v>
      </c>
      <c r="B716" s="50" t="s">
        <v>1395</v>
      </c>
      <c r="C716" s="51" t="s">
        <v>1396</v>
      </c>
      <c r="D716" s="52">
        <v>2020</v>
      </c>
      <c r="E716" s="52">
        <v>2021</v>
      </c>
      <c r="F716" s="33">
        <v>481.64</v>
      </c>
      <c r="G716" s="34">
        <f t="shared" si="550"/>
        <v>0.35</v>
      </c>
      <c r="H716" s="34">
        <f t="shared" si="551"/>
        <v>0</v>
      </c>
      <c r="I716" s="34">
        <f t="shared" si="552"/>
        <v>481.14</v>
      </c>
      <c r="J716" s="34">
        <f t="shared" si="553"/>
        <v>481.14</v>
      </c>
      <c r="K716" s="34">
        <f t="shared" si="554"/>
        <v>0</v>
      </c>
      <c r="L716" s="34">
        <f t="shared" si="555"/>
        <v>0</v>
      </c>
      <c r="M716" s="34">
        <f t="shared" si="556"/>
        <v>0</v>
      </c>
      <c r="N716" s="34">
        <v>0</v>
      </c>
      <c r="O716" s="34">
        <v>0</v>
      </c>
      <c r="P716" s="34">
        <f t="shared" si="557"/>
        <v>321.07</v>
      </c>
      <c r="Q716" s="34">
        <v>321.07</v>
      </c>
      <c r="R716" s="34">
        <v>0</v>
      </c>
      <c r="S716" s="34">
        <v>0</v>
      </c>
      <c r="T716" s="34">
        <v>0</v>
      </c>
      <c r="U716" s="34">
        <v>0.35</v>
      </c>
      <c r="V716" s="34">
        <v>0</v>
      </c>
      <c r="W716" s="34">
        <f t="shared" si="558"/>
        <v>160.07</v>
      </c>
      <c r="X716" s="34">
        <v>160.07</v>
      </c>
      <c r="Y716" s="34">
        <v>0</v>
      </c>
      <c r="Z716" s="34">
        <v>0</v>
      </c>
      <c r="AA716" s="34">
        <v>0</v>
      </c>
      <c r="AB716" s="34">
        <v>0</v>
      </c>
      <c r="AC716" s="34">
        <v>0</v>
      </c>
      <c r="AD716" s="34">
        <f t="shared" si="559"/>
        <v>0</v>
      </c>
      <c r="AE716" s="34">
        <v>0</v>
      </c>
      <c r="AF716" s="34">
        <v>0</v>
      </c>
      <c r="AG716" s="34">
        <v>0</v>
      </c>
      <c r="AH716" s="34">
        <v>0</v>
      </c>
      <c r="AI716" s="34">
        <v>0</v>
      </c>
      <c r="AJ716" s="34">
        <v>0</v>
      </c>
      <c r="AK716" s="34">
        <f t="shared" si="560"/>
        <v>0</v>
      </c>
      <c r="AL716" s="34">
        <v>0</v>
      </c>
      <c r="AM716" s="34">
        <v>0</v>
      </c>
      <c r="AN716" s="34">
        <v>0</v>
      </c>
      <c r="AO716" s="34">
        <v>0</v>
      </c>
      <c r="AP716" s="34">
        <v>0</v>
      </c>
      <c r="AQ716" s="34">
        <v>0</v>
      </c>
      <c r="AR716" s="34">
        <f t="shared" si="561"/>
        <v>0</v>
      </c>
      <c r="AS716" s="34">
        <v>0</v>
      </c>
      <c r="AT716" s="34">
        <v>0</v>
      </c>
      <c r="AU716" s="34">
        <v>0</v>
      </c>
      <c r="AV716" s="34">
        <v>0</v>
      </c>
    </row>
    <row r="717" spans="1:48" ht="38.25" x14ac:dyDescent="0.5">
      <c r="A717" s="53"/>
      <c r="B717" s="43" t="s">
        <v>1397</v>
      </c>
      <c r="C717" s="48"/>
      <c r="D717" s="52"/>
      <c r="E717" s="45"/>
      <c r="F717" s="35">
        <f>SUM(F718:F730)</f>
        <v>93897.288010000004</v>
      </c>
      <c r="G717" s="35">
        <f>SUM(G718:G730)</f>
        <v>2.2130000000000001</v>
      </c>
      <c r="H717" s="35">
        <f>SUM(H718:H730)</f>
        <v>3.2699999999999996</v>
      </c>
      <c r="I717" s="35">
        <f t="shared" ref="I717:O717" si="562">SUM(I718:I730)</f>
        <v>41132.65848000026</v>
      </c>
      <c r="J717" s="35">
        <f t="shared" si="562"/>
        <v>41132.65848000026</v>
      </c>
      <c r="K717" s="35">
        <f t="shared" si="562"/>
        <v>0</v>
      </c>
      <c r="L717" s="35">
        <f t="shared" si="562"/>
        <v>0</v>
      </c>
      <c r="M717" s="35">
        <f t="shared" si="562"/>
        <v>0</v>
      </c>
      <c r="N717" s="35">
        <f t="shared" si="562"/>
        <v>0.64300000000000002</v>
      </c>
      <c r="O717" s="35">
        <f t="shared" si="562"/>
        <v>1.4</v>
      </c>
      <c r="P717" s="35">
        <f t="shared" ref="P717:V717" si="563">SUM(P718:P730)</f>
        <v>2145.38348</v>
      </c>
      <c r="Q717" s="35">
        <f t="shared" si="563"/>
        <v>2145.38348</v>
      </c>
      <c r="R717" s="35">
        <f t="shared" si="563"/>
        <v>0</v>
      </c>
      <c r="S717" s="35">
        <f t="shared" si="563"/>
        <v>0</v>
      </c>
      <c r="T717" s="35">
        <f t="shared" si="563"/>
        <v>0</v>
      </c>
      <c r="U717" s="35">
        <f t="shared" si="563"/>
        <v>0.42</v>
      </c>
      <c r="V717" s="35">
        <f t="shared" si="563"/>
        <v>0.9</v>
      </c>
      <c r="W717" s="35">
        <f t="shared" ref="W717:AC717" si="564">SUM(W718:W730)</f>
        <v>12785.651000000002</v>
      </c>
      <c r="X717" s="35">
        <f t="shared" si="564"/>
        <v>12785.651000000002</v>
      </c>
      <c r="Y717" s="35">
        <f t="shared" si="564"/>
        <v>0</v>
      </c>
      <c r="Z717" s="35">
        <f t="shared" si="564"/>
        <v>0</v>
      </c>
      <c r="AA717" s="35">
        <f t="shared" si="564"/>
        <v>0</v>
      </c>
      <c r="AB717" s="35">
        <f t="shared" si="564"/>
        <v>1.1499999999999999</v>
      </c>
      <c r="AC717" s="35">
        <f t="shared" si="564"/>
        <v>0.97</v>
      </c>
      <c r="AD717" s="35">
        <f t="shared" ref="AD717:AJ717" si="565">SUM(AD718:AD730)</f>
        <v>5328.4000000000005</v>
      </c>
      <c r="AE717" s="35">
        <f t="shared" si="565"/>
        <v>5328.4000000000005</v>
      </c>
      <c r="AF717" s="35">
        <f t="shared" si="565"/>
        <v>0</v>
      </c>
      <c r="AG717" s="35">
        <f t="shared" si="565"/>
        <v>0</v>
      </c>
      <c r="AH717" s="35">
        <f t="shared" si="565"/>
        <v>0</v>
      </c>
      <c r="AI717" s="35">
        <f t="shared" si="565"/>
        <v>0</v>
      </c>
      <c r="AJ717" s="35">
        <f t="shared" si="565"/>
        <v>0</v>
      </c>
      <c r="AK717" s="35">
        <f t="shared" ref="AK717:AQ717" si="566">SUM(AK718:AK730)</f>
        <v>8498.74</v>
      </c>
      <c r="AL717" s="35">
        <f t="shared" si="566"/>
        <v>8498.74</v>
      </c>
      <c r="AM717" s="35">
        <f t="shared" si="566"/>
        <v>0</v>
      </c>
      <c r="AN717" s="35">
        <f t="shared" si="566"/>
        <v>0</v>
      </c>
      <c r="AO717" s="35">
        <f t="shared" si="566"/>
        <v>0</v>
      </c>
      <c r="AP717" s="35">
        <f t="shared" si="566"/>
        <v>0</v>
      </c>
      <c r="AQ717" s="35">
        <f t="shared" si="566"/>
        <v>0</v>
      </c>
      <c r="AR717" s="35">
        <f t="shared" ref="AR717:AV717" si="567">SUM(AR718:AR730)</f>
        <v>12374.48400000026</v>
      </c>
      <c r="AS717" s="35">
        <f t="shared" si="567"/>
        <v>12374.48400000026</v>
      </c>
      <c r="AT717" s="35">
        <f t="shared" si="567"/>
        <v>0</v>
      </c>
      <c r="AU717" s="35">
        <f t="shared" si="567"/>
        <v>0</v>
      </c>
      <c r="AV717" s="35">
        <f t="shared" si="567"/>
        <v>0</v>
      </c>
    </row>
    <row r="718" spans="1:48" ht="76.5" x14ac:dyDescent="0.5">
      <c r="A718" s="53">
        <v>656</v>
      </c>
      <c r="B718" s="50" t="s">
        <v>1398</v>
      </c>
      <c r="C718" s="51" t="s">
        <v>1399</v>
      </c>
      <c r="D718" s="52">
        <v>2018</v>
      </c>
      <c r="E718" s="52">
        <v>2020</v>
      </c>
      <c r="F718" s="33">
        <v>1755.25594</v>
      </c>
      <c r="G718" s="34">
        <f t="shared" ref="G718:G730" si="568">N718+U718+AB718+AI718+AP718</f>
        <v>0</v>
      </c>
      <c r="H718" s="34">
        <f t="shared" ref="H718:H730" si="569">O718+V718+AC718+AJ718+AQ718</f>
        <v>0.5</v>
      </c>
      <c r="I718" s="34">
        <f t="shared" ref="I718:I730" si="570">J718+K718+L718</f>
        <v>1504.66</v>
      </c>
      <c r="J718" s="34">
        <f t="shared" ref="J718:J730" si="571">Q718+X718+AE718+AL718+AS718</f>
        <v>1504.66</v>
      </c>
      <c r="K718" s="34">
        <f t="shared" ref="K718:K730" si="572">R718+Y718+AF718+AM718+AT718</f>
        <v>0</v>
      </c>
      <c r="L718" s="34">
        <f t="shared" ref="L718:L730" si="573">S718+Z718+AG718+AN718+AU718</f>
        <v>0</v>
      </c>
      <c r="M718" s="34">
        <f t="shared" ref="M718:M730" si="574">T718+AA718+AH718+AO718+AV718</f>
        <v>0</v>
      </c>
      <c r="N718" s="34">
        <v>0</v>
      </c>
      <c r="O718" s="34">
        <v>0.5</v>
      </c>
      <c r="P718" s="34">
        <f t="shared" ref="P718:P730" si="575">Q718+R718+S718</f>
        <v>1504.66</v>
      </c>
      <c r="Q718" s="34">
        <v>1504.66</v>
      </c>
      <c r="R718" s="34">
        <v>0</v>
      </c>
      <c r="S718" s="34">
        <v>0</v>
      </c>
      <c r="T718" s="34">
        <v>0</v>
      </c>
      <c r="U718" s="34">
        <v>0</v>
      </c>
      <c r="V718" s="34">
        <v>0</v>
      </c>
      <c r="W718" s="34">
        <f t="shared" ref="W718:W730" si="576">X718+Y718+Z718</f>
        <v>0</v>
      </c>
      <c r="X718" s="34">
        <v>0</v>
      </c>
      <c r="Y718" s="34">
        <v>0</v>
      </c>
      <c r="Z718" s="34">
        <v>0</v>
      </c>
      <c r="AA718" s="34">
        <v>0</v>
      </c>
      <c r="AB718" s="34">
        <v>0</v>
      </c>
      <c r="AC718" s="34">
        <v>0</v>
      </c>
      <c r="AD718" s="34">
        <f t="shared" ref="AD718:AD730" si="577">AE718+AF718+AG718</f>
        <v>0</v>
      </c>
      <c r="AE718" s="34">
        <v>0</v>
      </c>
      <c r="AF718" s="34">
        <v>0</v>
      </c>
      <c r="AG718" s="34">
        <v>0</v>
      </c>
      <c r="AH718" s="34">
        <v>0</v>
      </c>
      <c r="AI718" s="34">
        <v>0</v>
      </c>
      <c r="AJ718" s="34">
        <v>0</v>
      </c>
      <c r="AK718" s="34">
        <f t="shared" ref="AK718:AK730" si="578">AL718+AM718+AN718</f>
        <v>0</v>
      </c>
      <c r="AL718" s="34">
        <v>0</v>
      </c>
      <c r="AM718" s="34">
        <v>0</v>
      </c>
      <c r="AN718" s="34">
        <v>0</v>
      </c>
      <c r="AO718" s="34">
        <v>0</v>
      </c>
      <c r="AP718" s="34">
        <v>0</v>
      </c>
      <c r="AQ718" s="34">
        <v>0</v>
      </c>
      <c r="AR718" s="34">
        <f t="shared" ref="AR718:AR730" si="579">AS718+AT718+AU718</f>
        <v>0</v>
      </c>
      <c r="AS718" s="34">
        <v>0</v>
      </c>
      <c r="AT718" s="34">
        <v>0</v>
      </c>
      <c r="AU718" s="34">
        <v>0</v>
      </c>
      <c r="AV718" s="34">
        <v>0</v>
      </c>
    </row>
    <row r="719" spans="1:48" ht="76.5" x14ac:dyDescent="0.5">
      <c r="A719" s="53">
        <v>657</v>
      </c>
      <c r="B719" s="50" t="s">
        <v>1400</v>
      </c>
      <c r="C719" s="51" t="s">
        <v>1401</v>
      </c>
      <c r="D719" s="52">
        <v>2018</v>
      </c>
      <c r="E719" s="52">
        <v>2020</v>
      </c>
      <c r="F719" s="33">
        <v>660.24</v>
      </c>
      <c r="G719" s="34">
        <f t="shared" si="568"/>
        <v>0</v>
      </c>
      <c r="H719" s="34">
        <f t="shared" si="569"/>
        <v>0.1</v>
      </c>
      <c r="I719" s="34">
        <f t="shared" si="570"/>
        <v>453.8</v>
      </c>
      <c r="J719" s="34">
        <f t="shared" si="571"/>
        <v>453.8</v>
      </c>
      <c r="K719" s="34">
        <f t="shared" si="572"/>
        <v>0</v>
      </c>
      <c r="L719" s="34">
        <f t="shared" si="573"/>
        <v>0</v>
      </c>
      <c r="M719" s="34">
        <f t="shared" si="574"/>
        <v>0</v>
      </c>
      <c r="N719" s="34">
        <v>0</v>
      </c>
      <c r="O719" s="34">
        <v>0.1</v>
      </c>
      <c r="P719" s="34">
        <f t="shared" si="575"/>
        <v>453.8</v>
      </c>
      <c r="Q719" s="34">
        <v>453.8</v>
      </c>
      <c r="R719" s="34">
        <v>0</v>
      </c>
      <c r="S719" s="34">
        <v>0</v>
      </c>
      <c r="T719" s="34">
        <v>0</v>
      </c>
      <c r="U719" s="34">
        <v>0</v>
      </c>
      <c r="V719" s="34">
        <v>0</v>
      </c>
      <c r="W719" s="34">
        <f t="shared" si="576"/>
        <v>0</v>
      </c>
      <c r="X719" s="34">
        <v>0</v>
      </c>
      <c r="Y719" s="34">
        <v>0</v>
      </c>
      <c r="Z719" s="34">
        <v>0</v>
      </c>
      <c r="AA719" s="34">
        <v>0</v>
      </c>
      <c r="AB719" s="34">
        <v>0</v>
      </c>
      <c r="AC719" s="34">
        <v>0</v>
      </c>
      <c r="AD719" s="34">
        <f t="shared" si="577"/>
        <v>0</v>
      </c>
      <c r="AE719" s="34">
        <v>0</v>
      </c>
      <c r="AF719" s="34">
        <v>0</v>
      </c>
      <c r="AG719" s="34">
        <v>0</v>
      </c>
      <c r="AH719" s="34">
        <v>0</v>
      </c>
      <c r="AI719" s="34">
        <v>0</v>
      </c>
      <c r="AJ719" s="34">
        <v>0</v>
      </c>
      <c r="AK719" s="34">
        <f t="shared" si="578"/>
        <v>0</v>
      </c>
      <c r="AL719" s="34">
        <v>0</v>
      </c>
      <c r="AM719" s="34">
        <v>0</v>
      </c>
      <c r="AN719" s="34">
        <v>0</v>
      </c>
      <c r="AO719" s="34">
        <v>0</v>
      </c>
      <c r="AP719" s="34">
        <v>0</v>
      </c>
      <c r="AQ719" s="34">
        <v>0</v>
      </c>
      <c r="AR719" s="34">
        <f t="shared" si="579"/>
        <v>0</v>
      </c>
      <c r="AS719" s="34">
        <v>0</v>
      </c>
      <c r="AT719" s="34">
        <v>0</v>
      </c>
      <c r="AU719" s="34">
        <v>0</v>
      </c>
      <c r="AV719" s="34">
        <v>0</v>
      </c>
    </row>
    <row r="720" spans="1:48" ht="153" x14ac:dyDescent="0.5">
      <c r="A720" s="53">
        <v>658</v>
      </c>
      <c r="B720" s="50" t="s">
        <v>1402</v>
      </c>
      <c r="C720" s="51" t="s">
        <v>1403</v>
      </c>
      <c r="D720" s="52">
        <v>2018</v>
      </c>
      <c r="E720" s="52">
        <v>2020</v>
      </c>
      <c r="F720" s="33">
        <v>652.13338999999996</v>
      </c>
      <c r="G720" s="34">
        <f t="shared" si="568"/>
        <v>0</v>
      </c>
      <c r="H720" s="34">
        <f t="shared" si="569"/>
        <v>0.8</v>
      </c>
      <c r="I720" s="34">
        <f t="shared" si="570"/>
        <v>3</v>
      </c>
      <c r="J720" s="34">
        <f t="shared" si="571"/>
        <v>3</v>
      </c>
      <c r="K720" s="34">
        <f t="shared" si="572"/>
        <v>0</v>
      </c>
      <c r="L720" s="34">
        <f t="shared" si="573"/>
        <v>0</v>
      </c>
      <c r="M720" s="34">
        <f t="shared" si="574"/>
        <v>0</v>
      </c>
      <c r="N720" s="34">
        <v>0</v>
      </c>
      <c r="O720" s="34">
        <v>0.8</v>
      </c>
      <c r="P720" s="34">
        <f t="shared" si="575"/>
        <v>3</v>
      </c>
      <c r="Q720" s="34">
        <v>3</v>
      </c>
      <c r="R720" s="34">
        <v>0</v>
      </c>
      <c r="S720" s="34">
        <v>0</v>
      </c>
      <c r="T720" s="34">
        <v>0</v>
      </c>
      <c r="U720" s="34">
        <v>0</v>
      </c>
      <c r="V720" s="34">
        <v>0</v>
      </c>
      <c r="W720" s="34">
        <f t="shared" si="576"/>
        <v>0</v>
      </c>
      <c r="X720" s="34">
        <v>0</v>
      </c>
      <c r="Y720" s="34">
        <v>0</v>
      </c>
      <c r="Z720" s="34">
        <v>0</v>
      </c>
      <c r="AA720" s="34">
        <v>0</v>
      </c>
      <c r="AB720" s="34">
        <v>0</v>
      </c>
      <c r="AC720" s="34">
        <v>0</v>
      </c>
      <c r="AD720" s="34">
        <f t="shared" si="577"/>
        <v>0</v>
      </c>
      <c r="AE720" s="34">
        <v>0</v>
      </c>
      <c r="AF720" s="34">
        <v>0</v>
      </c>
      <c r="AG720" s="34">
        <v>0</v>
      </c>
      <c r="AH720" s="34">
        <v>0</v>
      </c>
      <c r="AI720" s="34">
        <v>0</v>
      </c>
      <c r="AJ720" s="34">
        <v>0</v>
      </c>
      <c r="AK720" s="34">
        <f t="shared" si="578"/>
        <v>0</v>
      </c>
      <c r="AL720" s="34">
        <v>0</v>
      </c>
      <c r="AM720" s="34">
        <v>0</v>
      </c>
      <c r="AN720" s="34">
        <v>0</v>
      </c>
      <c r="AO720" s="34">
        <v>0</v>
      </c>
      <c r="AP720" s="34">
        <v>0</v>
      </c>
      <c r="AQ720" s="34">
        <v>0</v>
      </c>
      <c r="AR720" s="34">
        <f t="shared" si="579"/>
        <v>0</v>
      </c>
      <c r="AS720" s="34">
        <v>0</v>
      </c>
      <c r="AT720" s="34">
        <v>0</v>
      </c>
      <c r="AU720" s="34">
        <v>0</v>
      </c>
      <c r="AV720" s="34">
        <v>0</v>
      </c>
    </row>
    <row r="721" spans="1:48" ht="191.25" x14ac:dyDescent="0.5">
      <c r="A721" s="53">
        <v>659</v>
      </c>
      <c r="B721" s="50" t="s">
        <v>1404</v>
      </c>
      <c r="C721" s="51" t="s">
        <v>2865</v>
      </c>
      <c r="D721" s="52">
        <v>2021</v>
      </c>
      <c r="E721" s="52">
        <v>2022</v>
      </c>
      <c r="F721" s="33">
        <v>10766.94</v>
      </c>
      <c r="G721" s="34">
        <f t="shared" si="568"/>
        <v>0.7</v>
      </c>
      <c r="H721" s="34">
        <f t="shared" si="569"/>
        <v>0.4</v>
      </c>
      <c r="I721" s="34">
        <f t="shared" si="570"/>
        <v>10766.942000000001</v>
      </c>
      <c r="J721" s="34">
        <f t="shared" si="571"/>
        <v>10766.942000000001</v>
      </c>
      <c r="K721" s="34">
        <f t="shared" si="572"/>
        <v>0</v>
      </c>
      <c r="L721" s="34">
        <f t="shared" si="573"/>
        <v>0</v>
      </c>
      <c r="M721" s="34">
        <f t="shared" si="574"/>
        <v>0</v>
      </c>
      <c r="N721" s="34">
        <v>0</v>
      </c>
      <c r="O721" s="34">
        <v>0</v>
      </c>
      <c r="P721" s="34">
        <f t="shared" si="575"/>
        <v>0</v>
      </c>
      <c r="Q721" s="34">
        <v>0</v>
      </c>
      <c r="R721" s="34">
        <v>0</v>
      </c>
      <c r="S721" s="34">
        <v>0</v>
      </c>
      <c r="T721" s="34">
        <v>0</v>
      </c>
      <c r="U721" s="34">
        <v>0</v>
      </c>
      <c r="V721" s="34">
        <v>0</v>
      </c>
      <c r="W721" s="34">
        <f t="shared" si="576"/>
        <v>8613.5520000000015</v>
      </c>
      <c r="X721" s="34">
        <v>8613.5520000000015</v>
      </c>
      <c r="Y721" s="34">
        <v>0</v>
      </c>
      <c r="Z721" s="34">
        <v>0</v>
      </c>
      <c r="AA721" s="34">
        <v>0</v>
      </c>
      <c r="AB721" s="34">
        <v>0.7</v>
      </c>
      <c r="AC721" s="34">
        <v>0.4</v>
      </c>
      <c r="AD721" s="34">
        <f t="shared" si="577"/>
        <v>153.38999999999999</v>
      </c>
      <c r="AE721" s="34">
        <v>153.38999999999999</v>
      </c>
      <c r="AF721" s="34">
        <v>0</v>
      </c>
      <c r="AG721" s="34">
        <v>0</v>
      </c>
      <c r="AH721" s="34">
        <v>0</v>
      </c>
      <c r="AI721" s="34">
        <v>0</v>
      </c>
      <c r="AJ721" s="34">
        <v>0</v>
      </c>
      <c r="AK721" s="34">
        <f t="shared" si="578"/>
        <v>2000</v>
      </c>
      <c r="AL721" s="34">
        <v>2000</v>
      </c>
      <c r="AM721" s="34">
        <v>0</v>
      </c>
      <c r="AN721" s="34">
        <v>0</v>
      </c>
      <c r="AO721" s="34">
        <v>0</v>
      </c>
      <c r="AP721" s="34">
        <v>0</v>
      </c>
      <c r="AQ721" s="34">
        <v>0</v>
      </c>
      <c r="AR721" s="34">
        <f t="shared" si="579"/>
        <v>0</v>
      </c>
      <c r="AS721" s="34">
        <v>0</v>
      </c>
      <c r="AT721" s="34">
        <v>0</v>
      </c>
      <c r="AU721" s="34">
        <v>0</v>
      </c>
      <c r="AV721" s="34">
        <v>0</v>
      </c>
    </row>
    <row r="722" spans="1:48" ht="114.75" x14ac:dyDescent="0.5">
      <c r="A722" s="53">
        <v>660</v>
      </c>
      <c r="B722" s="50" t="s">
        <v>1405</v>
      </c>
      <c r="C722" s="51" t="s">
        <v>1406</v>
      </c>
      <c r="D722" s="52">
        <v>2022</v>
      </c>
      <c r="E722" s="52">
        <v>2025</v>
      </c>
      <c r="F722" s="33">
        <v>27131.01</v>
      </c>
      <c r="G722" s="34">
        <f t="shared" si="568"/>
        <v>0</v>
      </c>
      <c r="H722" s="34">
        <f t="shared" si="569"/>
        <v>0</v>
      </c>
      <c r="I722" s="34">
        <f t="shared" si="570"/>
        <v>5873.2240000002603</v>
      </c>
      <c r="J722" s="34">
        <f t="shared" si="571"/>
        <v>5873.2240000002603</v>
      </c>
      <c r="K722" s="34">
        <f t="shared" si="572"/>
        <v>0</v>
      </c>
      <c r="L722" s="34">
        <f t="shared" si="573"/>
        <v>0</v>
      </c>
      <c r="M722" s="34">
        <f t="shared" si="574"/>
        <v>0</v>
      </c>
      <c r="N722" s="34">
        <v>0</v>
      </c>
      <c r="O722" s="34">
        <v>0</v>
      </c>
      <c r="P722" s="34">
        <f t="shared" si="575"/>
        <v>0</v>
      </c>
      <c r="Q722" s="34">
        <v>0</v>
      </c>
      <c r="R722" s="34">
        <v>0</v>
      </c>
      <c r="S722" s="34">
        <v>0</v>
      </c>
      <c r="T722" s="34">
        <v>0</v>
      </c>
      <c r="U722" s="34">
        <v>0</v>
      </c>
      <c r="V722" s="34">
        <v>0</v>
      </c>
      <c r="W722" s="34">
        <f t="shared" si="576"/>
        <v>0</v>
      </c>
      <c r="X722" s="34">
        <v>0</v>
      </c>
      <c r="Y722" s="34">
        <v>0</v>
      </c>
      <c r="Z722" s="34">
        <v>0</v>
      </c>
      <c r="AA722" s="34">
        <v>0</v>
      </c>
      <c r="AB722" s="34">
        <v>0</v>
      </c>
      <c r="AC722" s="34">
        <v>0</v>
      </c>
      <c r="AD722" s="34">
        <f t="shared" si="577"/>
        <v>0</v>
      </c>
      <c r="AE722" s="34">
        <v>0</v>
      </c>
      <c r="AF722" s="34">
        <v>0</v>
      </c>
      <c r="AG722" s="34">
        <v>0</v>
      </c>
      <c r="AH722" s="34">
        <v>0</v>
      </c>
      <c r="AI722" s="34">
        <v>0</v>
      </c>
      <c r="AJ722" s="34">
        <v>0</v>
      </c>
      <c r="AK722" s="34">
        <f t="shared" si="578"/>
        <v>498.74</v>
      </c>
      <c r="AL722" s="34">
        <v>498.74</v>
      </c>
      <c r="AM722" s="34">
        <v>0</v>
      </c>
      <c r="AN722" s="34">
        <v>0</v>
      </c>
      <c r="AO722" s="34">
        <v>0</v>
      </c>
      <c r="AP722" s="34">
        <v>0</v>
      </c>
      <c r="AQ722" s="34">
        <v>0</v>
      </c>
      <c r="AR722" s="34">
        <f t="shared" si="579"/>
        <v>5374.4840000002605</v>
      </c>
      <c r="AS722" s="34">
        <v>5374.4840000002605</v>
      </c>
      <c r="AT722" s="34">
        <v>0</v>
      </c>
      <c r="AU722" s="34">
        <v>0</v>
      </c>
      <c r="AV722" s="34">
        <v>0</v>
      </c>
    </row>
    <row r="723" spans="1:48" ht="153" x14ac:dyDescent="0.5">
      <c r="A723" s="53">
        <v>661</v>
      </c>
      <c r="B723" s="50" t="s">
        <v>1407</v>
      </c>
      <c r="C723" s="51" t="s">
        <v>1408</v>
      </c>
      <c r="D723" s="52">
        <v>2020</v>
      </c>
      <c r="E723" s="52">
        <v>2020</v>
      </c>
      <c r="F723" s="33">
        <v>20.947089999999999</v>
      </c>
      <c r="G723" s="34">
        <f t="shared" si="568"/>
        <v>0.05</v>
      </c>
      <c r="H723" s="34">
        <f t="shared" si="569"/>
        <v>0</v>
      </c>
      <c r="I723" s="34">
        <f t="shared" si="570"/>
        <v>2</v>
      </c>
      <c r="J723" s="34">
        <f t="shared" si="571"/>
        <v>2</v>
      </c>
      <c r="K723" s="34">
        <f t="shared" si="572"/>
        <v>0</v>
      </c>
      <c r="L723" s="34">
        <f t="shared" si="573"/>
        <v>0</v>
      </c>
      <c r="M723" s="34">
        <f t="shared" si="574"/>
        <v>0</v>
      </c>
      <c r="N723" s="34">
        <v>0.05</v>
      </c>
      <c r="O723" s="34">
        <v>0</v>
      </c>
      <c r="P723" s="34">
        <f t="shared" si="575"/>
        <v>2</v>
      </c>
      <c r="Q723" s="34">
        <v>2</v>
      </c>
      <c r="R723" s="34">
        <v>0</v>
      </c>
      <c r="S723" s="34">
        <v>0</v>
      </c>
      <c r="T723" s="34">
        <v>0</v>
      </c>
      <c r="U723" s="34">
        <v>0</v>
      </c>
      <c r="V723" s="34">
        <v>0</v>
      </c>
      <c r="W723" s="34">
        <f t="shared" si="576"/>
        <v>0</v>
      </c>
      <c r="X723" s="34">
        <v>0</v>
      </c>
      <c r="Y723" s="34">
        <v>0</v>
      </c>
      <c r="Z723" s="34">
        <v>0</v>
      </c>
      <c r="AA723" s="34">
        <v>0</v>
      </c>
      <c r="AB723" s="34">
        <v>0</v>
      </c>
      <c r="AC723" s="34">
        <v>0</v>
      </c>
      <c r="AD723" s="34">
        <f t="shared" si="577"/>
        <v>0</v>
      </c>
      <c r="AE723" s="34">
        <v>0</v>
      </c>
      <c r="AF723" s="34">
        <v>0</v>
      </c>
      <c r="AG723" s="34">
        <v>0</v>
      </c>
      <c r="AH723" s="34">
        <v>0</v>
      </c>
      <c r="AI723" s="34">
        <v>0</v>
      </c>
      <c r="AJ723" s="34">
        <v>0</v>
      </c>
      <c r="AK723" s="34">
        <f t="shared" si="578"/>
        <v>0</v>
      </c>
      <c r="AL723" s="34">
        <v>0</v>
      </c>
      <c r="AM723" s="34">
        <v>0</v>
      </c>
      <c r="AN723" s="34">
        <v>0</v>
      </c>
      <c r="AO723" s="34">
        <v>0</v>
      </c>
      <c r="AP723" s="34">
        <v>0</v>
      </c>
      <c r="AQ723" s="34">
        <v>0</v>
      </c>
      <c r="AR723" s="34">
        <f t="shared" si="579"/>
        <v>0</v>
      </c>
      <c r="AS723" s="34">
        <v>0</v>
      </c>
      <c r="AT723" s="34">
        <v>0</v>
      </c>
      <c r="AU723" s="34">
        <v>0</v>
      </c>
      <c r="AV723" s="34">
        <v>0</v>
      </c>
    </row>
    <row r="724" spans="1:48" ht="153" x14ac:dyDescent="0.5">
      <c r="A724" s="53">
        <v>662</v>
      </c>
      <c r="B724" s="50" t="s">
        <v>1409</v>
      </c>
      <c r="C724" s="51" t="s">
        <v>1410</v>
      </c>
      <c r="D724" s="52">
        <v>2020</v>
      </c>
      <c r="E724" s="52">
        <v>2020</v>
      </c>
      <c r="F724" s="33">
        <v>63.158110000000001</v>
      </c>
      <c r="G724" s="34">
        <f t="shared" si="568"/>
        <v>0.28000000000000003</v>
      </c>
      <c r="H724" s="34">
        <f t="shared" si="569"/>
        <v>0</v>
      </c>
      <c r="I724" s="34">
        <f t="shared" si="570"/>
        <v>4</v>
      </c>
      <c r="J724" s="34">
        <f t="shared" si="571"/>
        <v>4</v>
      </c>
      <c r="K724" s="34">
        <f t="shared" si="572"/>
        <v>0</v>
      </c>
      <c r="L724" s="34">
        <f t="shared" si="573"/>
        <v>0</v>
      </c>
      <c r="M724" s="34">
        <f t="shared" si="574"/>
        <v>0</v>
      </c>
      <c r="N724" s="34">
        <v>0.28000000000000003</v>
      </c>
      <c r="O724" s="34">
        <v>0</v>
      </c>
      <c r="P724" s="34">
        <f t="shared" si="575"/>
        <v>4</v>
      </c>
      <c r="Q724" s="34">
        <v>4</v>
      </c>
      <c r="R724" s="34">
        <v>0</v>
      </c>
      <c r="S724" s="34">
        <v>0</v>
      </c>
      <c r="T724" s="34">
        <v>0</v>
      </c>
      <c r="U724" s="34">
        <v>0</v>
      </c>
      <c r="V724" s="34">
        <v>0</v>
      </c>
      <c r="W724" s="34">
        <f t="shared" si="576"/>
        <v>0</v>
      </c>
      <c r="X724" s="34">
        <v>0</v>
      </c>
      <c r="Y724" s="34">
        <v>0</v>
      </c>
      <c r="Z724" s="34">
        <v>0</v>
      </c>
      <c r="AA724" s="34">
        <v>0</v>
      </c>
      <c r="AB724" s="34">
        <v>0</v>
      </c>
      <c r="AC724" s="34">
        <v>0</v>
      </c>
      <c r="AD724" s="34">
        <f t="shared" si="577"/>
        <v>0</v>
      </c>
      <c r="AE724" s="34">
        <v>0</v>
      </c>
      <c r="AF724" s="34">
        <v>0</v>
      </c>
      <c r="AG724" s="34">
        <v>0</v>
      </c>
      <c r="AH724" s="34">
        <v>0</v>
      </c>
      <c r="AI724" s="34">
        <v>0</v>
      </c>
      <c r="AJ724" s="34">
        <v>0</v>
      </c>
      <c r="AK724" s="34">
        <f t="shared" si="578"/>
        <v>0</v>
      </c>
      <c r="AL724" s="34">
        <v>0</v>
      </c>
      <c r="AM724" s="34">
        <v>0</v>
      </c>
      <c r="AN724" s="34">
        <v>0</v>
      </c>
      <c r="AO724" s="34">
        <v>0</v>
      </c>
      <c r="AP724" s="34">
        <v>0</v>
      </c>
      <c r="AQ724" s="34">
        <v>0</v>
      </c>
      <c r="AR724" s="34">
        <f t="shared" si="579"/>
        <v>0</v>
      </c>
      <c r="AS724" s="34">
        <v>0</v>
      </c>
      <c r="AT724" s="34">
        <v>0</v>
      </c>
      <c r="AU724" s="34">
        <v>0</v>
      </c>
      <c r="AV724" s="34">
        <v>0</v>
      </c>
    </row>
    <row r="725" spans="1:48" ht="76.5" x14ac:dyDescent="0.5">
      <c r="A725" s="53">
        <v>663</v>
      </c>
      <c r="B725" s="50" t="s">
        <v>1411</v>
      </c>
      <c r="C725" s="51" t="s">
        <v>1412</v>
      </c>
      <c r="D725" s="52">
        <v>2021</v>
      </c>
      <c r="E725" s="52">
        <v>2021</v>
      </c>
      <c r="F725" s="33">
        <v>23633.279999999999</v>
      </c>
      <c r="G725" s="34">
        <f t="shared" si="568"/>
        <v>0.42</v>
      </c>
      <c r="H725" s="34">
        <f t="shared" si="569"/>
        <v>0.9</v>
      </c>
      <c r="I725" s="34">
        <f t="shared" si="570"/>
        <v>17643.28</v>
      </c>
      <c r="J725" s="34">
        <f t="shared" si="571"/>
        <v>17643.28</v>
      </c>
      <c r="K725" s="34">
        <f t="shared" si="572"/>
        <v>0</v>
      </c>
      <c r="L725" s="34">
        <f t="shared" si="573"/>
        <v>0</v>
      </c>
      <c r="M725" s="34">
        <f t="shared" si="574"/>
        <v>0</v>
      </c>
      <c r="N725" s="34">
        <v>0</v>
      </c>
      <c r="O725" s="34">
        <v>0</v>
      </c>
      <c r="P725" s="34">
        <f t="shared" si="575"/>
        <v>10</v>
      </c>
      <c r="Q725" s="34">
        <v>10</v>
      </c>
      <c r="R725" s="34">
        <v>0</v>
      </c>
      <c r="S725" s="34">
        <v>0</v>
      </c>
      <c r="T725" s="34">
        <v>0</v>
      </c>
      <c r="U725" s="34">
        <v>0.42</v>
      </c>
      <c r="V725" s="34">
        <v>0.9</v>
      </c>
      <c r="W725" s="34">
        <f t="shared" si="576"/>
        <v>2633.28</v>
      </c>
      <c r="X725" s="34">
        <v>2633.28</v>
      </c>
      <c r="Y725" s="34">
        <v>0</v>
      </c>
      <c r="Z725" s="34">
        <v>0</v>
      </c>
      <c r="AA725" s="34">
        <v>0</v>
      </c>
      <c r="AB725" s="34">
        <v>0</v>
      </c>
      <c r="AC725" s="34">
        <v>0</v>
      </c>
      <c r="AD725" s="34">
        <f t="shared" si="577"/>
        <v>5000</v>
      </c>
      <c r="AE725" s="34">
        <v>5000</v>
      </c>
      <c r="AF725" s="34">
        <v>0</v>
      </c>
      <c r="AG725" s="34">
        <v>0</v>
      </c>
      <c r="AH725" s="34">
        <v>0</v>
      </c>
      <c r="AI725" s="34">
        <v>0</v>
      </c>
      <c r="AJ725" s="34">
        <v>0</v>
      </c>
      <c r="AK725" s="34">
        <f t="shared" si="578"/>
        <v>5000</v>
      </c>
      <c r="AL725" s="34">
        <v>5000</v>
      </c>
      <c r="AM725" s="34">
        <v>0</v>
      </c>
      <c r="AN725" s="34">
        <v>0</v>
      </c>
      <c r="AO725" s="34">
        <v>0</v>
      </c>
      <c r="AP725" s="34">
        <v>0</v>
      </c>
      <c r="AQ725" s="34">
        <v>0</v>
      </c>
      <c r="AR725" s="34">
        <f t="shared" si="579"/>
        <v>5000</v>
      </c>
      <c r="AS725" s="34">
        <v>5000</v>
      </c>
      <c r="AT725" s="34">
        <v>0</v>
      </c>
      <c r="AU725" s="34">
        <v>0</v>
      </c>
      <c r="AV725" s="34">
        <v>0</v>
      </c>
    </row>
    <row r="726" spans="1:48" ht="76.5" x14ac:dyDescent="0.5">
      <c r="A726" s="53">
        <v>664</v>
      </c>
      <c r="B726" s="50" t="s">
        <v>1413</v>
      </c>
      <c r="C726" s="51" t="s">
        <v>1414</v>
      </c>
      <c r="D726" s="52">
        <v>2021</v>
      </c>
      <c r="E726" s="52">
        <v>2022</v>
      </c>
      <c r="F726" s="33">
        <v>28674.83</v>
      </c>
      <c r="G726" s="34">
        <f t="shared" si="568"/>
        <v>0.45</v>
      </c>
      <c r="H726" s="34">
        <f t="shared" si="569"/>
        <v>0.56999999999999995</v>
      </c>
      <c r="I726" s="34">
        <f t="shared" si="570"/>
        <v>4673.8289999999997</v>
      </c>
      <c r="J726" s="34">
        <f t="shared" si="571"/>
        <v>4673.8289999999997</v>
      </c>
      <c r="K726" s="34">
        <f t="shared" si="572"/>
        <v>0</v>
      </c>
      <c r="L726" s="34">
        <f t="shared" si="573"/>
        <v>0</v>
      </c>
      <c r="M726" s="34">
        <f t="shared" si="574"/>
        <v>0</v>
      </c>
      <c r="N726" s="34">
        <v>0</v>
      </c>
      <c r="O726" s="34">
        <v>0</v>
      </c>
      <c r="P726" s="34">
        <f t="shared" si="575"/>
        <v>10</v>
      </c>
      <c r="Q726" s="34">
        <v>10</v>
      </c>
      <c r="R726" s="34">
        <v>0</v>
      </c>
      <c r="S726" s="34">
        <v>0</v>
      </c>
      <c r="T726" s="34">
        <v>0</v>
      </c>
      <c r="U726" s="34">
        <v>0</v>
      </c>
      <c r="V726" s="34">
        <v>0</v>
      </c>
      <c r="W726" s="34">
        <f t="shared" si="576"/>
        <v>1488.819</v>
      </c>
      <c r="X726" s="34">
        <v>1488.819</v>
      </c>
      <c r="Y726" s="34">
        <v>0</v>
      </c>
      <c r="Z726" s="34">
        <v>0</v>
      </c>
      <c r="AA726" s="34">
        <v>0</v>
      </c>
      <c r="AB726" s="34">
        <v>0.45</v>
      </c>
      <c r="AC726" s="34">
        <v>0.56999999999999995</v>
      </c>
      <c r="AD726" s="34">
        <f t="shared" si="577"/>
        <v>175.01</v>
      </c>
      <c r="AE726" s="34">
        <v>175.01</v>
      </c>
      <c r="AF726" s="34">
        <v>0</v>
      </c>
      <c r="AG726" s="34">
        <v>0</v>
      </c>
      <c r="AH726" s="34">
        <v>0</v>
      </c>
      <c r="AI726" s="34">
        <v>0</v>
      </c>
      <c r="AJ726" s="34">
        <v>0</v>
      </c>
      <c r="AK726" s="34">
        <f t="shared" si="578"/>
        <v>1000</v>
      </c>
      <c r="AL726" s="34">
        <v>1000</v>
      </c>
      <c r="AM726" s="34">
        <v>0</v>
      </c>
      <c r="AN726" s="34">
        <v>0</v>
      </c>
      <c r="AO726" s="34">
        <v>0</v>
      </c>
      <c r="AP726" s="34">
        <v>0</v>
      </c>
      <c r="AQ726" s="34">
        <v>0</v>
      </c>
      <c r="AR726" s="34">
        <f t="shared" si="579"/>
        <v>2000</v>
      </c>
      <c r="AS726" s="34">
        <v>2000</v>
      </c>
      <c r="AT726" s="34">
        <v>0</v>
      </c>
      <c r="AU726" s="34">
        <v>0</v>
      </c>
      <c r="AV726" s="34">
        <v>0</v>
      </c>
    </row>
    <row r="727" spans="1:48" ht="191.25" x14ac:dyDescent="0.5">
      <c r="A727" s="53">
        <v>665</v>
      </c>
      <c r="B727" s="50" t="s">
        <v>1415</v>
      </c>
      <c r="C727" s="51" t="s">
        <v>1416</v>
      </c>
      <c r="D727" s="52">
        <v>2020</v>
      </c>
      <c r="E727" s="52">
        <v>2020</v>
      </c>
      <c r="F727" s="33">
        <v>41.016800000000003</v>
      </c>
      <c r="G727" s="34">
        <f t="shared" si="568"/>
        <v>0.153</v>
      </c>
      <c r="H727" s="34">
        <f t="shared" si="569"/>
        <v>0</v>
      </c>
      <c r="I727" s="34">
        <f t="shared" si="570"/>
        <v>41.016800000000003</v>
      </c>
      <c r="J727" s="34">
        <f t="shared" si="571"/>
        <v>41.016800000000003</v>
      </c>
      <c r="K727" s="34">
        <f t="shared" si="572"/>
        <v>0</v>
      </c>
      <c r="L727" s="34">
        <f t="shared" si="573"/>
        <v>0</v>
      </c>
      <c r="M727" s="34">
        <f t="shared" si="574"/>
        <v>0</v>
      </c>
      <c r="N727" s="34">
        <v>0.153</v>
      </c>
      <c r="O727" s="34">
        <v>0</v>
      </c>
      <c r="P727" s="34">
        <f t="shared" si="575"/>
        <v>41.016800000000003</v>
      </c>
      <c r="Q727" s="34">
        <v>41.016800000000003</v>
      </c>
      <c r="R727" s="34">
        <v>0</v>
      </c>
      <c r="S727" s="34">
        <v>0</v>
      </c>
      <c r="T727" s="34">
        <v>0</v>
      </c>
      <c r="U727" s="34">
        <v>0</v>
      </c>
      <c r="V727" s="34">
        <v>0</v>
      </c>
      <c r="W727" s="34">
        <f t="shared" si="576"/>
        <v>0</v>
      </c>
      <c r="X727" s="34">
        <v>0</v>
      </c>
      <c r="Y727" s="34">
        <v>0</v>
      </c>
      <c r="Z727" s="34">
        <v>0</v>
      </c>
      <c r="AA727" s="34">
        <v>0</v>
      </c>
      <c r="AB727" s="34">
        <v>0</v>
      </c>
      <c r="AC727" s="34">
        <v>0</v>
      </c>
      <c r="AD727" s="34">
        <f t="shared" si="577"/>
        <v>0</v>
      </c>
      <c r="AE727" s="34">
        <v>0</v>
      </c>
      <c r="AF727" s="34">
        <v>0</v>
      </c>
      <c r="AG727" s="34">
        <v>0</v>
      </c>
      <c r="AH727" s="34">
        <v>0</v>
      </c>
      <c r="AI727" s="34">
        <v>0</v>
      </c>
      <c r="AJ727" s="34">
        <v>0</v>
      </c>
      <c r="AK727" s="34">
        <f t="shared" si="578"/>
        <v>0</v>
      </c>
      <c r="AL727" s="34">
        <v>0</v>
      </c>
      <c r="AM727" s="34">
        <v>0</v>
      </c>
      <c r="AN727" s="34">
        <v>0</v>
      </c>
      <c r="AO727" s="34">
        <v>0</v>
      </c>
      <c r="AP727" s="34">
        <v>0</v>
      </c>
      <c r="AQ727" s="34">
        <v>0</v>
      </c>
      <c r="AR727" s="34">
        <f t="shared" si="579"/>
        <v>0</v>
      </c>
      <c r="AS727" s="34">
        <v>0</v>
      </c>
      <c r="AT727" s="34">
        <v>0</v>
      </c>
      <c r="AU727" s="34">
        <v>0</v>
      </c>
      <c r="AV727" s="34">
        <v>0</v>
      </c>
    </row>
    <row r="728" spans="1:48" ht="191.25" x14ac:dyDescent="0.5">
      <c r="A728" s="53">
        <v>666</v>
      </c>
      <c r="B728" s="50" t="s">
        <v>1417</v>
      </c>
      <c r="C728" s="51" t="s">
        <v>1418</v>
      </c>
      <c r="D728" s="52">
        <v>2020</v>
      </c>
      <c r="E728" s="52">
        <v>2020</v>
      </c>
      <c r="F728" s="33">
        <v>63.49062</v>
      </c>
      <c r="G728" s="34">
        <f t="shared" si="568"/>
        <v>0</v>
      </c>
      <c r="H728" s="34">
        <f t="shared" si="569"/>
        <v>0</v>
      </c>
      <c r="I728" s="34">
        <f t="shared" si="570"/>
        <v>63.49062</v>
      </c>
      <c r="J728" s="34">
        <f t="shared" si="571"/>
        <v>63.49062</v>
      </c>
      <c r="K728" s="34">
        <f t="shared" si="572"/>
        <v>0</v>
      </c>
      <c r="L728" s="34">
        <f t="shared" si="573"/>
        <v>0</v>
      </c>
      <c r="M728" s="34">
        <f t="shared" si="574"/>
        <v>0</v>
      </c>
      <c r="N728" s="34">
        <v>0</v>
      </c>
      <c r="O728" s="34">
        <v>0</v>
      </c>
      <c r="P728" s="34">
        <f t="shared" si="575"/>
        <v>63.49062</v>
      </c>
      <c r="Q728" s="34">
        <v>63.49062</v>
      </c>
      <c r="R728" s="34">
        <v>0</v>
      </c>
      <c r="S728" s="34">
        <v>0</v>
      </c>
      <c r="T728" s="34">
        <v>0</v>
      </c>
      <c r="U728" s="34">
        <v>0</v>
      </c>
      <c r="V728" s="34">
        <v>0</v>
      </c>
      <c r="W728" s="34">
        <f t="shared" si="576"/>
        <v>0</v>
      </c>
      <c r="X728" s="34">
        <v>0</v>
      </c>
      <c r="Y728" s="34">
        <v>0</v>
      </c>
      <c r="Z728" s="34">
        <v>0</v>
      </c>
      <c r="AA728" s="34">
        <v>0</v>
      </c>
      <c r="AB728" s="34">
        <v>0</v>
      </c>
      <c r="AC728" s="34">
        <v>0</v>
      </c>
      <c r="AD728" s="34">
        <f t="shared" si="577"/>
        <v>0</v>
      </c>
      <c r="AE728" s="34">
        <v>0</v>
      </c>
      <c r="AF728" s="34">
        <v>0</v>
      </c>
      <c r="AG728" s="34">
        <v>0</v>
      </c>
      <c r="AH728" s="34">
        <v>0</v>
      </c>
      <c r="AI728" s="34">
        <v>0</v>
      </c>
      <c r="AJ728" s="34">
        <v>0</v>
      </c>
      <c r="AK728" s="34">
        <f t="shared" si="578"/>
        <v>0</v>
      </c>
      <c r="AL728" s="34">
        <v>0</v>
      </c>
      <c r="AM728" s="34">
        <v>0</v>
      </c>
      <c r="AN728" s="34">
        <v>0</v>
      </c>
      <c r="AO728" s="34">
        <v>0</v>
      </c>
      <c r="AP728" s="34">
        <v>0</v>
      </c>
      <c r="AQ728" s="34">
        <v>0</v>
      </c>
      <c r="AR728" s="34">
        <f t="shared" si="579"/>
        <v>0</v>
      </c>
      <c r="AS728" s="34">
        <v>0</v>
      </c>
      <c r="AT728" s="34">
        <v>0</v>
      </c>
      <c r="AU728" s="34">
        <v>0</v>
      </c>
      <c r="AV728" s="34">
        <v>0</v>
      </c>
    </row>
    <row r="729" spans="1:48" ht="191.25" x14ac:dyDescent="0.5">
      <c r="A729" s="53">
        <v>667</v>
      </c>
      <c r="B729" s="50" t="s">
        <v>1419</v>
      </c>
      <c r="C729" s="51" t="s">
        <v>1420</v>
      </c>
      <c r="D729" s="52">
        <v>2020</v>
      </c>
      <c r="E729" s="52">
        <v>2020</v>
      </c>
      <c r="F729" s="33">
        <v>43.416059999999995</v>
      </c>
      <c r="G729" s="34">
        <f t="shared" si="568"/>
        <v>0.16</v>
      </c>
      <c r="H729" s="34">
        <f t="shared" si="569"/>
        <v>0</v>
      </c>
      <c r="I729" s="34">
        <f t="shared" si="570"/>
        <v>43.416059999999995</v>
      </c>
      <c r="J729" s="34">
        <f t="shared" si="571"/>
        <v>43.416059999999995</v>
      </c>
      <c r="K729" s="34">
        <f t="shared" si="572"/>
        <v>0</v>
      </c>
      <c r="L729" s="34">
        <f t="shared" si="573"/>
        <v>0</v>
      </c>
      <c r="M729" s="34">
        <f t="shared" si="574"/>
        <v>0</v>
      </c>
      <c r="N729" s="34">
        <v>0.16</v>
      </c>
      <c r="O729" s="34">
        <v>0</v>
      </c>
      <c r="P729" s="34">
        <f t="shared" si="575"/>
        <v>43.416059999999995</v>
      </c>
      <c r="Q729" s="34">
        <v>43.416059999999995</v>
      </c>
      <c r="R729" s="34">
        <v>0</v>
      </c>
      <c r="S729" s="34">
        <v>0</v>
      </c>
      <c r="T729" s="34">
        <v>0</v>
      </c>
      <c r="U729" s="34">
        <v>0</v>
      </c>
      <c r="V729" s="34">
        <v>0</v>
      </c>
      <c r="W729" s="34">
        <f t="shared" si="576"/>
        <v>0</v>
      </c>
      <c r="X729" s="34">
        <v>0</v>
      </c>
      <c r="Y729" s="34">
        <v>0</v>
      </c>
      <c r="Z729" s="34">
        <v>0</v>
      </c>
      <c r="AA729" s="34">
        <v>0</v>
      </c>
      <c r="AB729" s="34">
        <v>0</v>
      </c>
      <c r="AC729" s="34">
        <v>0</v>
      </c>
      <c r="AD729" s="34">
        <f t="shared" si="577"/>
        <v>0</v>
      </c>
      <c r="AE729" s="34">
        <v>0</v>
      </c>
      <c r="AF729" s="34">
        <v>0</v>
      </c>
      <c r="AG729" s="34">
        <v>0</v>
      </c>
      <c r="AH729" s="34">
        <v>0</v>
      </c>
      <c r="AI729" s="34">
        <v>0</v>
      </c>
      <c r="AJ729" s="34">
        <v>0</v>
      </c>
      <c r="AK729" s="34">
        <f t="shared" si="578"/>
        <v>0</v>
      </c>
      <c r="AL729" s="34">
        <v>0</v>
      </c>
      <c r="AM729" s="34">
        <v>0</v>
      </c>
      <c r="AN729" s="34">
        <v>0</v>
      </c>
      <c r="AO729" s="34">
        <v>0</v>
      </c>
      <c r="AP729" s="34">
        <v>0</v>
      </c>
      <c r="AQ729" s="34">
        <v>0</v>
      </c>
      <c r="AR729" s="34">
        <f t="shared" si="579"/>
        <v>0</v>
      </c>
      <c r="AS729" s="34">
        <v>0</v>
      </c>
      <c r="AT729" s="34">
        <v>0</v>
      </c>
      <c r="AU729" s="34">
        <v>0</v>
      </c>
      <c r="AV729" s="34">
        <v>0</v>
      </c>
    </row>
    <row r="730" spans="1:48" ht="191.25" x14ac:dyDescent="0.5">
      <c r="A730" s="53">
        <v>668</v>
      </c>
      <c r="B730" s="50" t="s">
        <v>1421</v>
      </c>
      <c r="C730" s="51" t="s">
        <v>1422</v>
      </c>
      <c r="D730" s="52">
        <v>2020</v>
      </c>
      <c r="E730" s="52">
        <v>2021</v>
      </c>
      <c r="F730" s="33">
        <v>391.57</v>
      </c>
      <c r="G730" s="34">
        <f t="shared" si="568"/>
        <v>0</v>
      </c>
      <c r="H730" s="34">
        <f t="shared" si="569"/>
        <v>0</v>
      </c>
      <c r="I730" s="34">
        <f t="shared" si="570"/>
        <v>60</v>
      </c>
      <c r="J730" s="34">
        <f t="shared" si="571"/>
        <v>60</v>
      </c>
      <c r="K730" s="34">
        <f t="shared" si="572"/>
        <v>0</v>
      </c>
      <c r="L730" s="34">
        <f t="shared" si="573"/>
        <v>0</v>
      </c>
      <c r="M730" s="34">
        <f t="shared" si="574"/>
        <v>0</v>
      </c>
      <c r="N730" s="34">
        <v>0</v>
      </c>
      <c r="O730" s="34">
        <v>0</v>
      </c>
      <c r="P730" s="34">
        <f t="shared" si="575"/>
        <v>10</v>
      </c>
      <c r="Q730" s="34">
        <v>10</v>
      </c>
      <c r="R730" s="34">
        <v>0</v>
      </c>
      <c r="S730" s="34">
        <v>0</v>
      </c>
      <c r="T730" s="34">
        <v>0</v>
      </c>
      <c r="U730" s="34">
        <v>0</v>
      </c>
      <c r="V730" s="34">
        <v>0</v>
      </c>
      <c r="W730" s="34">
        <f t="shared" si="576"/>
        <v>50</v>
      </c>
      <c r="X730" s="34">
        <v>50</v>
      </c>
      <c r="Y730" s="34">
        <v>0</v>
      </c>
      <c r="Z730" s="34">
        <v>0</v>
      </c>
      <c r="AA730" s="34">
        <v>0</v>
      </c>
      <c r="AB730" s="34">
        <v>0</v>
      </c>
      <c r="AC730" s="34">
        <v>0</v>
      </c>
      <c r="AD730" s="34">
        <f t="shared" si="577"/>
        <v>0</v>
      </c>
      <c r="AE730" s="34">
        <v>0</v>
      </c>
      <c r="AF730" s="34">
        <v>0</v>
      </c>
      <c r="AG730" s="34">
        <v>0</v>
      </c>
      <c r="AH730" s="34">
        <v>0</v>
      </c>
      <c r="AI730" s="34">
        <v>0</v>
      </c>
      <c r="AJ730" s="34">
        <v>0</v>
      </c>
      <c r="AK730" s="34">
        <f t="shared" si="578"/>
        <v>0</v>
      </c>
      <c r="AL730" s="34">
        <v>0</v>
      </c>
      <c r="AM730" s="34">
        <v>0</v>
      </c>
      <c r="AN730" s="34">
        <v>0</v>
      </c>
      <c r="AO730" s="34">
        <v>0</v>
      </c>
      <c r="AP730" s="34">
        <v>0</v>
      </c>
      <c r="AQ730" s="34">
        <v>0</v>
      </c>
      <c r="AR730" s="34">
        <f t="shared" si="579"/>
        <v>0</v>
      </c>
      <c r="AS730" s="34">
        <v>0</v>
      </c>
      <c r="AT730" s="34">
        <v>0</v>
      </c>
      <c r="AU730" s="34">
        <v>0</v>
      </c>
      <c r="AV730" s="34">
        <v>0</v>
      </c>
    </row>
    <row r="731" spans="1:48" ht="38.25" x14ac:dyDescent="0.5">
      <c r="A731" s="53"/>
      <c r="B731" s="43" t="s">
        <v>1423</v>
      </c>
      <c r="C731" s="48"/>
      <c r="D731" s="52"/>
      <c r="E731" s="45"/>
      <c r="F731" s="35">
        <f>SUM(F732:F751)</f>
        <v>117948.10024999999</v>
      </c>
      <c r="G731" s="35">
        <f>SUM(G732:G751)</f>
        <v>7.3149999999999995</v>
      </c>
      <c r="H731" s="35">
        <f>SUM(H732:H751)</f>
        <v>4.8600000000000003</v>
      </c>
      <c r="I731" s="35">
        <f t="shared" ref="I731:O731" si="580">SUM(I732:I751)</f>
        <v>75963.354061666672</v>
      </c>
      <c r="J731" s="35">
        <f t="shared" si="580"/>
        <v>75963.354061666672</v>
      </c>
      <c r="K731" s="35">
        <f t="shared" si="580"/>
        <v>0</v>
      </c>
      <c r="L731" s="35">
        <f t="shared" si="580"/>
        <v>0</v>
      </c>
      <c r="M731" s="35">
        <f t="shared" si="580"/>
        <v>0</v>
      </c>
      <c r="N731" s="35">
        <f t="shared" si="580"/>
        <v>3.5150000000000006</v>
      </c>
      <c r="O731" s="35">
        <f t="shared" si="580"/>
        <v>0.4</v>
      </c>
      <c r="P731" s="35">
        <f t="shared" ref="P731:V731" si="581">SUM(P732:P751)</f>
        <v>17288.576061666667</v>
      </c>
      <c r="Q731" s="35">
        <f t="shared" si="581"/>
        <v>17288.576061666667</v>
      </c>
      <c r="R731" s="35">
        <f t="shared" si="581"/>
        <v>0</v>
      </c>
      <c r="S731" s="35">
        <f t="shared" si="581"/>
        <v>0</v>
      </c>
      <c r="T731" s="35">
        <f t="shared" si="581"/>
        <v>0</v>
      </c>
      <c r="U731" s="35">
        <f t="shared" si="581"/>
        <v>1.5499999999999998</v>
      </c>
      <c r="V731" s="35">
        <f t="shared" si="581"/>
        <v>4.46</v>
      </c>
      <c r="W731" s="35">
        <f t="shared" ref="W731:AC731" si="582">SUM(W732:W751)</f>
        <v>7240.6379999999999</v>
      </c>
      <c r="X731" s="35">
        <f t="shared" si="582"/>
        <v>7240.6379999999999</v>
      </c>
      <c r="Y731" s="35">
        <f t="shared" si="582"/>
        <v>0</v>
      </c>
      <c r="Z731" s="35">
        <f t="shared" si="582"/>
        <v>0</v>
      </c>
      <c r="AA731" s="35">
        <f t="shared" si="582"/>
        <v>0</v>
      </c>
      <c r="AB731" s="35">
        <f t="shared" si="582"/>
        <v>0.25</v>
      </c>
      <c r="AC731" s="35">
        <f t="shared" si="582"/>
        <v>0</v>
      </c>
      <c r="AD731" s="35">
        <f t="shared" ref="AD731:AJ731" si="583">SUM(AD732:AD751)</f>
        <v>50300.06</v>
      </c>
      <c r="AE731" s="35">
        <f t="shared" si="583"/>
        <v>50300.06</v>
      </c>
      <c r="AF731" s="35">
        <f t="shared" si="583"/>
        <v>0</v>
      </c>
      <c r="AG731" s="35">
        <f t="shared" si="583"/>
        <v>0</v>
      </c>
      <c r="AH731" s="35">
        <f t="shared" si="583"/>
        <v>0</v>
      </c>
      <c r="AI731" s="35">
        <f t="shared" si="583"/>
        <v>0</v>
      </c>
      <c r="AJ731" s="35">
        <f t="shared" si="583"/>
        <v>0</v>
      </c>
      <c r="AK731" s="35">
        <f t="shared" ref="AK731:AQ731" si="584">SUM(AK732:AK751)</f>
        <v>134.08000000000001</v>
      </c>
      <c r="AL731" s="35">
        <f t="shared" si="584"/>
        <v>134.08000000000001</v>
      </c>
      <c r="AM731" s="35">
        <f t="shared" si="584"/>
        <v>0</v>
      </c>
      <c r="AN731" s="35">
        <f t="shared" si="584"/>
        <v>0</v>
      </c>
      <c r="AO731" s="35">
        <f t="shared" si="584"/>
        <v>0</v>
      </c>
      <c r="AP731" s="35">
        <f t="shared" si="584"/>
        <v>2</v>
      </c>
      <c r="AQ731" s="35">
        <f t="shared" si="584"/>
        <v>0</v>
      </c>
      <c r="AR731" s="35">
        <f t="shared" ref="AR731:AV731" si="585">SUM(AR732:AR751)</f>
        <v>1000</v>
      </c>
      <c r="AS731" s="35">
        <f t="shared" si="585"/>
        <v>1000</v>
      </c>
      <c r="AT731" s="35">
        <f t="shared" si="585"/>
        <v>0</v>
      </c>
      <c r="AU731" s="35">
        <f t="shared" si="585"/>
        <v>0</v>
      </c>
      <c r="AV731" s="35">
        <f t="shared" si="585"/>
        <v>0</v>
      </c>
    </row>
    <row r="732" spans="1:48" ht="114.75" x14ac:dyDescent="0.5">
      <c r="A732" s="53">
        <v>669</v>
      </c>
      <c r="B732" s="50" t="s">
        <v>1424</v>
      </c>
      <c r="C732" s="51" t="s">
        <v>1425</v>
      </c>
      <c r="D732" s="59">
        <v>2018</v>
      </c>
      <c r="E732" s="59">
        <v>2020</v>
      </c>
      <c r="F732" s="33">
        <v>264.37852000000004</v>
      </c>
      <c r="G732" s="34">
        <f t="shared" ref="G732:G751" si="586">N732+U732+AB732+AI732+AP732</f>
        <v>0</v>
      </c>
      <c r="H732" s="34">
        <f t="shared" ref="H732:H751" si="587">O732+V732+AC732+AJ732+AQ732</f>
        <v>0</v>
      </c>
      <c r="I732" s="34">
        <f t="shared" ref="I732:I751" si="588">J732+K732+L732</f>
        <v>167.73524166666667</v>
      </c>
      <c r="J732" s="34">
        <f t="shared" ref="J732:J751" si="589">Q732+X732+AE732+AL732+AS732</f>
        <v>167.73524166666667</v>
      </c>
      <c r="K732" s="34">
        <f t="shared" ref="K732:K751" si="590">R732+Y732+AF732+AM732+AT732</f>
        <v>0</v>
      </c>
      <c r="L732" s="34">
        <f t="shared" ref="L732:L751" si="591">S732+Z732+AG732+AN732+AU732</f>
        <v>0</v>
      </c>
      <c r="M732" s="34">
        <f t="shared" ref="M732:M751" si="592">T732+AA732+AH732+AO732+AV732</f>
        <v>0</v>
      </c>
      <c r="N732" s="33">
        <v>0</v>
      </c>
      <c r="O732" s="33">
        <v>0</v>
      </c>
      <c r="P732" s="34">
        <f t="shared" ref="P732:P751" si="593">Q732+R732+S732</f>
        <v>167.73524166666667</v>
      </c>
      <c r="Q732" s="33">
        <v>167.73524166666667</v>
      </c>
      <c r="R732" s="34">
        <v>0</v>
      </c>
      <c r="S732" s="34">
        <v>0</v>
      </c>
      <c r="T732" s="34">
        <v>0</v>
      </c>
      <c r="U732" s="33">
        <v>0</v>
      </c>
      <c r="V732" s="33">
        <v>0</v>
      </c>
      <c r="W732" s="34">
        <f t="shared" ref="W732:W751" si="594">X732+Y732+Z732</f>
        <v>0</v>
      </c>
      <c r="X732" s="33">
        <v>0</v>
      </c>
      <c r="Y732" s="34">
        <v>0</v>
      </c>
      <c r="Z732" s="34">
        <v>0</v>
      </c>
      <c r="AA732" s="34">
        <v>0</v>
      </c>
      <c r="AB732" s="33">
        <v>0</v>
      </c>
      <c r="AC732" s="33">
        <v>0</v>
      </c>
      <c r="AD732" s="34">
        <f t="shared" ref="AD732:AD751" si="595">AE732+AF732+AG732</f>
        <v>0</v>
      </c>
      <c r="AE732" s="33">
        <v>0</v>
      </c>
      <c r="AF732" s="34">
        <v>0</v>
      </c>
      <c r="AG732" s="34">
        <v>0</v>
      </c>
      <c r="AH732" s="34">
        <v>0</v>
      </c>
      <c r="AI732" s="33">
        <v>0</v>
      </c>
      <c r="AJ732" s="33">
        <v>0</v>
      </c>
      <c r="AK732" s="34">
        <f t="shared" ref="AK732:AK751" si="596">AL732+AM732+AN732</f>
        <v>0</v>
      </c>
      <c r="AL732" s="33">
        <v>0</v>
      </c>
      <c r="AM732" s="34">
        <v>0</v>
      </c>
      <c r="AN732" s="34">
        <v>0</v>
      </c>
      <c r="AO732" s="34">
        <v>0</v>
      </c>
      <c r="AP732" s="33">
        <v>0</v>
      </c>
      <c r="AQ732" s="33">
        <v>0</v>
      </c>
      <c r="AR732" s="34">
        <f t="shared" ref="AR732:AR751" si="597">AS732+AT732+AU732</f>
        <v>0</v>
      </c>
      <c r="AS732" s="33">
        <v>0</v>
      </c>
      <c r="AT732" s="34">
        <v>0</v>
      </c>
      <c r="AU732" s="34">
        <v>0</v>
      </c>
      <c r="AV732" s="34">
        <v>0</v>
      </c>
    </row>
    <row r="733" spans="1:48" ht="153" x14ac:dyDescent="0.5">
      <c r="A733" s="53">
        <v>670</v>
      </c>
      <c r="B733" s="50" t="s">
        <v>1426</v>
      </c>
      <c r="C733" s="51" t="s">
        <v>1427</v>
      </c>
      <c r="D733" s="59">
        <v>2019</v>
      </c>
      <c r="E733" s="59">
        <v>2020</v>
      </c>
      <c r="F733" s="33">
        <v>1566.3681399999998</v>
      </c>
      <c r="G733" s="34">
        <f t="shared" si="586"/>
        <v>0</v>
      </c>
      <c r="H733" s="34">
        <f t="shared" si="587"/>
        <v>0</v>
      </c>
      <c r="I733" s="34">
        <f t="shared" si="588"/>
        <v>486.3</v>
      </c>
      <c r="J733" s="34">
        <f t="shared" si="589"/>
        <v>486.3</v>
      </c>
      <c r="K733" s="34">
        <f t="shared" si="590"/>
        <v>0</v>
      </c>
      <c r="L733" s="34">
        <f t="shared" si="591"/>
        <v>0</v>
      </c>
      <c r="M733" s="34">
        <f t="shared" si="592"/>
        <v>0</v>
      </c>
      <c r="N733" s="33">
        <v>0</v>
      </c>
      <c r="O733" s="33">
        <v>0</v>
      </c>
      <c r="P733" s="34">
        <f t="shared" si="593"/>
        <v>486.3</v>
      </c>
      <c r="Q733" s="33">
        <v>486.3</v>
      </c>
      <c r="R733" s="34">
        <v>0</v>
      </c>
      <c r="S733" s="34">
        <v>0</v>
      </c>
      <c r="T733" s="34">
        <v>0</v>
      </c>
      <c r="U733" s="33">
        <v>0</v>
      </c>
      <c r="V733" s="33">
        <v>0</v>
      </c>
      <c r="W733" s="34">
        <f t="shared" si="594"/>
        <v>0</v>
      </c>
      <c r="X733" s="33">
        <v>0</v>
      </c>
      <c r="Y733" s="34">
        <v>0</v>
      </c>
      <c r="Z733" s="34">
        <v>0</v>
      </c>
      <c r="AA733" s="34">
        <v>0</v>
      </c>
      <c r="AB733" s="33">
        <v>0</v>
      </c>
      <c r="AC733" s="33">
        <v>0</v>
      </c>
      <c r="AD733" s="34">
        <f t="shared" si="595"/>
        <v>0</v>
      </c>
      <c r="AE733" s="33">
        <v>0</v>
      </c>
      <c r="AF733" s="34">
        <v>0</v>
      </c>
      <c r="AG733" s="34">
        <v>0</v>
      </c>
      <c r="AH733" s="34">
        <v>0</v>
      </c>
      <c r="AI733" s="33">
        <v>0</v>
      </c>
      <c r="AJ733" s="33">
        <v>0</v>
      </c>
      <c r="AK733" s="34">
        <f t="shared" si="596"/>
        <v>0</v>
      </c>
      <c r="AL733" s="33">
        <v>0</v>
      </c>
      <c r="AM733" s="34">
        <v>0</v>
      </c>
      <c r="AN733" s="34">
        <v>0</v>
      </c>
      <c r="AO733" s="34">
        <v>0</v>
      </c>
      <c r="AP733" s="33">
        <v>0</v>
      </c>
      <c r="AQ733" s="33">
        <v>0</v>
      </c>
      <c r="AR733" s="34">
        <f t="shared" si="597"/>
        <v>0</v>
      </c>
      <c r="AS733" s="33">
        <v>0</v>
      </c>
      <c r="AT733" s="34">
        <v>0</v>
      </c>
      <c r="AU733" s="34">
        <v>0</v>
      </c>
      <c r="AV733" s="34">
        <v>0</v>
      </c>
    </row>
    <row r="734" spans="1:48" ht="76.5" x14ac:dyDescent="0.5">
      <c r="A734" s="53">
        <v>671</v>
      </c>
      <c r="B734" s="50" t="s">
        <v>1428</v>
      </c>
      <c r="C734" s="51" t="s">
        <v>1429</v>
      </c>
      <c r="D734" s="52">
        <v>2018</v>
      </c>
      <c r="E734" s="52">
        <v>2021</v>
      </c>
      <c r="F734" s="33">
        <v>23898.94</v>
      </c>
      <c r="G734" s="34">
        <f t="shared" si="586"/>
        <v>0</v>
      </c>
      <c r="H734" s="34">
        <f t="shared" si="587"/>
        <v>0</v>
      </c>
      <c r="I734" s="34">
        <f t="shared" si="588"/>
        <v>15348.32</v>
      </c>
      <c r="J734" s="34">
        <f t="shared" si="589"/>
        <v>15348.32</v>
      </c>
      <c r="K734" s="34">
        <f t="shared" si="590"/>
        <v>0</v>
      </c>
      <c r="L734" s="34">
        <f t="shared" si="591"/>
        <v>0</v>
      </c>
      <c r="M734" s="34">
        <f t="shared" si="592"/>
        <v>0</v>
      </c>
      <c r="N734" s="34">
        <v>0</v>
      </c>
      <c r="O734" s="34">
        <v>0</v>
      </c>
      <c r="P734" s="34">
        <f t="shared" si="593"/>
        <v>348.32</v>
      </c>
      <c r="Q734" s="34">
        <v>348.32</v>
      </c>
      <c r="R734" s="34">
        <v>0</v>
      </c>
      <c r="S734" s="34">
        <v>0</v>
      </c>
      <c r="T734" s="34">
        <v>0</v>
      </c>
      <c r="U734" s="34">
        <v>0</v>
      </c>
      <c r="V734" s="34">
        <v>0</v>
      </c>
      <c r="W734" s="34">
        <f t="shared" si="594"/>
        <v>1000</v>
      </c>
      <c r="X734" s="34">
        <v>1000</v>
      </c>
      <c r="Y734" s="34">
        <v>0</v>
      </c>
      <c r="Z734" s="34">
        <v>0</v>
      </c>
      <c r="AA734" s="34">
        <v>0</v>
      </c>
      <c r="AB734" s="34">
        <v>0</v>
      </c>
      <c r="AC734" s="34">
        <v>0</v>
      </c>
      <c r="AD734" s="34">
        <f t="shared" si="595"/>
        <v>14000</v>
      </c>
      <c r="AE734" s="34">
        <v>14000</v>
      </c>
      <c r="AF734" s="34">
        <v>0</v>
      </c>
      <c r="AG734" s="34">
        <v>0</v>
      </c>
      <c r="AH734" s="34">
        <v>0</v>
      </c>
      <c r="AI734" s="34">
        <v>0</v>
      </c>
      <c r="AJ734" s="34">
        <v>0</v>
      </c>
      <c r="AK734" s="34">
        <f t="shared" si="596"/>
        <v>0</v>
      </c>
      <c r="AL734" s="34">
        <v>0</v>
      </c>
      <c r="AM734" s="34">
        <v>0</v>
      </c>
      <c r="AN734" s="34">
        <v>0</v>
      </c>
      <c r="AO734" s="34">
        <v>0</v>
      </c>
      <c r="AP734" s="34">
        <v>0</v>
      </c>
      <c r="AQ734" s="34">
        <v>0</v>
      </c>
      <c r="AR734" s="34">
        <f t="shared" si="597"/>
        <v>0</v>
      </c>
      <c r="AS734" s="34">
        <v>0</v>
      </c>
      <c r="AT734" s="34">
        <v>0</v>
      </c>
      <c r="AU734" s="34">
        <v>0</v>
      </c>
      <c r="AV734" s="34">
        <v>0</v>
      </c>
    </row>
    <row r="735" spans="1:48" ht="191.25" x14ac:dyDescent="0.5">
      <c r="A735" s="53">
        <v>672</v>
      </c>
      <c r="B735" s="50" t="s">
        <v>1430</v>
      </c>
      <c r="C735" s="51" t="s">
        <v>1431</v>
      </c>
      <c r="D735" s="52">
        <v>2019</v>
      </c>
      <c r="E735" s="52">
        <v>2021</v>
      </c>
      <c r="F735" s="33">
        <v>3154.27</v>
      </c>
      <c r="G735" s="34">
        <f t="shared" si="586"/>
        <v>0</v>
      </c>
      <c r="H735" s="34">
        <f t="shared" si="587"/>
        <v>0</v>
      </c>
      <c r="I735" s="34">
        <f t="shared" si="588"/>
        <v>2813.6100000000006</v>
      </c>
      <c r="J735" s="34">
        <f t="shared" si="589"/>
        <v>2813.6100000000006</v>
      </c>
      <c r="K735" s="34">
        <f t="shared" si="590"/>
        <v>0</v>
      </c>
      <c r="L735" s="34">
        <f t="shared" si="591"/>
        <v>0</v>
      </c>
      <c r="M735" s="34">
        <f t="shared" si="592"/>
        <v>0</v>
      </c>
      <c r="N735" s="34">
        <v>0</v>
      </c>
      <c r="O735" s="34">
        <v>0</v>
      </c>
      <c r="P735" s="34">
        <f t="shared" si="593"/>
        <v>562.72200000000009</v>
      </c>
      <c r="Q735" s="34">
        <v>562.72200000000009</v>
      </c>
      <c r="R735" s="34">
        <v>0</v>
      </c>
      <c r="S735" s="34">
        <v>0</v>
      </c>
      <c r="T735" s="34">
        <v>0</v>
      </c>
      <c r="U735" s="34">
        <v>0</v>
      </c>
      <c r="V735" s="34">
        <v>0</v>
      </c>
      <c r="W735" s="34">
        <f t="shared" si="594"/>
        <v>2250.8880000000004</v>
      </c>
      <c r="X735" s="34">
        <v>2250.8880000000004</v>
      </c>
      <c r="Y735" s="34">
        <v>0</v>
      </c>
      <c r="Z735" s="34">
        <v>0</v>
      </c>
      <c r="AA735" s="34">
        <v>0</v>
      </c>
      <c r="AB735" s="34">
        <v>0</v>
      </c>
      <c r="AC735" s="34">
        <v>0</v>
      </c>
      <c r="AD735" s="34">
        <f t="shared" si="595"/>
        <v>0</v>
      </c>
      <c r="AE735" s="34">
        <v>0</v>
      </c>
      <c r="AF735" s="34">
        <v>0</v>
      </c>
      <c r="AG735" s="34">
        <v>0</v>
      </c>
      <c r="AH735" s="34">
        <v>0</v>
      </c>
      <c r="AI735" s="34">
        <v>0</v>
      </c>
      <c r="AJ735" s="34">
        <v>0</v>
      </c>
      <c r="AK735" s="34">
        <f t="shared" si="596"/>
        <v>0</v>
      </c>
      <c r="AL735" s="34">
        <v>0</v>
      </c>
      <c r="AM735" s="34">
        <v>0</v>
      </c>
      <c r="AN735" s="34">
        <v>0</v>
      </c>
      <c r="AO735" s="34">
        <v>0</v>
      </c>
      <c r="AP735" s="34">
        <v>0</v>
      </c>
      <c r="AQ735" s="34">
        <v>0</v>
      </c>
      <c r="AR735" s="34">
        <f t="shared" si="597"/>
        <v>0</v>
      </c>
      <c r="AS735" s="34">
        <v>0</v>
      </c>
      <c r="AT735" s="34">
        <v>0</v>
      </c>
      <c r="AU735" s="34">
        <v>0</v>
      </c>
      <c r="AV735" s="34">
        <v>0</v>
      </c>
    </row>
    <row r="736" spans="1:48" ht="114.75" x14ac:dyDescent="0.5">
      <c r="A736" s="53">
        <v>673</v>
      </c>
      <c r="B736" s="50" t="s">
        <v>1432</v>
      </c>
      <c r="C736" s="51" t="s">
        <v>1433</v>
      </c>
      <c r="D736" s="52">
        <v>2018</v>
      </c>
      <c r="E736" s="52">
        <v>2021</v>
      </c>
      <c r="F736" s="33">
        <v>38236.239999999998</v>
      </c>
      <c r="G736" s="34">
        <f t="shared" si="586"/>
        <v>0</v>
      </c>
      <c r="H736" s="34">
        <f t="shared" si="587"/>
        <v>0</v>
      </c>
      <c r="I736" s="34">
        <f t="shared" si="588"/>
        <v>30495.52</v>
      </c>
      <c r="J736" s="34">
        <f t="shared" si="589"/>
        <v>30495.52</v>
      </c>
      <c r="K736" s="34">
        <f t="shared" si="590"/>
        <v>0</v>
      </c>
      <c r="L736" s="34">
        <f t="shared" si="591"/>
        <v>0</v>
      </c>
      <c r="M736" s="34">
        <f t="shared" si="592"/>
        <v>0</v>
      </c>
      <c r="N736" s="34">
        <v>0</v>
      </c>
      <c r="O736" s="34">
        <v>0</v>
      </c>
      <c r="P736" s="34">
        <f t="shared" si="593"/>
        <v>3918.99</v>
      </c>
      <c r="Q736" s="34">
        <v>3918.99</v>
      </c>
      <c r="R736" s="34">
        <v>0</v>
      </c>
      <c r="S736" s="34">
        <v>0</v>
      </c>
      <c r="T736" s="34">
        <v>0</v>
      </c>
      <c r="U736" s="34">
        <v>0</v>
      </c>
      <c r="V736" s="34">
        <v>0</v>
      </c>
      <c r="W736" s="34">
        <f t="shared" si="594"/>
        <v>1576.53</v>
      </c>
      <c r="X736" s="34">
        <v>1576.53</v>
      </c>
      <c r="Y736" s="34">
        <v>0</v>
      </c>
      <c r="Z736" s="34">
        <v>0</v>
      </c>
      <c r="AA736" s="34">
        <v>0</v>
      </c>
      <c r="AB736" s="34">
        <v>0</v>
      </c>
      <c r="AC736" s="34">
        <v>0</v>
      </c>
      <c r="AD736" s="34">
        <f t="shared" si="595"/>
        <v>25000</v>
      </c>
      <c r="AE736" s="34">
        <v>25000</v>
      </c>
      <c r="AF736" s="34">
        <v>0</v>
      </c>
      <c r="AG736" s="34">
        <v>0</v>
      </c>
      <c r="AH736" s="34">
        <v>0</v>
      </c>
      <c r="AI736" s="34">
        <v>0</v>
      </c>
      <c r="AJ736" s="34">
        <v>0</v>
      </c>
      <c r="AK736" s="34">
        <f t="shared" si="596"/>
        <v>0</v>
      </c>
      <c r="AL736" s="34">
        <v>0</v>
      </c>
      <c r="AM736" s="34">
        <v>0</v>
      </c>
      <c r="AN736" s="34">
        <v>0</v>
      </c>
      <c r="AO736" s="34">
        <v>0</v>
      </c>
      <c r="AP736" s="34">
        <v>0</v>
      </c>
      <c r="AQ736" s="34">
        <v>0</v>
      </c>
      <c r="AR736" s="34">
        <f t="shared" si="597"/>
        <v>0</v>
      </c>
      <c r="AS736" s="34">
        <v>0</v>
      </c>
      <c r="AT736" s="34">
        <v>0</v>
      </c>
      <c r="AU736" s="34">
        <v>0</v>
      </c>
      <c r="AV736" s="34">
        <v>0</v>
      </c>
    </row>
    <row r="737" spans="1:48" ht="114.75" x14ac:dyDescent="0.5">
      <c r="A737" s="53">
        <v>674</v>
      </c>
      <c r="B737" s="50" t="s">
        <v>1434</v>
      </c>
      <c r="C737" s="51" t="s">
        <v>1435</v>
      </c>
      <c r="D737" s="52">
        <v>2018</v>
      </c>
      <c r="E737" s="52">
        <v>2024</v>
      </c>
      <c r="F737" s="33">
        <v>16134.08</v>
      </c>
      <c r="G737" s="34">
        <f t="shared" si="586"/>
        <v>2</v>
      </c>
      <c r="H737" s="34">
        <f t="shared" si="587"/>
        <v>0</v>
      </c>
      <c r="I737" s="34">
        <f t="shared" si="588"/>
        <v>1134.08</v>
      </c>
      <c r="J737" s="34">
        <f t="shared" si="589"/>
        <v>1134.08</v>
      </c>
      <c r="K737" s="34">
        <f t="shared" si="590"/>
        <v>0</v>
      </c>
      <c r="L737" s="34">
        <f t="shared" si="591"/>
        <v>0</v>
      </c>
      <c r="M737" s="34">
        <f t="shared" si="592"/>
        <v>0</v>
      </c>
      <c r="N737" s="34">
        <v>0</v>
      </c>
      <c r="O737" s="34">
        <v>0</v>
      </c>
      <c r="P737" s="34">
        <f t="shared" si="593"/>
        <v>0</v>
      </c>
      <c r="Q737" s="34">
        <v>0</v>
      </c>
      <c r="R737" s="34">
        <v>0</v>
      </c>
      <c r="S737" s="34">
        <v>0</v>
      </c>
      <c r="T737" s="34">
        <v>0</v>
      </c>
      <c r="U737" s="34">
        <v>0</v>
      </c>
      <c r="V737" s="34">
        <v>0</v>
      </c>
      <c r="W737" s="34">
        <f t="shared" si="594"/>
        <v>0</v>
      </c>
      <c r="X737" s="34">
        <v>0</v>
      </c>
      <c r="Y737" s="34">
        <v>0</v>
      </c>
      <c r="Z737" s="34">
        <v>0</v>
      </c>
      <c r="AA737" s="34">
        <v>0</v>
      </c>
      <c r="AB737" s="34">
        <v>0</v>
      </c>
      <c r="AC737" s="34">
        <v>0</v>
      </c>
      <c r="AD737" s="34">
        <f t="shared" si="595"/>
        <v>0</v>
      </c>
      <c r="AE737" s="34">
        <v>0</v>
      </c>
      <c r="AF737" s="34">
        <v>0</v>
      </c>
      <c r="AG737" s="34">
        <v>0</v>
      </c>
      <c r="AH737" s="34">
        <v>0</v>
      </c>
      <c r="AI737" s="34">
        <v>0</v>
      </c>
      <c r="AJ737" s="34">
        <v>0</v>
      </c>
      <c r="AK737" s="34">
        <f t="shared" si="596"/>
        <v>134.08000000000001</v>
      </c>
      <c r="AL737" s="34">
        <v>134.08000000000001</v>
      </c>
      <c r="AM737" s="34">
        <v>0</v>
      </c>
      <c r="AN737" s="34">
        <v>0</v>
      </c>
      <c r="AO737" s="34">
        <v>0</v>
      </c>
      <c r="AP737" s="34">
        <v>2</v>
      </c>
      <c r="AQ737" s="34">
        <v>0</v>
      </c>
      <c r="AR737" s="34">
        <f t="shared" si="597"/>
        <v>1000</v>
      </c>
      <c r="AS737" s="34">
        <v>1000</v>
      </c>
      <c r="AT737" s="34">
        <v>0</v>
      </c>
      <c r="AU737" s="34">
        <v>0</v>
      </c>
      <c r="AV737" s="34">
        <v>0</v>
      </c>
    </row>
    <row r="738" spans="1:48" ht="114.75" x14ac:dyDescent="0.5">
      <c r="A738" s="53">
        <v>675</v>
      </c>
      <c r="B738" s="50" t="s">
        <v>1436</v>
      </c>
      <c r="C738" s="51" t="s">
        <v>1437</v>
      </c>
      <c r="D738" s="52">
        <v>2018</v>
      </c>
      <c r="E738" s="52">
        <v>2020</v>
      </c>
      <c r="F738" s="33">
        <v>4432.6860199999992</v>
      </c>
      <c r="G738" s="34">
        <f t="shared" si="586"/>
        <v>0.55000000000000004</v>
      </c>
      <c r="H738" s="34">
        <f t="shared" si="587"/>
        <v>0</v>
      </c>
      <c r="I738" s="34">
        <f t="shared" si="588"/>
        <v>760.18939999999998</v>
      </c>
      <c r="J738" s="34">
        <f t="shared" si="589"/>
        <v>760.18939999999998</v>
      </c>
      <c r="K738" s="34">
        <f t="shared" si="590"/>
        <v>0</v>
      </c>
      <c r="L738" s="34">
        <f t="shared" si="591"/>
        <v>0</v>
      </c>
      <c r="M738" s="34">
        <f t="shared" si="592"/>
        <v>0</v>
      </c>
      <c r="N738" s="34">
        <v>0.55000000000000004</v>
      </c>
      <c r="O738" s="34">
        <v>0</v>
      </c>
      <c r="P738" s="34">
        <f t="shared" si="593"/>
        <v>760.18939999999998</v>
      </c>
      <c r="Q738" s="34">
        <v>760.18939999999998</v>
      </c>
      <c r="R738" s="34">
        <v>0</v>
      </c>
      <c r="S738" s="34">
        <v>0</v>
      </c>
      <c r="T738" s="34">
        <v>0</v>
      </c>
      <c r="U738" s="34">
        <v>0</v>
      </c>
      <c r="V738" s="34">
        <v>0</v>
      </c>
      <c r="W738" s="34">
        <f t="shared" si="594"/>
        <v>0</v>
      </c>
      <c r="X738" s="34">
        <v>0</v>
      </c>
      <c r="Y738" s="34">
        <v>0</v>
      </c>
      <c r="Z738" s="34">
        <v>0</v>
      </c>
      <c r="AA738" s="34">
        <v>0</v>
      </c>
      <c r="AB738" s="34">
        <v>0</v>
      </c>
      <c r="AC738" s="34">
        <v>0</v>
      </c>
      <c r="AD738" s="34">
        <f t="shared" si="595"/>
        <v>0</v>
      </c>
      <c r="AE738" s="34">
        <v>0</v>
      </c>
      <c r="AF738" s="34">
        <v>0</v>
      </c>
      <c r="AG738" s="34">
        <v>0</v>
      </c>
      <c r="AH738" s="34">
        <v>0</v>
      </c>
      <c r="AI738" s="34">
        <v>0</v>
      </c>
      <c r="AJ738" s="34">
        <v>0</v>
      </c>
      <c r="AK738" s="34">
        <f t="shared" si="596"/>
        <v>0</v>
      </c>
      <c r="AL738" s="34">
        <v>0</v>
      </c>
      <c r="AM738" s="34">
        <v>0</v>
      </c>
      <c r="AN738" s="34">
        <v>0</v>
      </c>
      <c r="AO738" s="34">
        <v>0</v>
      </c>
      <c r="AP738" s="34">
        <v>0</v>
      </c>
      <c r="AQ738" s="34">
        <v>0</v>
      </c>
      <c r="AR738" s="34">
        <f t="shared" si="597"/>
        <v>0</v>
      </c>
      <c r="AS738" s="34">
        <v>0</v>
      </c>
      <c r="AT738" s="34">
        <v>0</v>
      </c>
      <c r="AU738" s="34">
        <v>0</v>
      </c>
      <c r="AV738" s="34">
        <v>0</v>
      </c>
    </row>
    <row r="739" spans="1:48" ht="114.75" x14ac:dyDescent="0.5">
      <c r="A739" s="53">
        <v>676</v>
      </c>
      <c r="B739" s="50" t="s">
        <v>1438</v>
      </c>
      <c r="C739" s="51" t="s">
        <v>1439</v>
      </c>
      <c r="D739" s="52">
        <v>2018</v>
      </c>
      <c r="E739" s="52">
        <v>2020</v>
      </c>
      <c r="F739" s="33">
        <v>6857.28</v>
      </c>
      <c r="G739" s="34">
        <f t="shared" si="586"/>
        <v>1.06</v>
      </c>
      <c r="H739" s="34">
        <f t="shared" si="587"/>
        <v>0</v>
      </c>
      <c r="I739" s="34">
        <f t="shared" si="588"/>
        <v>4873.3900000000003</v>
      </c>
      <c r="J739" s="34">
        <f t="shared" si="589"/>
        <v>4873.3900000000003</v>
      </c>
      <c r="K739" s="34">
        <f t="shared" si="590"/>
        <v>0</v>
      </c>
      <c r="L739" s="34">
        <f t="shared" si="591"/>
        <v>0</v>
      </c>
      <c r="M739" s="34">
        <f t="shared" si="592"/>
        <v>0</v>
      </c>
      <c r="N739" s="34">
        <v>1.06</v>
      </c>
      <c r="O739" s="34">
        <v>0</v>
      </c>
      <c r="P739" s="34">
        <f t="shared" si="593"/>
        <v>4873.3900000000003</v>
      </c>
      <c r="Q739" s="34">
        <v>4873.3900000000003</v>
      </c>
      <c r="R739" s="34">
        <v>0</v>
      </c>
      <c r="S739" s="34">
        <v>0</v>
      </c>
      <c r="T739" s="34">
        <v>0</v>
      </c>
      <c r="U739" s="34">
        <v>0</v>
      </c>
      <c r="V739" s="34">
        <v>0</v>
      </c>
      <c r="W739" s="34">
        <f t="shared" si="594"/>
        <v>0</v>
      </c>
      <c r="X739" s="34">
        <v>0</v>
      </c>
      <c r="Y739" s="34">
        <v>0</v>
      </c>
      <c r="Z739" s="34">
        <v>0</v>
      </c>
      <c r="AA739" s="34">
        <v>0</v>
      </c>
      <c r="AB739" s="34">
        <v>0</v>
      </c>
      <c r="AC739" s="34">
        <v>0</v>
      </c>
      <c r="AD739" s="34">
        <f t="shared" si="595"/>
        <v>0</v>
      </c>
      <c r="AE739" s="34">
        <v>0</v>
      </c>
      <c r="AF739" s="34">
        <v>0</v>
      </c>
      <c r="AG739" s="34">
        <v>0</v>
      </c>
      <c r="AH739" s="34">
        <v>0</v>
      </c>
      <c r="AI739" s="34">
        <v>0</v>
      </c>
      <c r="AJ739" s="34">
        <v>0</v>
      </c>
      <c r="AK739" s="34">
        <f t="shared" si="596"/>
        <v>0</v>
      </c>
      <c r="AL739" s="34">
        <v>0</v>
      </c>
      <c r="AM739" s="34">
        <v>0</v>
      </c>
      <c r="AN739" s="34">
        <v>0</v>
      </c>
      <c r="AO739" s="34">
        <v>0</v>
      </c>
      <c r="AP739" s="34">
        <v>0</v>
      </c>
      <c r="AQ739" s="34">
        <v>0</v>
      </c>
      <c r="AR739" s="34">
        <f t="shared" si="597"/>
        <v>0</v>
      </c>
      <c r="AS739" s="34">
        <v>0</v>
      </c>
      <c r="AT739" s="34">
        <v>0</v>
      </c>
      <c r="AU739" s="34">
        <v>0</v>
      </c>
      <c r="AV739" s="34">
        <v>0</v>
      </c>
    </row>
    <row r="740" spans="1:48" ht="114.75" x14ac:dyDescent="0.5">
      <c r="A740" s="53">
        <v>677</v>
      </c>
      <c r="B740" s="50" t="s">
        <v>1440</v>
      </c>
      <c r="C740" s="51" t="s">
        <v>1441</v>
      </c>
      <c r="D740" s="52">
        <v>2018</v>
      </c>
      <c r="E740" s="52">
        <v>2020</v>
      </c>
      <c r="F740" s="33">
        <v>7054.19</v>
      </c>
      <c r="G740" s="34">
        <f t="shared" si="586"/>
        <v>1.18</v>
      </c>
      <c r="H740" s="34">
        <f t="shared" si="587"/>
        <v>0</v>
      </c>
      <c r="I740" s="34">
        <f t="shared" si="588"/>
        <v>4731.7299999999996</v>
      </c>
      <c r="J740" s="34">
        <f t="shared" si="589"/>
        <v>4731.7299999999996</v>
      </c>
      <c r="K740" s="34">
        <f t="shared" si="590"/>
        <v>0</v>
      </c>
      <c r="L740" s="34">
        <f t="shared" si="591"/>
        <v>0</v>
      </c>
      <c r="M740" s="34">
        <f t="shared" si="592"/>
        <v>0</v>
      </c>
      <c r="N740" s="34">
        <v>1.18</v>
      </c>
      <c r="O740" s="34">
        <v>0</v>
      </c>
      <c r="P740" s="34">
        <f t="shared" si="593"/>
        <v>4731.7299999999996</v>
      </c>
      <c r="Q740" s="34">
        <v>4731.7299999999996</v>
      </c>
      <c r="R740" s="34">
        <v>0</v>
      </c>
      <c r="S740" s="34">
        <v>0</v>
      </c>
      <c r="T740" s="34">
        <v>0</v>
      </c>
      <c r="U740" s="34">
        <v>0</v>
      </c>
      <c r="V740" s="34">
        <v>0</v>
      </c>
      <c r="W740" s="34">
        <f t="shared" si="594"/>
        <v>0</v>
      </c>
      <c r="X740" s="34">
        <v>0</v>
      </c>
      <c r="Y740" s="34">
        <v>0</v>
      </c>
      <c r="Z740" s="34">
        <v>0</v>
      </c>
      <c r="AA740" s="34">
        <v>0</v>
      </c>
      <c r="AB740" s="34">
        <v>0</v>
      </c>
      <c r="AC740" s="34">
        <v>0</v>
      </c>
      <c r="AD740" s="34">
        <f t="shared" si="595"/>
        <v>0</v>
      </c>
      <c r="AE740" s="34">
        <v>0</v>
      </c>
      <c r="AF740" s="34">
        <v>0</v>
      </c>
      <c r="AG740" s="34">
        <v>0</v>
      </c>
      <c r="AH740" s="34">
        <v>0</v>
      </c>
      <c r="AI740" s="34">
        <v>0</v>
      </c>
      <c r="AJ740" s="34">
        <v>0</v>
      </c>
      <c r="AK740" s="34">
        <f t="shared" si="596"/>
        <v>0</v>
      </c>
      <c r="AL740" s="34">
        <v>0</v>
      </c>
      <c r="AM740" s="34">
        <v>0</v>
      </c>
      <c r="AN740" s="34">
        <v>0</v>
      </c>
      <c r="AO740" s="34">
        <v>0</v>
      </c>
      <c r="AP740" s="34">
        <v>0</v>
      </c>
      <c r="AQ740" s="34">
        <v>0</v>
      </c>
      <c r="AR740" s="34">
        <f t="shared" si="597"/>
        <v>0</v>
      </c>
      <c r="AS740" s="34">
        <v>0</v>
      </c>
      <c r="AT740" s="34">
        <v>0</v>
      </c>
      <c r="AU740" s="34">
        <v>0</v>
      </c>
      <c r="AV740" s="34">
        <v>0</v>
      </c>
    </row>
    <row r="741" spans="1:48" ht="114.75" x14ac:dyDescent="0.5">
      <c r="A741" s="53">
        <v>678</v>
      </c>
      <c r="B741" s="50" t="s">
        <v>1442</v>
      </c>
      <c r="C741" s="51" t="s">
        <v>1443</v>
      </c>
      <c r="D741" s="52">
        <v>2019</v>
      </c>
      <c r="E741" s="52">
        <v>2020</v>
      </c>
      <c r="F741" s="33">
        <v>358.54</v>
      </c>
      <c r="G741" s="34">
        <f t="shared" si="586"/>
        <v>0.2</v>
      </c>
      <c r="H741" s="34">
        <f t="shared" si="587"/>
        <v>0</v>
      </c>
      <c r="I741" s="34">
        <f t="shared" si="588"/>
        <v>324.60000000000002</v>
      </c>
      <c r="J741" s="34">
        <f t="shared" si="589"/>
        <v>324.60000000000002</v>
      </c>
      <c r="K741" s="34">
        <f t="shared" si="590"/>
        <v>0</v>
      </c>
      <c r="L741" s="34">
        <f t="shared" si="591"/>
        <v>0</v>
      </c>
      <c r="M741" s="34">
        <f t="shared" si="592"/>
        <v>0</v>
      </c>
      <c r="N741" s="34">
        <v>0.2</v>
      </c>
      <c r="O741" s="34">
        <v>0</v>
      </c>
      <c r="P741" s="34">
        <f t="shared" si="593"/>
        <v>324.60000000000002</v>
      </c>
      <c r="Q741" s="34">
        <v>324.60000000000002</v>
      </c>
      <c r="R741" s="34">
        <v>0</v>
      </c>
      <c r="S741" s="34">
        <v>0</v>
      </c>
      <c r="T741" s="34">
        <v>0</v>
      </c>
      <c r="U741" s="34">
        <v>0</v>
      </c>
      <c r="V741" s="34">
        <v>0</v>
      </c>
      <c r="W741" s="34">
        <f t="shared" si="594"/>
        <v>0</v>
      </c>
      <c r="X741" s="34">
        <v>0</v>
      </c>
      <c r="Y741" s="34">
        <v>0</v>
      </c>
      <c r="Z741" s="34">
        <v>0</v>
      </c>
      <c r="AA741" s="34">
        <v>0</v>
      </c>
      <c r="AB741" s="34">
        <v>0</v>
      </c>
      <c r="AC741" s="34">
        <v>0</v>
      </c>
      <c r="AD741" s="34">
        <f t="shared" si="595"/>
        <v>0</v>
      </c>
      <c r="AE741" s="34">
        <v>0</v>
      </c>
      <c r="AF741" s="34">
        <v>0</v>
      </c>
      <c r="AG741" s="34">
        <v>0</v>
      </c>
      <c r="AH741" s="34">
        <v>0</v>
      </c>
      <c r="AI741" s="34">
        <v>0</v>
      </c>
      <c r="AJ741" s="34">
        <v>0</v>
      </c>
      <c r="AK741" s="34">
        <f t="shared" si="596"/>
        <v>0</v>
      </c>
      <c r="AL741" s="34">
        <v>0</v>
      </c>
      <c r="AM741" s="34">
        <v>0</v>
      </c>
      <c r="AN741" s="34">
        <v>0</v>
      </c>
      <c r="AO741" s="34">
        <v>0</v>
      </c>
      <c r="AP741" s="34">
        <v>0</v>
      </c>
      <c r="AQ741" s="34">
        <v>0</v>
      </c>
      <c r="AR741" s="34">
        <f t="shared" si="597"/>
        <v>0</v>
      </c>
      <c r="AS741" s="34">
        <v>0</v>
      </c>
      <c r="AT741" s="34">
        <v>0</v>
      </c>
      <c r="AU741" s="34">
        <v>0</v>
      </c>
      <c r="AV741" s="34">
        <v>0</v>
      </c>
    </row>
    <row r="742" spans="1:48" ht="153" x14ac:dyDescent="0.5">
      <c r="A742" s="53">
        <v>679</v>
      </c>
      <c r="B742" s="50" t="s">
        <v>1444</v>
      </c>
      <c r="C742" s="51" t="s">
        <v>1445</v>
      </c>
      <c r="D742" s="52">
        <v>2019</v>
      </c>
      <c r="E742" s="52">
        <v>2020</v>
      </c>
      <c r="F742" s="33">
        <v>461.93896999999998</v>
      </c>
      <c r="G742" s="34">
        <f t="shared" si="586"/>
        <v>5.5E-2</v>
      </c>
      <c r="H742" s="34">
        <f t="shared" si="587"/>
        <v>0</v>
      </c>
      <c r="I742" s="34">
        <f t="shared" si="588"/>
        <v>61.944400000000002</v>
      </c>
      <c r="J742" s="34">
        <f t="shared" si="589"/>
        <v>61.944400000000002</v>
      </c>
      <c r="K742" s="34">
        <f t="shared" si="590"/>
        <v>0</v>
      </c>
      <c r="L742" s="34">
        <f t="shared" si="591"/>
        <v>0</v>
      </c>
      <c r="M742" s="34">
        <f t="shared" si="592"/>
        <v>0</v>
      </c>
      <c r="N742" s="34">
        <v>5.5E-2</v>
      </c>
      <c r="O742" s="34">
        <v>0</v>
      </c>
      <c r="P742" s="34">
        <f t="shared" si="593"/>
        <v>61.944400000000002</v>
      </c>
      <c r="Q742" s="33">
        <v>61.944400000000002</v>
      </c>
      <c r="R742" s="34">
        <v>0</v>
      </c>
      <c r="S742" s="34">
        <v>0</v>
      </c>
      <c r="T742" s="34">
        <v>0</v>
      </c>
      <c r="U742" s="34">
        <v>0</v>
      </c>
      <c r="V742" s="34">
        <v>0</v>
      </c>
      <c r="W742" s="34">
        <f t="shared" si="594"/>
        <v>0</v>
      </c>
      <c r="X742" s="34">
        <v>0</v>
      </c>
      <c r="Y742" s="34">
        <v>0</v>
      </c>
      <c r="Z742" s="34">
        <v>0</v>
      </c>
      <c r="AA742" s="34">
        <v>0</v>
      </c>
      <c r="AB742" s="34">
        <v>0</v>
      </c>
      <c r="AC742" s="34">
        <v>0</v>
      </c>
      <c r="AD742" s="34">
        <f t="shared" si="595"/>
        <v>0</v>
      </c>
      <c r="AE742" s="34">
        <v>0</v>
      </c>
      <c r="AF742" s="34">
        <v>0</v>
      </c>
      <c r="AG742" s="34">
        <v>0</v>
      </c>
      <c r="AH742" s="34">
        <v>0</v>
      </c>
      <c r="AI742" s="34">
        <v>0</v>
      </c>
      <c r="AJ742" s="34">
        <v>0</v>
      </c>
      <c r="AK742" s="34">
        <f t="shared" si="596"/>
        <v>0</v>
      </c>
      <c r="AL742" s="34">
        <v>0</v>
      </c>
      <c r="AM742" s="34">
        <v>0</v>
      </c>
      <c r="AN742" s="34">
        <v>0</v>
      </c>
      <c r="AO742" s="34">
        <v>0</v>
      </c>
      <c r="AP742" s="34">
        <v>0</v>
      </c>
      <c r="AQ742" s="34">
        <v>0</v>
      </c>
      <c r="AR742" s="34">
        <f t="shared" si="597"/>
        <v>0</v>
      </c>
      <c r="AS742" s="34">
        <v>0</v>
      </c>
      <c r="AT742" s="34">
        <v>0</v>
      </c>
      <c r="AU742" s="34">
        <v>0</v>
      </c>
      <c r="AV742" s="34">
        <v>0</v>
      </c>
    </row>
    <row r="743" spans="1:48" ht="76.5" x14ac:dyDescent="0.5">
      <c r="A743" s="53">
        <v>680</v>
      </c>
      <c r="B743" s="50" t="s">
        <v>1446</v>
      </c>
      <c r="C743" s="51" t="s">
        <v>1447</v>
      </c>
      <c r="D743" s="52">
        <v>2019</v>
      </c>
      <c r="E743" s="52">
        <v>2020</v>
      </c>
      <c r="F743" s="33">
        <v>98.296549999999996</v>
      </c>
      <c r="G743" s="34">
        <f t="shared" si="586"/>
        <v>0</v>
      </c>
      <c r="H743" s="34">
        <f t="shared" si="587"/>
        <v>0.4</v>
      </c>
      <c r="I743" s="34">
        <f t="shared" si="588"/>
        <v>0.01</v>
      </c>
      <c r="J743" s="34">
        <f t="shared" si="589"/>
        <v>0.01</v>
      </c>
      <c r="K743" s="34">
        <f t="shared" si="590"/>
        <v>0</v>
      </c>
      <c r="L743" s="34">
        <f t="shared" si="591"/>
        <v>0</v>
      </c>
      <c r="M743" s="34">
        <f t="shared" si="592"/>
        <v>0</v>
      </c>
      <c r="N743" s="34">
        <v>0</v>
      </c>
      <c r="O743" s="34">
        <v>0.4</v>
      </c>
      <c r="P743" s="34">
        <f>Q743+R743+S743</f>
        <v>0.01</v>
      </c>
      <c r="Q743" s="33">
        <v>0.01</v>
      </c>
      <c r="R743" s="34">
        <v>0</v>
      </c>
      <c r="S743" s="34">
        <v>0</v>
      </c>
      <c r="T743" s="34">
        <v>0</v>
      </c>
      <c r="U743" s="34">
        <v>0</v>
      </c>
      <c r="V743" s="34">
        <v>0</v>
      </c>
      <c r="W743" s="34">
        <f t="shared" si="594"/>
        <v>0</v>
      </c>
      <c r="X743" s="34">
        <v>0</v>
      </c>
      <c r="Y743" s="34">
        <v>0</v>
      </c>
      <c r="Z743" s="34">
        <v>0</v>
      </c>
      <c r="AA743" s="34">
        <v>0</v>
      </c>
      <c r="AB743" s="34">
        <v>0</v>
      </c>
      <c r="AC743" s="34">
        <v>0</v>
      </c>
      <c r="AD743" s="34">
        <f t="shared" si="595"/>
        <v>0</v>
      </c>
      <c r="AE743" s="34">
        <v>0</v>
      </c>
      <c r="AF743" s="34">
        <v>0</v>
      </c>
      <c r="AG743" s="34">
        <v>0</v>
      </c>
      <c r="AH743" s="34">
        <v>0</v>
      </c>
      <c r="AI743" s="34">
        <v>0</v>
      </c>
      <c r="AJ743" s="34">
        <v>0</v>
      </c>
      <c r="AK743" s="34">
        <f t="shared" si="596"/>
        <v>0</v>
      </c>
      <c r="AL743" s="34">
        <v>0</v>
      </c>
      <c r="AM743" s="34">
        <v>0</v>
      </c>
      <c r="AN743" s="34">
        <v>0</v>
      </c>
      <c r="AO743" s="34">
        <v>0</v>
      </c>
      <c r="AP743" s="34">
        <v>0</v>
      </c>
      <c r="AQ743" s="34">
        <v>0</v>
      </c>
      <c r="AR743" s="34">
        <f t="shared" si="597"/>
        <v>0</v>
      </c>
      <c r="AS743" s="34">
        <v>0</v>
      </c>
      <c r="AT743" s="34">
        <v>0</v>
      </c>
      <c r="AU743" s="34">
        <v>0</v>
      </c>
      <c r="AV743" s="34">
        <v>0</v>
      </c>
    </row>
    <row r="744" spans="1:48" ht="153" x14ac:dyDescent="0.5">
      <c r="A744" s="53">
        <v>681</v>
      </c>
      <c r="B744" s="50" t="s">
        <v>1448</v>
      </c>
      <c r="C744" s="51" t="s">
        <v>1449</v>
      </c>
      <c r="D744" s="52">
        <v>2020</v>
      </c>
      <c r="E744" s="52">
        <v>2020</v>
      </c>
      <c r="F744" s="33">
        <v>136.96501999999998</v>
      </c>
      <c r="G744" s="34">
        <f t="shared" si="586"/>
        <v>0</v>
      </c>
      <c r="H744" s="34">
        <f t="shared" si="587"/>
        <v>0</v>
      </c>
      <c r="I744" s="34">
        <f t="shared" si="588"/>
        <v>136.96501999999998</v>
      </c>
      <c r="J744" s="34">
        <f t="shared" si="589"/>
        <v>136.96501999999998</v>
      </c>
      <c r="K744" s="34">
        <f t="shared" si="590"/>
        <v>0</v>
      </c>
      <c r="L744" s="34">
        <f t="shared" si="591"/>
        <v>0</v>
      </c>
      <c r="M744" s="34">
        <f t="shared" si="592"/>
        <v>0</v>
      </c>
      <c r="N744" s="34">
        <v>0</v>
      </c>
      <c r="O744" s="34">
        <v>0</v>
      </c>
      <c r="P744" s="34">
        <f t="shared" si="593"/>
        <v>136.96501999999998</v>
      </c>
      <c r="Q744" s="33">
        <v>136.96501999999998</v>
      </c>
      <c r="R744" s="34">
        <v>0</v>
      </c>
      <c r="S744" s="34">
        <v>0</v>
      </c>
      <c r="T744" s="34">
        <v>0</v>
      </c>
      <c r="U744" s="34">
        <v>0</v>
      </c>
      <c r="V744" s="34">
        <v>0</v>
      </c>
      <c r="W744" s="34">
        <f t="shared" si="594"/>
        <v>0</v>
      </c>
      <c r="X744" s="34">
        <v>0</v>
      </c>
      <c r="Y744" s="34">
        <v>0</v>
      </c>
      <c r="Z744" s="34">
        <v>0</v>
      </c>
      <c r="AA744" s="34">
        <v>0</v>
      </c>
      <c r="AB744" s="34">
        <v>0</v>
      </c>
      <c r="AC744" s="34">
        <v>0</v>
      </c>
      <c r="AD744" s="34">
        <f t="shared" si="595"/>
        <v>0</v>
      </c>
      <c r="AE744" s="34">
        <v>0</v>
      </c>
      <c r="AF744" s="34">
        <v>0</v>
      </c>
      <c r="AG744" s="34">
        <v>0</v>
      </c>
      <c r="AH744" s="34">
        <v>0</v>
      </c>
      <c r="AI744" s="34">
        <v>0</v>
      </c>
      <c r="AJ744" s="34">
        <v>0</v>
      </c>
      <c r="AK744" s="34">
        <f t="shared" si="596"/>
        <v>0</v>
      </c>
      <c r="AL744" s="34">
        <v>0</v>
      </c>
      <c r="AM744" s="34">
        <v>0</v>
      </c>
      <c r="AN744" s="34">
        <v>0</v>
      </c>
      <c r="AO744" s="34">
        <v>0</v>
      </c>
      <c r="AP744" s="34">
        <v>0</v>
      </c>
      <c r="AQ744" s="34">
        <v>0</v>
      </c>
      <c r="AR744" s="34">
        <f t="shared" si="597"/>
        <v>0</v>
      </c>
      <c r="AS744" s="34">
        <v>0</v>
      </c>
      <c r="AT744" s="34">
        <v>0</v>
      </c>
      <c r="AU744" s="34">
        <v>0</v>
      </c>
      <c r="AV744" s="34">
        <v>0</v>
      </c>
    </row>
    <row r="745" spans="1:48" ht="153" x14ac:dyDescent="0.5">
      <c r="A745" s="53">
        <v>682</v>
      </c>
      <c r="B745" s="50" t="s">
        <v>1450</v>
      </c>
      <c r="C745" s="51" t="s">
        <v>1451</v>
      </c>
      <c r="D745" s="52">
        <v>2020</v>
      </c>
      <c r="E745" s="52">
        <v>2020</v>
      </c>
      <c r="F745" s="33">
        <v>477.05703000000005</v>
      </c>
      <c r="G745" s="34">
        <f t="shared" si="586"/>
        <v>0.39</v>
      </c>
      <c r="H745" s="34">
        <f t="shared" si="587"/>
        <v>0</v>
      </c>
      <c r="I745" s="34">
        <f t="shared" si="588"/>
        <v>240.9</v>
      </c>
      <c r="J745" s="34">
        <f t="shared" si="589"/>
        <v>240.9</v>
      </c>
      <c r="K745" s="34">
        <f t="shared" si="590"/>
        <v>0</v>
      </c>
      <c r="L745" s="34">
        <f t="shared" si="591"/>
        <v>0</v>
      </c>
      <c r="M745" s="34">
        <f t="shared" si="592"/>
        <v>0</v>
      </c>
      <c r="N745" s="34">
        <v>0.39</v>
      </c>
      <c r="O745" s="34">
        <v>0</v>
      </c>
      <c r="P745" s="34">
        <f t="shared" si="593"/>
        <v>240.9</v>
      </c>
      <c r="Q745" s="33">
        <v>240.9</v>
      </c>
      <c r="R745" s="34">
        <v>0</v>
      </c>
      <c r="S745" s="34">
        <v>0</v>
      </c>
      <c r="T745" s="34">
        <v>0</v>
      </c>
      <c r="U745" s="34">
        <v>0</v>
      </c>
      <c r="V745" s="34">
        <v>0</v>
      </c>
      <c r="W745" s="34">
        <f t="shared" si="594"/>
        <v>0</v>
      </c>
      <c r="X745" s="34">
        <v>0</v>
      </c>
      <c r="Y745" s="34">
        <v>0</v>
      </c>
      <c r="Z745" s="34">
        <v>0</v>
      </c>
      <c r="AA745" s="34">
        <v>0</v>
      </c>
      <c r="AB745" s="34">
        <v>0</v>
      </c>
      <c r="AC745" s="34">
        <v>0</v>
      </c>
      <c r="AD745" s="34">
        <f t="shared" si="595"/>
        <v>0</v>
      </c>
      <c r="AE745" s="34">
        <v>0</v>
      </c>
      <c r="AF745" s="34">
        <v>0</v>
      </c>
      <c r="AG745" s="34">
        <v>0</v>
      </c>
      <c r="AH745" s="34">
        <v>0</v>
      </c>
      <c r="AI745" s="34">
        <v>0</v>
      </c>
      <c r="AJ745" s="34">
        <v>0</v>
      </c>
      <c r="AK745" s="34">
        <f t="shared" si="596"/>
        <v>0</v>
      </c>
      <c r="AL745" s="34">
        <v>0</v>
      </c>
      <c r="AM745" s="34">
        <v>0</v>
      </c>
      <c r="AN745" s="34">
        <v>0</v>
      </c>
      <c r="AO745" s="34">
        <v>0</v>
      </c>
      <c r="AP745" s="34">
        <v>0</v>
      </c>
      <c r="AQ745" s="34">
        <v>0</v>
      </c>
      <c r="AR745" s="34">
        <f t="shared" si="597"/>
        <v>0</v>
      </c>
      <c r="AS745" s="34">
        <v>0</v>
      </c>
      <c r="AT745" s="34">
        <v>0</v>
      </c>
      <c r="AU745" s="34">
        <v>0</v>
      </c>
      <c r="AV745" s="34">
        <v>0</v>
      </c>
    </row>
    <row r="746" spans="1:48" ht="153" x14ac:dyDescent="0.5">
      <c r="A746" s="53">
        <v>683</v>
      </c>
      <c r="B746" s="50" t="s">
        <v>1452</v>
      </c>
      <c r="C746" s="51" t="s">
        <v>1453</v>
      </c>
      <c r="D746" s="52">
        <v>2020</v>
      </c>
      <c r="E746" s="52">
        <v>2021</v>
      </c>
      <c r="F746" s="33">
        <v>9027.65</v>
      </c>
      <c r="G746" s="34">
        <f t="shared" si="586"/>
        <v>1.2</v>
      </c>
      <c r="H746" s="34">
        <f t="shared" si="587"/>
        <v>1.26</v>
      </c>
      <c r="I746" s="34">
        <f t="shared" si="588"/>
        <v>8977.65</v>
      </c>
      <c r="J746" s="34">
        <f t="shared" si="589"/>
        <v>8977.65</v>
      </c>
      <c r="K746" s="34">
        <f t="shared" si="590"/>
        <v>0</v>
      </c>
      <c r="L746" s="34">
        <f t="shared" si="591"/>
        <v>0</v>
      </c>
      <c r="M746" s="34">
        <f t="shared" si="592"/>
        <v>0</v>
      </c>
      <c r="N746" s="34">
        <v>0</v>
      </c>
      <c r="O746" s="34">
        <v>0</v>
      </c>
      <c r="P746" s="34">
        <f t="shared" si="593"/>
        <v>50</v>
      </c>
      <c r="Q746" s="33">
        <v>50</v>
      </c>
      <c r="R746" s="34">
        <v>0</v>
      </c>
      <c r="S746" s="34">
        <v>0</v>
      </c>
      <c r="T746" s="34">
        <v>0</v>
      </c>
      <c r="U746" s="34">
        <v>1.2</v>
      </c>
      <c r="V746" s="34">
        <v>1.26</v>
      </c>
      <c r="W746" s="34">
        <f t="shared" si="594"/>
        <v>927.65</v>
      </c>
      <c r="X746" s="34">
        <v>927.65</v>
      </c>
      <c r="Y746" s="34">
        <v>0</v>
      </c>
      <c r="Z746" s="34">
        <v>0</v>
      </c>
      <c r="AA746" s="34">
        <v>0</v>
      </c>
      <c r="AB746" s="34">
        <v>0</v>
      </c>
      <c r="AC746" s="34">
        <v>0</v>
      </c>
      <c r="AD746" s="34">
        <f t="shared" si="595"/>
        <v>8000</v>
      </c>
      <c r="AE746" s="34">
        <v>8000</v>
      </c>
      <c r="AF746" s="34">
        <v>0</v>
      </c>
      <c r="AG746" s="34">
        <v>0</v>
      </c>
      <c r="AH746" s="34">
        <v>0</v>
      </c>
      <c r="AI746" s="34">
        <v>0</v>
      </c>
      <c r="AJ746" s="34">
        <v>0</v>
      </c>
      <c r="AK746" s="34">
        <f t="shared" si="596"/>
        <v>0</v>
      </c>
      <c r="AL746" s="34">
        <v>0</v>
      </c>
      <c r="AM746" s="34">
        <v>0</v>
      </c>
      <c r="AN746" s="34">
        <v>0</v>
      </c>
      <c r="AO746" s="34">
        <v>0</v>
      </c>
      <c r="AP746" s="34">
        <v>0</v>
      </c>
      <c r="AQ746" s="34">
        <v>0</v>
      </c>
      <c r="AR746" s="34">
        <f t="shared" si="597"/>
        <v>0</v>
      </c>
      <c r="AS746" s="34">
        <v>0</v>
      </c>
      <c r="AT746" s="34">
        <v>0</v>
      </c>
      <c r="AU746" s="34">
        <v>0</v>
      </c>
      <c r="AV746" s="34">
        <v>0</v>
      </c>
    </row>
    <row r="747" spans="1:48" ht="153" x14ac:dyDescent="0.5">
      <c r="A747" s="53">
        <v>684</v>
      </c>
      <c r="B747" s="50" t="s">
        <v>1454</v>
      </c>
      <c r="C747" s="51" t="s">
        <v>1455</v>
      </c>
      <c r="D747" s="52">
        <v>2020</v>
      </c>
      <c r="E747" s="52">
        <v>2021</v>
      </c>
      <c r="F747" s="33">
        <v>531.37</v>
      </c>
      <c r="G747" s="34">
        <f t="shared" si="586"/>
        <v>0.35</v>
      </c>
      <c r="H747" s="34">
        <f t="shared" si="587"/>
        <v>0</v>
      </c>
      <c r="I747" s="34">
        <f t="shared" si="588"/>
        <v>273.12</v>
      </c>
      <c r="J747" s="34">
        <f t="shared" si="589"/>
        <v>273.12</v>
      </c>
      <c r="K747" s="34">
        <f t="shared" si="590"/>
        <v>0</v>
      </c>
      <c r="L747" s="34">
        <f t="shared" si="591"/>
        <v>0</v>
      </c>
      <c r="M747" s="34">
        <f t="shared" si="592"/>
        <v>0</v>
      </c>
      <c r="N747" s="34">
        <v>0</v>
      </c>
      <c r="O747" s="34">
        <v>0</v>
      </c>
      <c r="P747" s="34">
        <f t="shared" si="593"/>
        <v>263.12</v>
      </c>
      <c r="Q747" s="33">
        <v>263.12</v>
      </c>
      <c r="R747" s="34">
        <v>0</v>
      </c>
      <c r="S747" s="34">
        <v>0</v>
      </c>
      <c r="T747" s="34">
        <v>0</v>
      </c>
      <c r="U747" s="34">
        <v>0.35</v>
      </c>
      <c r="V747" s="34">
        <v>0</v>
      </c>
      <c r="W747" s="34">
        <f t="shared" si="594"/>
        <v>10</v>
      </c>
      <c r="X747" s="34">
        <v>10</v>
      </c>
      <c r="Y747" s="34">
        <v>0</v>
      </c>
      <c r="Z747" s="34">
        <v>0</v>
      </c>
      <c r="AA747" s="34">
        <v>0</v>
      </c>
      <c r="AB747" s="34">
        <v>0</v>
      </c>
      <c r="AC747" s="34">
        <v>0</v>
      </c>
      <c r="AD747" s="34">
        <f t="shared" si="595"/>
        <v>0</v>
      </c>
      <c r="AE747" s="34">
        <v>0</v>
      </c>
      <c r="AF747" s="34">
        <v>0</v>
      </c>
      <c r="AG747" s="34">
        <v>0</v>
      </c>
      <c r="AH747" s="34">
        <v>0</v>
      </c>
      <c r="AI747" s="34">
        <v>0</v>
      </c>
      <c r="AJ747" s="34">
        <v>0</v>
      </c>
      <c r="AK747" s="34">
        <f t="shared" si="596"/>
        <v>0</v>
      </c>
      <c r="AL747" s="34">
        <v>0</v>
      </c>
      <c r="AM747" s="34">
        <v>0</v>
      </c>
      <c r="AN747" s="34">
        <v>0</v>
      </c>
      <c r="AO747" s="34">
        <v>0</v>
      </c>
      <c r="AP747" s="34">
        <v>0</v>
      </c>
      <c r="AQ747" s="34">
        <v>0</v>
      </c>
      <c r="AR747" s="34">
        <f t="shared" si="597"/>
        <v>0</v>
      </c>
      <c r="AS747" s="34">
        <v>0</v>
      </c>
      <c r="AT747" s="34">
        <v>0</v>
      </c>
      <c r="AU747" s="34">
        <v>0</v>
      </c>
      <c r="AV747" s="34">
        <v>0</v>
      </c>
    </row>
    <row r="748" spans="1:48" ht="191.25" x14ac:dyDescent="0.5">
      <c r="A748" s="53">
        <v>685</v>
      </c>
      <c r="B748" s="56" t="s">
        <v>1456</v>
      </c>
      <c r="C748" s="34" t="s">
        <v>1457</v>
      </c>
      <c r="D748" s="57">
        <v>2019</v>
      </c>
      <c r="E748" s="57">
        <v>2022</v>
      </c>
      <c r="F748" s="36">
        <v>345.06</v>
      </c>
      <c r="G748" s="34">
        <f t="shared" si="586"/>
        <v>0.25</v>
      </c>
      <c r="H748" s="34">
        <f t="shared" si="587"/>
        <v>0</v>
      </c>
      <c r="I748" s="34">
        <f t="shared" si="588"/>
        <v>344.62</v>
      </c>
      <c r="J748" s="34">
        <f t="shared" si="589"/>
        <v>344.62</v>
      </c>
      <c r="K748" s="34">
        <f t="shared" si="590"/>
        <v>0</v>
      </c>
      <c r="L748" s="34">
        <f t="shared" si="591"/>
        <v>0</v>
      </c>
      <c r="M748" s="34">
        <f t="shared" si="592"/>
        <v>0</v>
      </c>
      <c r="N748" s="37">
        <v>0</v>
      </c>
      <c r="O748" s="37">
        <v>0</v>
      </c>
      <c r="P748" s="34">
        <f t="shared" si="593"/>
        <v>34.56</v>
      </c>
      <c r="Q748" s="37">
        <v>34.56</v>
      </c>
      <c r="R748" s="34">
        <v>0</v>
      </c>
      <c r="S748" s="34">
        <v>0</v>
      </c>
      <c r="T748" s="34">
        <v>0</v>
      </c>
      <c r="U748" s="37">
        <v>0</v>
      </c>
      <c r="V748" s="37">
        <v>0</v>
      </c>
      <c r="W748" s="34">
        <f t="shared" si="594"/>
        <v>10</v>
      </c>
      <c r="X748" s="37">
        <v>10</v>
      </c>
      <c r="Y748" s="34">
        <v>0</v>
      </c>
      <c r="Z748" s="34">
        <v>0</v>
      </c>
      <c r="AA748" s="34">
        <v>0</v>
      </c>
      <c r="AB748" s="37">
        <v>0.25</v>
      </c>
      <c r="AC748" s="37">
        <v>0</v>
      </c>
      <c r="AD748" s="34">
        <f t="shared" si="595"/>
        <v>300.06</v>
      </c>
      <c r="AE748" s="37">
        <v>300.06</v>
      </c>
      <c r="AF748" s="34">
        <v>0</v>
      </c>
      <c r="AG748" s="34">
        <v>0</v>
      </c>
      <c r="AH748" s="34">
        <v>0</v>
      </c>
      <c r="AI748" s="37">
        <v>0</v>
      </c>
      <c r="AJ748" s="37">
        <v>0</v>
      </c>
      <c r="AK748" s="34">
        <f t="shared" si="596"/>
        <v>0</v>
      </c>
      <c r="AL748" s="34">
        <v>0</v>
      </c>
      <c r="AM748" s="34">
        <v>0</v>
      </c>
      <c r="AN748" s="37">
        <v>0</v>
      </c>
      <c r="AO748" s="34">
        <v>0</v>
      </c>
      <c r="AP748" s="34">
        <v>0</v>
      </c>
      <c r="AQ748" s="34">
        <v>0</v>
      </c>
      <c r="AR748" s="34">
        <f t="shared" si="597"/>
        <v>0</v>
      </c>
      <c r="AS748" s="34">
        <v>0</v>
      </c>
      <c r="AT748" s="34">
        <v>0</v>
      </c>
      <c r="AU748" s="34">
        <v>0</v>
      </c>
      <c r="AV748" s="34">
        <v>0</v>
      </c>
    </row>
    <row r="749" spans="1:48" ht="76.5" x14ac:dyDescent="0.5">
      <c r="A749" s="53">
        <v>686</v>
      </c>
      <c r="B749" s="56" t="s">
        <v>2854</v>
      </c>
      <c r="C749" s="34" t="s">
        <v>2855</v>
      </c>
      <c r="D749" s="57">
        <v>2020</v>
      </c>
      <c r="E749" s="57">
        <v>2021</v>
      </c>
      <c r="F749" s="36">
        <v>4475.57</v>
      </c>
      <c r="G749" s="34">
        <f t="shared" si="586"/>
        <v>0</v>
      </c>
      <c r="H749" s="34">
        <f t="shared" si="587"/>
        <v>3.2</v>
      </c>
      <c r="I749" s="34">
        <f t="shared" si="588"/>
        <v>4475.57</v>
      </c>
      <c r="J749" s="34">
        <f t="shared" si="589"/>
        <v>4475.57</v>
      </c>
      <c r="K749" s="34">
        <f t="shared" si="590"/>
        <v>0</v>
      </c>
      <c r="L749" s="34">
        <f t="shared" si="591"/>
        <v>0</v>
      </c>
      <c r="M749" s="34">
        <f t="shared" si="592"/>
        <v>0</v>
      </c>
      <c r="N749" s="37">
        <v>0</v>
      </c>
      <c r="O749" s="37">
        <v>0</v>
      </c>
      <c r="P749" s="34">
        <f t="shared" si="593"/>
        <v>10</v>
      </c>
      <c r="Q749" s="37">
        <v>10</v>
      </c>
      <c r="R749" s="34">
        <v>0</v>
      </c>
      <c r="S749" s="34">
        <v>0</v>
      </c>
      <c r="T749" s="34">
        <v>0</v>
      </c>
      <c r="U749" s="37">
        <v>0</v>
      </c>
      <c r="V749" s="37">
        <v>3.2</v>
      </c>
      <c r="W749" s="34">
        <f t="shared" si="594"/>
        <v>1465.57</v>
      </c>
      <c r="X749" s="37">
        <v>1465.57</v>
      </c>
      <c r="Y749" s="34">
        <v>0</v>
      </c>
      <c r="Z749" s="34">
        <v>0</v>
      </c>
      <c r="AA749" s="34">
        <v>0</v>
      </c>
      <c r="AB749" s="34">
        <v>0</v>
      </c>
      <c r="AC749" s="34">
        <v>0</v>
      </c>
      <c r="AD749" s="34">
        <f t="shared" si="595"/>
        <v>3000</v>
      </c>
      <c r="AE749" s="37">
        <v>3000</v>
      </c>
      <c r="AF749" s="34">
        <v>0</v>
      </c>
      <c r="AG749" s="34">
        <v>0</v>
      </c>
      <c r="AH749" s="34">
        <v>0</v>
      </c>
      <c r="AI749" s="34">
        <v>0</v>
      </c>
      <c r="AJ749" s="34">
        <v>0</v>
      </c>
      <c r="AK749" s="34">
        <f t="shared" si="596"/>
        <v>0</v>
      </c>
      <c r="AL749" s="34">
        <v>0</v>
      </c>
      <c r="AM749" s="34">
        <v>0</v>
      </c>
      <c r="AN749" s="34">
        <v>0</v>
      </c>
      <c r="AO749" s="34">
        <v>0</v>
      </c>
      <c r="AP749" s="34">
        <v>0</v>
      </c>
      <c r="AQ749" s="34">
        <v>0</v>
      </c>
      <c r="AR749" s="34">
        <f t="shared" si="597"/>
        <v>0</v>
      </c>
      <c r="AS749" s="34">
        <v>0</v>
      </c>
      <c r="AT749" s="34">
        <v>0</v>
      </c>
      <c r="AU749" s="34">
        <v>0</v>
      </c>
      <c r="AV749" s="34">
        <v>0</v>
      </c>
    </row>
    <row r="750" spans="1:48" ht="191.25" x14ac:dyDescent="0.5">
      <c r="A750" s="53">
        <v>687</v>
      </c>
      <c r="B750" s="50" t="s">
        <v>1458</v>
      </c>
      <c r="C750" s="51" t="s">
        <v>1459</v>
      </c>
      <c r="D750" s="52">
        <v>2020</v>
      </c>
      <c r="E750" s="52">
        <v>2020</v>
      </c>
      <c r="F750" s="33">
        <v>209.12</v>
      </c>
      <c r="G750" s="34">
        <f t="shared" si="586"/>
        <v>0</v>
      </c>
      <c r="H750" s="34">
        <f t="shared" si="587"/>
        <v>0</v>
      </c>
      <c r="I750" s="34">
        <f t="shared" si="588"/>
        <v>109</v>
      </c>
      <c r="J750" s="34">
        <f t="shared" si="589"/>
        <v>109</v>
      </c>
      <c r="K750" s="34">
        <f t="shared" si="590"/>
        <v>0</v>
      </c>
      <c r="L750" s="34">
        <f t="shared" si="591"/>
        <v>0</v>
      </c>
      <c r="M750" s="34">
        <f t="shared" si="592"/>
        <v>0</v>
      </c>
      <c r="N750" s="34">
        <v>0</v>
      </c>
      <c r="O750" s="34">
        <v>0</v>
      </c>
      <c r="P750" s="34">
        <f t="shared" si="593"/>
        <v>109</v>
      </c>
      <c r="Q750" s="33">
        <v>109</v>
      </c>
      <c r="R750" s="34">
        <v>0</v>
      </c>
      <c r="S750" s="34">
        <v>0</v>
      </c>
      <c r="T750" s="34">
        <v>0</v>
      </c>
      <c r="U750" s="34">
        <v>0</v>
      </c>
      <c r="V750" s="34">
        <v>0</v>
      </c>
      <c r="W750" s="34">
        <f t="shared" si="594"/>
        <v>0</v>
      </c>
      <c r="X750" s="34">
        <v>0</v>
      </c>
      <c r="Y750" s="34">
        <v>0</v>
      </c>
      <c r="Z750" s="34">
        <v>0</v>
      </c>
      <c r="AA750" s="34">
        <v>0</v>
      </c>
      <c r="AB750" s="34">
        <v>0</v>
      </c>
      <c r="AC750" s="34">
        <v>0</v>
      </c>
      <c r="AD750" s="34">
        <f t="shared" si="595"/>
        <v>0</v>
      </c>
      <c r="AE750" s="34">
        <v>0</v>
      </c>
      <c r="AF750" s="34">
        <v>0</v>
      </c>
      <c r="AG750" s="34">
        <v>0</v>
      </c>
      <c r="AH750" s="34">
        <v>0</v>
      </c>
      <c r="AI750" s="34">
        <v>0</v>
      </c>
      <c r="AJ750" s="34">
        <v>0</v>
      </c>
      <c r="AK750" s="34">
        <f t="shared" si="596"/>
        <v>0</v>
      </c>
      <c r="AL750" s="34">
        <v>0</v>
      </c>
      <c r="AM750" s="34">
        <v>0</v>
      </c>
      <c r="AN750" s="34">
        <v>0</v>
      </c>
      <c r="AO750" s="34">
        <v>0</v>
      </c>
      <c r="AP750" s="34">
        <v>0</v>
      </c>
      <c r="AQ750" s="34">
        <v>0</v>
      </c>
      <c r="AR750" s="34">
        <f t="shared" si="597"/>
        <v>0</v>
      </c>
      <c r="AS750" s="34">
        <v>0</v>
      </c>
      <c r="AT750" s="34">
        <v>0</v>
      </c>
      <c r="AU750" s="34">
        <v>0</v>
      </c>
      <c r="AV750" s="34">
        <v>0</v>
      </c>
    </row>
    <row r="751" spans="1:48" ht="114.75" x14ac:dyDescent="0.5">
      <c r="A751" s="53">
        <v>688</v>
      </c>
      <c r="B751" s="50" t="s">
        <v>1460</v>
      </c>
      <c r="C751" s="51" t="s">
        <v>1461</v>
      </c>
      <c r="D751" s="52">
        <v>2020</v>
      </c>
      <c r="E751" s="52">
        <v>2020</v>
      </c>
      <c r="F751" s="33">
        <v>228.1</v>
      </c>
      <c r="G751" s="34">
        <f t="shared" si="586"/>
        <v>0.08</v>
      </c>
      <c r="H751" s="34">
        <f t="shared" si="587"/>
        <v>0</v>
      </c>
      <c r="I751" s="34">
        <f t="shared" si="588"/>
        <v>208.1</v>
      </c>
      <c r="J751" s="34">
        <f t="shared" si="589"/>
        <v>208.1</v>
      </c>
      <c r="K751" s="34">
        <f t="shared" si="590"/>
        <v>0</v>
      </c>
      <c r="L751" s="34">
        <f t="shared" si="591"/>
        <v>0</v>
      </c>
      <c r="M751" s="34">
        <f t="shared" si="592"/>
        <v>0</v>
      </c>
      <c r="N751" s="34">
        <v>0.08</v>
      </c>
      <c r="O751" s="34">
        <v>0</v>
      </c>
      <c r="P751" s="34">
        <f t="shared" si="593"/>
        <v>208.1</v>
      </c>
      <c r="Q751" s="33">
        <v>208.1</v>
      </c>
      <c r="R751" s="34">
        <v>0</v>
      </c>
      <c r="S751" s="34">
        <v>0</v>
      </c>
      <c r="T751" s="34">
        <v>0</v>
      </c>
      <c r="U751" s="34">
        <v>0</v>
      </c>
      <c r="V751" s="34">
        <v>0</v>
      </c>
      <c r="W751" s="34">
        <f t="shared" si="594"/>
        <v>0</v>
      </c>
      <c r="X751" s="34">
        <v>0</v>
      </c>
      <c r="Y751" s="34">
        <v>0</v>
      </c>
      <c r="Z751" s="34">
        <v>0</v>
      </c>
      <c r="AA751" s="34">
        <v>0</v>
      </c>
      <c r="AB751" s="34">
        <v>0</v>
      </c>
      <c r="AC751" s="34">
        <v>0</v>
      </c>
      <c r="AD751" s="34">
        <f t="shared" si="595"/>
        <v>0</v>
      </c>
      <c r="AE751" s="34">
        <v>0</v>
      </c>
      <c r="AF751" s="34">
        <v>0</v>
      </c>
      <c r="AG751" s="34">
        <v>0</v>
      </c>
      <c r="AH751" s="34">
        <v>0</v>
      </c>
      <c r="AI751" s="34">
        <v>0</v>
      </c>
      <c r="AJ751" s="34">
        <v>0</v>
      </c>
      <c r="AK751" s="34">
        <f t="shared" si="596"/>
        <v>0</v>
      </c>
      <c r="AL751" s="34">
        <v>0</v>
      </c>
      <c r="AM751" s="34">
        <v>0</v>
      </c>
      <c r="AN751" s="34">
        <v>0</v>
      </c>
      <c r="AO751" s="34">
        <v>0</v>
      </c>
      <c r="AP751" s="34">
        <v>0</v>
      </c>
      <c r="AQ751" s="34">
        <v>0</v>
      </c>
      <c r="AR751" s="34">
        <f t="shared" si="597"/>
        <v>0</v>
      </c>
      <c r="AS751" s="34">
        <v>0</v>
      </c>
      <c r="AT751" s="34">
        <v>0</v>
      </c>
      <c r="AU751" s="34">
        <v>0</v>
      </c>
      <c r="AV751" s="34">
        <v>0</v>
      </c>
    </row>
    <row r="752" spans="1:48" ht="38.25" x14ac:dyDescent="0.5">
      <c r="A752" s="53"/>
      <c r="B752" s="43" t="s">
        <v>1462</v>
      </c>
      <c r="C752" s="48"/>
      <c r="D752" s="52"/>
      <c r="E752" s="45"/>
      <c r="F752" s="35">
        <f>SUM(F753:F806)</f>
        <v>250241.67845999997</v>
      </c>
      <c r="G752" s="35">
        <f>SUM(G753:G806)</f>
        <v>11.294599999999999</v>
      </c>
      <c r="H752" s="35">
        <f>SUM(H753:H806)</f>
        <v>22.36</v>
      </c>
      <c r="I752" s="35">
        <f t="shared" ref="I752:O752" si="598">SUM(I753:I806)</f>
        <v>173238.16367000004</v>
      </c>
      <c r="J752" s="35">
        <f t="shared" si="598"/>
        <v>135487.24367</v>
      </c>
      <c r="K752" s="35">
        <f t="shared" si="598"/>
        <v>37750.92</v>
      </c>
      <c r="L752" s="35">
        <f t="shared" si="598"/>
        <v>0</v>
      </c>
      <c r="M752" s="35">
        <f t="shared" si="598"/>
        <v>0</v>
      </c>
      <c r="N752" s="35">
        <f t="shared" si="598"/>
        <v>2.3346</v>
      </c>
      <c r="O752" s="35">
        <f t="shared" si="598"/>
        <v>15.470000000000004</v>
      </c>
      <c r="P752" s="35">
        <f t="shared" ref="P752:V752" si="599">SUM(P753:P806)</f>
        <v>38275.623669999994</v>
      </c>
      <c r="Q752" s="35">
        <f t="shared" si="599"/>
        <v>38275.623669999994</v>
      </c>
      <c r="R752" s="35">
        <f t="shared" si="599"/>
        <v>0</v>
      </c>
      <c r="S752" s="35">
        <f t="shared" si="599"/>
        <v>0</v>
      </c>
      <c r="T752" s="35">
        <f t="shared" si="599"/>
        <v>0</v>
      </c>
      <c r="U752" s="35">
        <f t="shared" si="599"/>
        <v>6.92</v>
      </c>
      <c r="V752" s="35">
        <f t="shared" si="599"/>
        <v>6.89</v>
      </c>
      <c r="W752" s="35">
        <f t="shared" ref="W752:AC752" si="600">SUM(W753:W806)</f>
        <v>18691.089999999997</v>
      </c>
      <c r="X752" s="35">
        <f t="shared" si="600"/>
        <v>16940.169999999998</v>
      </c>
      <c r="Y752" s="35">
        <f t="shared" si="600"/>
        <v>1750.92</v>
      </c>
      <c r="Z752" s="35">
        <f t="shared" si="600"/>
        <v>0</v>
      </c>
      <c r="AA752" s="35">
        <f t="shared" si="600"/>
        <v>0</v>
      </c>
      <c r="AB752" s="35">
        <f t="shared" si="600"/>
        <v>2.04</v>
      </c>
      <c r="AC752" s="35">
        <f t="shared" si="600"/>
        <v>0</v>
      </c>
      <c r="AD752" s="35">
        <f t="shared" ref="AD752:AJ752" si="601">SUM(AD753:AD806)</f>
        <v>103771.45</v>
      </c>
      <c r="AE752" s="35">
        <f t="shared" si="601"/>
        <v>67771.45</v>
      </c>
      <c r="AF752" s="35">
        <f t="shared" si="601"/>
        <v>36000</v>
      </c>
      <c r="AG752" s="35">
        <f t="shared" si="601"/>
        <v>0</v>
      </c>
      <c r="AH752" s="35">
        <f t="shared" si="601"/>
        <v>0</v>
      </c>
      <c r="AI752" s="35">
        <f t="shared" si="601"/>
        <v>0</v>
      </c>
      <c r="AJ752" s="35">
        <f t="shared" si="601"/>
        <v>0</v>
      </c>
      <c r="AK752" s="35">
        <f t="shared" ref="AK752:AQ752" si="602">SUM(AK753:AK806)</f>
        <v>8500</v>
      </c>
      <c r="AL752" s="35">
        <f t="shared" si="602"/>
        <v>8500</v>
      </c>
      <c r="AM752" s="35">
        <f t="shared" si="602"/>
        <v>0</v>
      </c>
      <c r="AN752" s="35">
        <f t="shared" si="602"/>
        <v>0</v>
      </c>
      <c r="AO752" s="35">
        <f t="shared" si="602"/>
        <v>0</v>
      </c>
      <c r="AP752" s="35">
        <f t="shared" si="602"/>
        <v>0</v>
      </c>
      <c r="AQ752" s="35">
        <f t="shared" si="602"/>
        <v>0</v>
      </c>
      <c r="AR752" s="35">
        <f t="shared" ref="AR752:AV752" si="603">SUM(AR753:AR806)</f>
        <v>4000</v>
      </c>
      <c r="AS752" s="35">
        <f t="shared" si="603"/>
        <v>4000</v>
      </c>
      <c r="AT752" s="35">
        <f t="shared" si="603"/>
        <v>0</v>
      </c>
      <c r="AU752" s="35">
        <f t="shared" si="603"/>
        <v>0</v>
      </c>
      <c r="AV752" s="35">
        <f t="shared" si="603"/>
        <v>0</v>
      </c>
    </row>
    <row r="753" spans="1:48" ht="153" x14ac:dyDescent="0.5">
      <c r="A753" s="53">
        <v>689</v>
      </c>
      <c r="B753" s="50" t="s">
        <v>1463</v>
      </c>
      <c r="C753" s="34" t="s">
        <v>1464</v>
      </c>
      <c r="D753" s="52">
        <v>2018</v>
      </c>
      <c r="E753" s="52">
        <v>2020</v>
      </c>
      <c r="F753" s="33">
        <v>494.32186999999999</v>
      </c>
      <c r="G753" s="34">
        <f t="shared" ref="G753:G784" si="604">N753+U753+AB753+AI753+AP753</f>
        <v>0</v>
      </c>
      <c r="H753" s="34">
        <f t="shared" ref="H753:H784" si="605">O753+V753+AC753+AJ753+AQ753</f>
        <v>0</v>
      </c>
      <c r="I753" s="34">
        <f t="shared" ref="I753:I806" si="606">J753+K753+L753</f>
        <v>61.042540000000002</v>
      </c>
      <c r="J753" s="34">
        <f t="shared" ref="J753:J784" si="607">Q753+X753+AE753+AL753+AS753</f>
        <v>61.042540000000002</v>
      </c>
      <c r="K753" s="34">
        <f t="shared" ref="K753:K784" si="608">R753+Y753+AF753+AM753+AT753</f>
        <v>0</v>
      </c>
      <c r="L753" s="34">
        <f t="shared" ref="L753:L784" si="609">S753+Z753+AG753+AN753+AU753</f>
        <v>0</v>
      </c>
      <c r="M753" s="34">
        <f t="shared" ref="M753:M784" si="610">T753+AA753+AH753+AO753+AV753</f>
        <v>0</v>
      </c>
      <c r="N753" s="33">
        <v>0</v>
      </c>
      <c r="O753" s="33">
        <v>0</v>
      </c>
      <c r="P753" s="34">
        <f t="shared" ref="P753:P806" si="611">Q753+R753+S753</f>
        <v>61.042540000000002</v>
      </c>
      <c r="Q753" s="33">
        <v>61.042540000000002</v>
      </c>
      <c r="R753" s="34">
        <v>0</v>
      </c>
      <c r="S753" s="34">
        <v>0</v>
      </c>
      <c r="T753" s="34">
        <v>0</v>
      </c>
      <c r="U753" s="33">
        <v>0</v>
      </c>
      <c r="V753" s="33">
        <v>0</v>
      </c>
      <c r="W753" s="34">
        <f t="shared" ref="W753:W806" si="612">X753+Y753+Z753</f>
        <v>0</v>
      </c>
      <c r="X753" s="33">
        <v>0</v>
      </c>
      <c r="Y753" s="34">
        <v>0</v>
      </c>
      <c r="Z753" s="34">
        <v>0</v>
      </c>
      <c r="AA753" s="34">
        <v>0</v>
      </c>
      <c r="AB753" s="33">
        <v>0</v>
      </c>
      <c r="AC753" s="33">
        <v>0</v>
      </c>
      <c r="AD753" s="34">
        <f t="shared" ref="AD753:AD806" si="613">AE753+AF753+AG753</f>
        <v>0</v>
      </c>
      <c r="AE753" s="33">
        <v>0</v>
      </c>
      <c r="AF753" s="34">
        <v>0</v>
      </c>
      <c r="AG753" s="34">
        <v>0</v>
      </c>
      <c r="AH753" s="34">
        <v>0</v>
      </c>
      <c r="AI753" s="33">
        <v>0</v>
      </c>
      <c r="AJ753" s="33">
        <v>0</v>
      </c>
      <c r="AK753" s="34">
        <f t="shared" ref="AK753:AK806" si="614">AL753+AM753+AN753</f>
        <v>0</v>
      </c>
      <c r="AL753" s="33">
        <v>0</v>
      </c>
      <c r="AM753" s="34">
        <v>0</v>
      </c>
      <c r="AN753" s="34">
        <v>0</v>
      </c>
      <c r="AO753" s="34">
        <v>0</v>
      </c>
      <c r="AP753" s="33">
        <v>0</v>
      </c>
      <c r="AQ753" s="33">
        <v>0</v>
      </c>
      <c r="AR753" s="34">
        <f t="shared" ref="AR753:AR806" si="615">AS753+AT753+AU753</f>
        <v>0</v>
      </c>
      <c r="AS753" s="33">
        <v>0</v>
      </c>
      <c r="AT753" s="34">
        <v>0</v>
      </c>
      <c r="AU753" s="34">
        <v>0</v>
      </c>
      <c r="AV753" s="34">
        <v>0</v>
      </c>
    </row>
    <row r="754" spans="1:48" ht="153" x14ac:dyDescent="0.5">
      <c r="A754" s="53">
        <v>690</v>
      </c>
      <c r="B754" s="50" t="s">
        <v>1465</v>
      </c>
      <c r="C754" s="34" t="s">
        <v>1466</v>
      </c>
      <c r="D754" s="52">
        <v>2018</v>
      </c>
      <c r="E754" s="52">
        <v>2020</v>
      </c>
      <c r="F754" s="33">
        <v>1174.3495700000001</v>
      </c>
      <c r="G754" s="34">
        <f t="shared" si="604"/>
        <v>0</v>
      </c>
      <c r="H754" s="34">
        <f t="shared" si="605"/>
        <v>0</v>
      </c>
      <c r="I754" s="34">
        <f t="shared" si="606"/>
        <v>200.35790000000003</v>
      </c>
      <c r="J754" s="34">
        <f t="shared" si="607"/>
        <v>200.35790000000003</v>
      </c>
      <c r="K754" s="34">
        <f t="shared" si="608"/>
        <v>0</v>
      </c>
      <c r="L754" s="34">
        <f t="shared" si="609"/>
        <v>0</v>
      </c>
      <c r="M754" s="34">
        <f t="shared" si="610"/>
        <v>0</v>
      </c>
      <c r="N754" s="33">
        <v>0</v>
      </c>
      <c r="O754" s="33">
        <v>0</v>
      </c>
      <c r="P754" s="34">
        <f t="shared" si="611"/>
        <v>200.35790000000003</v>
      </c>
      <c r="Q754" s="33">
        <v>200.35790000000003</v>
      </c>
      <c r="R754" s="34">
        <v>0</v>
      </c>
      <c r="S754" s="34">
        <v>0</v>
      </c>
      <c r="T754" s="34">
        <v>0</v>
      </c>
      <c r="U754" s="33">
        <v>0</v>
      </c>
      <c r="V754" s="33">
        <v>0</v>
      </c>
      <c r="W754" s="34">
        <f t="shared" si="612"/>
        <v>0</v>
      </c>
      <c r="X754" s="33">
        <v>0</v>
      </c>
      <c r="Y754" s="34">
        <v>0</v>
      </c>
      <c r="Z754" s="34">
        <v>0</v>
      </c>
      <c r="AA754" s="34">
        <v>0</v>
      </c>
      <c r="AB754" s="33">
        <v>0</v>
      </c>
      <c r="AC754" s="33">
        <v>0</v>
      </c>
      <c r="AD754" s="34">
        <f t="shared" si="613"/>
        <v>0</v>
      </c>
      <c r="AE754" s="33">
        <v>0</v>
      </c>
      <c r="AF754" s="34">
        <v>0</v>
      </c>
      <c r="AG754" s="34">
        <v>0</v>
      </c>
      <c r="AH754" s="34">
        <v>0</v>
      </c>
      <c r="AI754" s="33">
        <v>0</v>
      </c>
      <c r="AJ754" s="33">
        <v>0</v>
      </c>
      <c r="AK754" s="34">
        <f t="shared" si="614"/>
        <v>0</v>
      </c>
      <c r="AL754" s="33">
        <v>0</v>
      </c>
      <c r="AM754" s="34">
        <v>0</v>
      </c>
      <c r="AN754" s="34">
        <v>0</v>
      </c>
      <c r="AO754" s="34">
        <v>0</v>
      </c>
      <c r="AP754" s="33">
        <v>0</v>
      </c>
      <c r="AQ754" s="33">
        <v>0</v>
      </c>
      <c r="AR754" s="34">
        <f t="shared" si="615"/>
        <v>0</v>
      </c>
      <c r="AS754" s="33">
        <v>0</v>
      </c>
      <c r="AT754" s="34">
        <v>0</v>
      </c>
      <c r="AU754" s="34">
        <v>0</v>
      </c>
      <c r="AV754" s="34">
        <v>0</v>
      </c>
    </row>
    <row r="755" spans="1:48" ht="191.25" x14ac:dyDescent="0.5">
      <c r="A755" s="53">
        <v>691</v>
      </c>
      <c r="B755" s="50" t="s">
        <v>1467</v>
      </c>
      <c r="C755" s="34" t="s">
        <v>1468</v>
      </c>
      <c r="D755" s="52">
        <v>2018</v>
      </c>
      <c r="E755" s="52">
        <v>2020</v>
      </c>
      <c r="F755" s="33">
        <v>1442.3404499999999</v>
      </c>
      <c r="G755" s="34">
        <f t="shared" si="604"/>
        <v>0</v>
      </c>
      <c r="H755" s="34">
        <f t="shared" si="605"/>
        <v>0</v>
      </c>
      <c r="I755" s="34">
        <f t="shared" si="606"/>
        <v>416.66583000000003</v>
      </c>
      <c r="J755" s="34">
        <f t="shared" si="607"/>
        <v>416.66583000000003</v>
      </c>
      <c r="K755" s="34">
        <f t="shared" si="608"/>
        <v>0</v>
      </c>
      <c r="L755" s="34">
        <f t="shared" si="609"/>
        <v>0</v>
      </c>
      <c r="M755" s="34">
        <f t="shared" si="610"/>
        <v>0</v>
      </c>
      <c r="N755" s="33">
        <v>0</v>
      </c>
      <c r="O755" s="33">
        <v>0</v>
      </c>
      <c r="P755" s="34">
        <f t="shared" si="611"/>
        <v>416.66583000000003</v>
      </c>
      <c r="Q755" s="33">
        <v>416.66583000000003</v>
      </c>
      <c r="R755" s="34">
        <v>0</v>
      </c>
      <c r="S755" s="34">
        <v>0</v>
      </c>
      <c r="T755" s="34">
        <v>0</v>
      </c>
      <c r="U755" s="33">
        <v>0</v>
      </c>
      <c r="V755" s="33">
        <v>0</v>
      </c>
      <c r="W755" s="34">
        <f t="shared" si="612"/>
        <v>0</v>
      </c>
      <c r="X755" s="33">
        <v>0</v>
      </c>
      <c r="Y755" s="34">
        <v>0</v>
      </c>
      <c r="Z755" s="34">
        <v>0</v>
      </c>
      <c r="AA755" s="34">
        <v>0</v>
      </c>
      <c r="AB755" s="33">
        <v>0</v>
      </c>
      <c r="AC755" s="33">
        <v>0</v>
      </c>
      <c r="AD755" s="34">
        <f t="shared" si="613"/>
        <v>0</v>
      </c>
      <c r="AE755" s="33">
        <v>0</v>
      </c>
      <c r="AF755" s="34">
        <v>0</v>
      </c>
      <c r="AG755" s="34">
        <v>0</v>
      </c>
      <c r="AH755" s="34">
        <v>0</v>
      </c>
      <c r="AI755" s="33">
        <v>0</v>
      </c>
      <c r="AJ755" s="33">
        <v>0</v>
      </c>
      <c r="AK755" s="34">
        <f t="shared" si="614"/>
        <v>0</v>
      </c>
      <c r="AL755" s="33">
        <v>0</v>
      </c>
      <c r="AM755" s="34">
        <v>0</v>
      </c>
      <c r="AN755" s="34">
        <v>0</v>
      </c>
      <c r="AO755" s="34">
        <v>0</v>
      </c>
      <c r="AP755" s="33">
        <v>0</v>
      </c>
      <c r="AQ755" s="33">
        <v>0</v>
      </c>
      <c r="AR755" s="34">
        <f t="shared" si="615"/>
        <v>0</v>
      </c>
      <c r="AS755" s="33">
        <v>0</v>
      </c>
      <c r="AT755" s="34">
        <v>0</v>
      </c>
      <c r="AU755" s="34">
        <v>0</v>
      </c>
      <c r="AV755" s="34">
        <v>0</v>
      </c>
    </row>
    <row r="756" spans="1:48" ht="191.25" x14ac:dyDescent="0.5">
      <c r="A756" s="53">
        <v>692</v>
      </c>
      <c r="B756" s="50" t="s">
        <v>1469</v>
      </c>
      <c r="C756" s="51" t="s">
        <v>1470</v>
      </c>
      <c r="D756" s="52">
        <v>2018</v>
      </c>
      <c r="E756" s="52">
        <v>2020</v>
      </c>
      <c r="F756" s="33">
        <v>4698.54</v>
      </c>
      <c r="G756" s="34">
        <f t="shared" si="604"/>
        <v>0</v>
      </c>
      <c r="H756" s="34">
        <f t="shared" si="605"/>
        <v>2</v>
      </c>
      <c r="I756" s="34">
        <f t="shared" si="606"/>
        <v>946.46</v>
      </c>
      <c r="J756" s="34">
        <f t="shared" si="607"/>
        <v>946.46</v>
      </c>
      <c r="K756" s="34">
        <f t="shared" si="608"/>
        <v>0</v>
      </c>
      <c r="L756" s="34">
        <f t="shared" si="609"/>
        <v>0</v>
      </c>
      <c r="M756" s="34">
        <f t="shared" si="610"/>
        <v>0</v>
      </c>
      <c r="N756" s="34">
        <v>0</v>
      </c>
      <c r="O756" s="34">
        <v>2</v>
      </c>
      <c r="P756" s="34">
        <f t="shared" si="611"/>
        <v>946.46</v>
      </c>
      <c r="Q756" s="34">
        <v>946.46</v>
      </c>
      <c r="R756" s="34">
        <v>0</v>
      </c>
      <c r="S756" s="34">
        <v>0</v>
      </c>
      <c r="T756" s="34">
        <v>0</v>
      </c>
      <c r="U756" s="34">
        <v>0</v>
      </c>
      <c r="V756" s="34">
        <v>0</v>
      </c>
      <c r="W756" s="34">
        <f t="shared" si="612"/>
        <v>0</v>
      </c>
      <c r="X756" s="34">
        <v>0</v>
      </c>
      <c r="Y756" s="34">
        <v>0</v>
      </c>
      <c r="Z756" s="34">
        <v>0</v>
      </c>
      <c r="AA756" s="34">
        <v>0</v>
      </c>
      <c r="AB756" s="34">
        <v>0</v>
      </c>
      <c r="AC756" s="34">
        <v>0</v>
      </c>
      <c r="AD756" s="34">
        <f t="shared" si="613"/>
        <v>0</v>
      </c>
      <c r="AE756" s="34">
        <v>0</v>
      </c>
      <c r="AF756" s="34">
        <v>0</v>
      </c>
      <c r="AG756" s="34">
        <v>0</v>
      </c>
      <c r="AH756" s="34">
        <v>0</v>
      </c>
      <c r="AI756" s="34">
        <v>0</v>
      </c>
      <c r="AJ756" s="34">
        <v>0</v>
      </c>
      <c r="AK756" s="34">
        <f t="shared" si="614"/>
        <v>0</v>
      </c>
      <c r="AL756" s="34">
        <v>0</v>
      </c>
      <c r="AM756" s="34">
        <v>0</v>
      </c>
      <c r="AN756" s="34">
        <v>0</v>
      </c>
      <c r="AO756" s="34">
        <v>0</v>
      </c>
      <c r="AP756" s="34">
        <v>0</v>
      </c>
      <c r="AQ756" s="34">
        <v>0</v>
      </c>
      <c r="AR756" s="34">
        <f t="shared" si="615"/>
        <v>0</v>
      </c>
      <c r="AS756" s="34">
        <v>0</v>
      </c>
      <c r="AT756" s="34">
        <v>0</v>
      </c>
      <c r="AU756" s="34">
        <v>0</v>
      </c>
      <c r="AV756" s="34">
        <v>0</v>
      </c>
    </row>
    <row r="757" spans="1:48" ht="153" x14ac:dyDescent="0.5">
      <c r="A757" s="53">
        <v>693</v>
      </c>
      <c r="B757" s="50" t="s">
        <v>1471</v>
      </c>
      <c r="C757" s="51" t="s">
        <v>1472</v>
      </c>
      <c r="D757" s="52">
        <v>2018</v>
      </c>
      <c r="E757" s="52">
        <v>2020</v>
      </c>
      <c r="F757" s="33">
        <v>2186.4442000000004</v>
      </c>
      <c r="G757" s="34">
        <f t="shared" si="604"/>
        <v>0</v>
      </c>
      <c r="H757" s="34">
        <f t="shared" si="605"/>
        <v>1.26</v>
      </c>
      <c r="I757" s="34">
        <f t="shared" si="606"/>
        <v>252.20650000000001</v>
      </c>
      <c r="J757" s="34">
        <f t="shared" si="607"/>
        <v>252.20650000000001</v>
      </c>
      <c r="K757" s="34">
        <f t="shared" si="608"/>
        <v>0</v>
      </c>
      <c r="L757" s="34">
        <f t="shared" si="609"/>
        <v>0</v>
      </c>
      <c r="M757" s="34">
        <f t="shared" si="610"/>
        <v>0</v>
      </c>
      <c r="N757" s="34">
        <v>0</v>
      </c>
      <c r="O757" s="34">
        <v>1.26</v>
      </c>
      <c r="P757" s="34">
        <f t="shared" si="611"/>
        <v>252.20650000000001</v>
      </c>
      <c r="Q757" s="34">
        <v>252.20650000000001</v>
      </c>
      <c r="R757" s="34">
        <v>0</v>
      </c>
      <c r="S757" s="34">
        <v>0</v>
      </c>
      <c r="T757" s="34">
        <v>0</v>
      </c>
      <c r="U757" s="34">
        <v>0</v>
      </c>
      <c r="V757" s="34">
        <v>0</v>
      </c>
      <c r="W757" s="34">
        <f t="shared" si="612"/>
        <v>0</v>
      </c>
      <c r="X757" s="34">
        <v>0</v>
      </c>
      <c r="Y757" s="34">
        <v>0</v>
      </c>
      <c r="Z757" s="34">
        <v>0</v>
      </c>
      <c r="AA757" s="34">
        <v>0</v>
      </c>
      <c r="AB757" s="34">
        <v>0</v>
      </c>
      <c r="AC757" s="34">
        <v>0</v>
      </c>
      <c r="AD757" s="34">
        <f t="shared" si="613"/>
        <v>0</v>
      </c>
      <c r="AE757" s="34">
        <v>0</v>
      </c>
      <c r="AF757" s="34">
        <v>0</v>
      </c>
      <c r="AG757" s="34">
        <v>0</v>
      </c>
      <c r="AH757" s="34">
        <v>0</v>
      </c>
      <c r="AI757" s="34">
        <v>0</v>
      </c>
      <c r="AJ757" s="34">
        <v>0</v>
      </c>
      <c r="AK757" s="34">
        <f t="shared" si="614"/>
        <v>0</v>
      </c>
      <c r="AL757" s="34">
        <v>0</v>
      </c>
      <c r="AM757" s="34">
        <v>0</v>
      </c>
      <c r="AN757" s="34">
        <v>0</v>
      </c>
      <c r="AO757" s="34">
        <v>0</v>
      </c>
      <c r="AP757" s="34">
        <v>0</v>
      </c>
      <c r="AQ757" s="34">
        <v>0</v>
      </c>
      <c r="AR757" s="34">
        <f t="shared" si="615"/>
        <v>0</v>
      </c>
      <c r="AS757" s="34">
        <v>0</v>
      </c>
      <c r="AT757" s="34">
        <v>0</v>
      </c>
      <c r="AU757" s="34">
        <v>0</v>
      </c>
      <c r="AV757" s="34">
        <v>0</v>
      </c>
    </row>
    <row r="758" spans="1:48" ht="153" x14ac:dyDescent="0.5">
      <c r="A758" s="53">
        <v>694</v>
      </c>
      <c r="B758" s="50" t="s">
        <v>1473</v>
      </c>
      <c r="C758" s="51" t="s">
        <v>1474</v>
      </c>
      <c r="D758" s="52">
        <v>2018</v>
      </c>
      <c r="E758" s="52">
        <v>2021</v>
      </c>
      <c r="F758" s="33">
        <v>4937.9799999999996</v>
      </c>
      <c r="G758" s="34">
        <f t="shared" si="604"/>
        <v>0</v>
      </c>
      <c r="H758" s="34">
        <f t="shared" si="605"/>
        <v>1.26</v>
      </c>
      <c r="I758" s="34">
        <f t="shared" si="606"/>
        <v>4593.51</v>
      </c>
      <c r="J758" s="34">
        <f t="shared" si="607"/>
        <v>4593.51</v>
      </c>
      <c r="K758" s="34">
        <f t="shared" si="608"/>
        <v>0</v>
      </c>
      <c r="L758" s="34">
        <f t="shared" si="609"/>
        <v>0</v>
      </c>
      <c r="M758" s="34">
        <f t="shared" si="610"/>
        <v>0</v>
      </c>
      <c r="N758" s="34">
        <v>0</v>
      </c>
      <c r="O758" s="34">
        <v>0</v>
      </c>
      <c r="P758" s="34">
        <f t="shared" si="611"/>
        <v>4237.51</v>
      </c>
      <c r="Q758" s="34">
        <v>4237.51</v>
      </c>
      <c r="R758" s="34">
        <v>0</v>
      </c>
      <c r="S758" s="34">
        <v>0</v>
      </c>
      <c r="T758" s="34">
        <v>0</v>
      </c>
      <c r="U758" s="34">
        <v>0</v>
      </c>
      <c r="V758" s="34">
        <v>1.26</v>
      </c>
      <c r="W758" s="34">
        <f t="shared" si="612"/>
        <v>356</v>
      </c>
      <c r="X758" s="34">
        <v>356</v>
      </c>
      <c r="Y758" s="34">
        <v>0</v>
      </c>
      <c r="Z758" s="34">
        <v>0</v>
      </c>
      <c r="AA758" s="34">
        <v>0</v>
      </c>
      <c r="AB758" s="34">
        <v>0</v>
      </c>
      <c r="AC758" s="34">
        <v>0</v>
      </c>
      <c r="AD758" s="34">
        <f t="shared" si="613"/>
        <v>0</v>
      </c>
      <c r="AE758" s="34">
        <v>0</v>
      </c>
      <c r="AF758" s="34">
        <v>0</v>
      </c>
      <c r="AG758" s="34">
        <v>0</v>
      </c>
      <c r="AH758" s="34">
        <v>0</v>
      </c>
      <c r="AI758" s="34">
        <v>0</v>
      </c>
      <c r="AJ758" s="34">
        <v>0</v>
      </c>
      <c r="AK758" s="34">
        <f t="shared" si="614"/>
        <v>0</v>
      </c>
      <c r="AL758" s="34">
        <v>0</v>
      </c>
      <c r="AM758" s="34">
        <v>0</v>
      </c>
      <c r="AN758" s="34">
        <v>0</v>
      </c>
      <c r="AO758" s="34">
        <v>0</v>
      </c>
      <c r="AP758" s="34">
        <v>0</v>
      </c>
      <c r="AQ758" s="34">
        <v>0</v>
      </c>
      <c r="AR758" s="34">
        <f t="shared" si="615"/>
        <v>0</v>
      </c>
      <c r="AS758" s="34">
        <v>0</v>
      </c>
      <c r="AT758" s="34">
        <v>0</v>
      </c>
      <c r="AU758" s="34">
        <v>0</v>
      </c>
      <c r="AV758" s="34">
        <v>0</v>
      </c>
    </row>
    <row r="759" spans="1:48" ht="191.25" x14ac:dyDescent="0.5">
      <c r="A759" s="53">
        <v>695</v>
      </c>
      <c r="B759" s="50" t="s">
        <v>1475</v>
      </c>
      <c r="C759" s="51" t="s">
        <v>1476</v>
      </c>
      <c r="D759" s="52">
        <v>2018</v>
      </c>
      <c r="E759" s="52">
        <v>2021</v>
      </c>
      <c r="F759" s="33">
        <v>5935.21</v>
      </c>
      <c r="G759" s="34">
        <f t="shared" si="604"/>
        <v>0</v>
      </c>
      <c r="H759" s="34">
        <f t="shared" si="605"/>
        <v>2</v>
      </c>
      <c r="I759" s="34">
        <f t="shared" si="606"/>
        <v>5706.21</v>
      </c>
      <c r="J759" s="34">
        <f t="shared" si="607"/>
        <v>5706.21</v>
      </c>
      <c r="K759" s="34">
        <f t="shared" si="608"/>
        <v>0</v>
      </c>
      <c r="L759" s="34">
        <f t="shared" si="609"/>
        <v>0</v>
      </c>
      <c r="M759" s="34">
        <f t="shared" si="610"/>
        <v>0</v>
      </c>
      <c r="N759" s="34">
        <v>0</v>
      </c>
      <c r="O759" s="34">
        <v>0</v>
      </c>
      <c r="P759" s="34">
        <f t="shared" si="611"/>
        <v>583.91</v>
      </c>
      <c r="Q759" s="34">
        <v>583.91</v>
      </c>
      <c r="R759" s="34">
        <v>0</v>
      </c>
      <c r="S759" s="34">
        <v>0</v>
      </c>
      <c r="T759" s="34">
        <v>0</v>
      </c>
      <c r="U759" s="34">
        <v>0</v>
      </c>
      <c r="V759" s="34">
        <v>2</v>
      </c>
      <c r="W759" s="34">
        <f t="shared" si="612"/>
        <v>1122.3</v>
      </c>
      <c r="X759" s="34">
        <v>1122.3</v>
      </c>
      <c r="Y759" s="34">
        <v>0</v>
      </c>
      <c r="Z759" s="34">
        <v>0</v>
      </c>
      <c r="AA759" s="34">
        <v>0</v>
      </c>
      <c r="AB759" s="34">
        <v>0</v>
      </c>
      <c r="AC759" s="34">
        <v>0</v>
      </c>
      <c r="AD759" s="34">
        <f t="shared" si="613"/>
        <v>4000</v>
      </c>
      <c r="AE759" s="34">
        <v>4000</v>
      </c>
      <c r="AF759" s="34">
        <v>0</v>
      </c>
      <c r="AG759" s="34">
        <v>0</v>
      </c>
      <c r="AH759" s="34">
        <v>0</v>
      </c>
      <c r="AI759" s="34">
        <v>0</v>
      </c>
      <c r="AJ759" s="34">
        <v>0</v>
      </c>
      <c r="AK759" s="34">
        <f t="shared" si="614"/>
        <v>0</v>
      </c>
      <c r="AL759" s="34">
        <v>0</v>
      </c>
      <c r="AM759" s="34">
        <v>0</v>
      </c>
      <c r="AN759" s="34">
        <v>0</v>
      </c>
      <c r="AO759" s="34">
        <v>0</v>
      </c>
      <c r="AP759" s="34">
        <v>0</v>
      </c>
      <c r="AQ759" s="34">
        <v>0</v>
      </c>
      <c r="AR759" s="34">
        <f t="shared" si="615"/>
        <v>0</v>
      </c>
      <c r="AS759" s="34">
        <v>0</v>
      </c>
      <c r="AT759" s="34">
        <v>0</v>
      </c>
      <c r="AU759" s="34">
        <v>0</v>
      </c>
      <c r="AV759" s="34">
        <v>0</v>
      </c>
    </row>
    <row r="760" spans="1:48" ht="76.5" x14ac:dyDescent="0.5">
      <c r="A760" s="53">
        <v>696</v>
      </c>
      <c r="B760" s="50" t="s">
        <v>1477</v>
      </c>
      <c r="C760" s="51" t="s">
        <v>1478</v>
      </c>
      <c r="D760" s="52">
        <v>2019</v>
      </c>
      <c r="E760" s="52">
        <v>2021</v>
      </c>
      <c r="F760" s="33">
        <v>10972.04</v>
      </c>
      <c r="G760" s="34">
        <f t="shared" si="604"/>
        <v>1.1000000000000001</v>
      </c>
      <c r="H760" s="34">
        <f t="shared" si="605"/>
        <v>0</v>
      </c>
      <c r="I760" s="34">
        <f t="shared" si="606"/>
        <v>10953.15</v>
      </c>
      <c r="J760" s="34">
        <f t="shared" si="607"/>
        <v>10953.15</v>
      </c>
      <c r="K760" s="34">
        <f t="shared" si="608"/>
        <v>0</v>
      </c>
      <c r="L760" s="34">
        <f t="shared" si="609"/>
        <v>0</v>
      </c>
      <c r="M760" s="34">
        <f t="shared" si="610"/>
        <v>0</v>
      </c>
      <c r="N760" s="34">
        <v>0</v>
      </c>
      <c r="O760" s="34">
        <v>0</v>
      </c>
      <c r="P760" s="34">
        <f t="shared" si="611"/>
        <v>43.15</v>
      </c>
      <c r="Q760" s="34">
        <v>43.15</v>
      </c>
      <c r="R760" s="34">
        <v>0</v>
      </c>
      <c r="S760" s="34">
        <v>0</v>
      </c>
      <c r="T760" s="34">
        <v>0</v>
      </c>
      <c r="U760" s="34">
        <v>1.1000000000000001</v>
      </c>
      <c r="V760" s="34">
        <v>0</v>
      </c>
      <c r="W760" s="34">
        <f t="shared" si="612"/>
        <v>210</v>
      </c>
      <c r="X760" s="34">
        <v>210</v>
      </c>
      <c r="Y760" s="34">
        <v>0</v>
      </c>
      <c r="Z760" s="34">
        <v>0</v>
      </c>
      <c r="AA760" s="34">
        <v>0</v>
      </c>
      <c r="AB760" s="34">
        <v>0</v>
      </c>
      <c r="AC760" s="34">
        <v>0</v>
      </c>
      <c r="AD760" s="34">
        <f t="shared" si="613"/>
        <v>10700</v>
      </c>
      <c r="AE760" s="34">
        <v>10700</v>
      </c>
      <c r="AF760" s="34">
        <v>0</v>
      </c>
      <c r="AG760" s="34">
        <v>0</v>
      </c>
      <c r="AH760" s="34">
        <v>0</v>
      </c>
      <c r="AI760" s="34">
        <v>0</v>
      </c>
      <c r="AJ760" s="34">
        <v>0</v>
      </c>
      <c r="AK760" s="34">
        <f t="shared" si="614"/>
        <v>0</v>
      </c>
      <c r="AL760" s="34">
        <v>0</v>
      </c>
      <c r="AM760" s="34">
        <v>0</v>
      </c>
      <c r="AN760" s="34">
        <v>0</v>
      </c>
      <c r="AO760" s="34">
        <v>0</v>
      </c>
      <c r="AP760" s="34">
        <v>0</v>
      </c>
      <c r="AQ760" s="34">
        <v>0</v>
      </c>
      <c r="AR760" s="34">
        <f t="shared" si="615"/>
        <v>0</v>
      </c>
      <c r="AS760" s="34">
        <v>0</v>
      </c>
      <c r="AT760" s="34">
        <v>0</v>
      </c>
      <c r="AU760" s="34">
        <v>0</v>
      </c>
      <c r="AV760" s="34">
        <v>0</v>
      </c>
    </row>
    <row r="761" spans="1:48" ht="76.5" x14ac:dyDescent="0.5">
      <c r="A761" s="53">
        <v>697</v>
      </c>
      <c r="B761" s="50" t="s">
        <v>1479</v>
      </c>
      <c r="C761" s="51" t="s">
        <v>1480</v>
      </c>
      <c r="D761" s="52">
        <v>2019</v>
      </c>
      <c r="E761" s="52">
        <v>2021</v>
      </c>
      <c r="F761" s="33">
        <v>37743.46</v>
      </c>
      <c r="G761" s="34">
        <f t="shared" si="604"/>
        <v>1.9</v>
      </c>
      <c r="H761" s="34">
        <f t="shared" si="605"/>
        <v>0</v>
      </c>
      <c r="I761" s="34">
        <f t="shared" si="606"/>
        <v>37329.839999999997</v>
      </c>
      <c r="J761" s="34">
        <f t="shared" si="607"/>
        <v>1329.84</v>
      </c>
      <c r="K761" s="34">
        <f t="shared" si="608"/>
        <v>36000</v>
      </c>
      <c r="L761" s="34">
        <f t="shared" si="609"/>
        <v>0</v>
      </c>
      <c r="M761" s="34">
        <f t="shared" si="610"/>
        <v>0</v>
      </c>
      <c r="N761" s="34">
        <v>0</v>
      </c>
      <c r="O761" s="34">
        <v>0</v>
      </c>
      <c r="P761" s="34">
        <f t="shared" si="611"/>
        <v>47.12</v>
      </c>
      <c r="Q761" s="34">
        <v>47.12</v>
      </c>
      <c r="R761" s="34">
        <v>0</v>
      </c>
      <c r="S761" s="34">
        <v>0</v>
      </c>
      <c r="T761" s="34">
        <v>0</v>
      </c>
      <c r="U761" s="34">
        <v>1.9</v>
      </c>
      <c r="V761" s="34">
        <v>0</v>
      </c>
      <c r="W761" s="34">
        <f t="shared" si="612"/>
        <v>1282.72</v>
      </c>
      <c r="X761" s="34">
        <v>1282.72</v>
      </c>
      <c r="Y761" s="34">
        <v>0</v>
      </c>
      <c r="Z761" s="34">
        <v>0</v>
      </c>
      <c r="AA761" s="34">
        <v>0</v>
      </c>
      <c r="AB761" s="34">
        <v>0</v>
      </c>
      <c r="AC761" s="34">
        <v>0</v>
      </c>
      <c r="AD761" s="34">
        <f t="shared" si="613"/>
        <v>36000</v>
      </c>
      <c r="AE761" s="34">
        <v>0</v>
      </c>
      <c r="AF761" s="34">
        <v>36000</v>
      </c>
      <c r="AG761" s="34">
        <v>0</v>
      </c>
      <c r="AH761" s="34">
        <v>0</v>
      </c>
      <c r="AI761" s="34">
        <v>0</v>
      </c>
      <c r="AJ761" s="34">
        <v>0</v>
      </c>
      <c r="AK761" s="34">
        <f t="shared" si="614"/>
        <v>0</v>
      </c>
      <c r="AL761" s="34">
        <v>0</v>
      </c>
      <c r="AM761" s="34">
        <v>0</v>
      </c>
      <c r="AN761" s="34">
        <v>0</v>
      </c>
      <c r="AO761" s="34">
        <v>0</v>
      </c>
      <c r="AP761" s="34">
        <v>0</v>
      </c>
      <c r="AQ761" s="34">
        <v>0</v>
      </c>
      <c r="AR761" s="34">
        <f t="shared" si="615"/>
        <v>0</v>
      </c>
      <c r="AS761" s="34">
        <v>0</v>
      </c>
      <c r="AT761" s="34">
        <v>0</v>
      </c>
      <c r="AU761" s="34">
        <v>0</v>
      </c>
      <c r="AV761" s="34">
        <v>0</v>
      </c>
    </row>
    <row r="762" spans="1:48" ht="76.5" x14ac:dyDescent="0.5">
      <c r="A762" s="53">
        <v>698</v>
      </c>
      <c r="B762" s="50" t="s">
        <v>1481</v>
      </c>
      <c r="C762" s="51" t="s">
        <v>1482</v>
      </c>
      <c r="D762" s="52">
        <v>2019</v>
      </c>
      <c r="E762" s="52">
        <v>2022</v>
      </c>
      <c r="F762" s="33">
        <v>3437.77</v>
      </c>
      <c r="G762" s="34">
        <f t="shared" si="604"/>
        <v>0.32</v>
      </c>
      <c r="H762" s="34">
        <f t="shared" si="605"/>
        <v>0</v>
      </c>
      <c r="I762" s="34">
        <f t="shared" si="606"/>
        <v>3437.77</v>
      </c>
      <c r="J762" s="34">
        <f t="shared" si="607"/>
        <v>3437.77</v>
      </c>
      <c r="K762" s="34">
        <f t="shared" si="608"/>
        <v>0</v>
      </c>
      <c r="L762" s="34">
        <f t="shared" si="609"/>
        <v>0</v>
      </c>
      <c r="M762" s="34">
        <f t="shared" si="610"/>
        <v>0</v>
      </c>
      <c r="N762" s="34">
        <v>0</v>
      </c>
      <c r="O762" s="34">
        <v>0</v>
      </c>
      <c r="P762" s="34">
        <f t="shared" si="611"/>
        <v>0</v>
      </c>
      <c r="Q762" s="34">
        <v>0</v>
      </c>
      <c r="R762" s="34">
        <v>0</v>
      </c>
      <c r="S762" s="34">
        <v>0</v>
      </c>
      <c r="T762" s="34">
        <v>0</v>
      </c>
      <c r="U762" s="34">
        <v>0</v>
      </c>
      <c r="V762" s="34">
        <v>0</v>
      </c>
      <c r="W762" s="34">
        <f t="shared" si="612"/>
        <v>590.25</v>
      </c>
      <c r="X762" s="34">
        <v>590.25</v>
      </c>
      <c r="Y762" s="34">
        <v>0</v>
      </c>
      <c r="Z762" s="34">
        <v>0</v>
      </c>
      <c r="AA762" s="34">
        <v>0</v>
      </c>
      <c r="AB762" s="34">
        <v>0.32</v>
      </c>
      <c r="AC762" s="34">
        <v>0</v>
      </c>
      <c r="AD762" s="34">
        <f t="shared" si="613"/>
        <v>347.52</v>
      </c>
      <c r="AE762" s="34">
        <v>347.52</v>
      </c>
      <c r="AF762" s="34">
        <v>0</v>
      </c>
      <c r="AG762" s="34">
        <v>0</v>
      </c>
      <c r="AH762" s="34">
        <v>0</v>
      </c>
      <c r="AI762" s="34">
        <v>0</v>
      </c>
      <c r="AJ762" s="34">
        <v>0</v>
      </c>
      <c r="AK762" s="34">
        <f t="shared" si="614"/>
        <v>2500</v>
      </c>
      <c r="AL762" s="34">
        <v>2500</v>
      </c>
      <c r="AM762" s="34">
        <v>0</v>
      </c>
      <c r="AN762" s="34">
        <v>0</v>
      </c>
      <c r="AO762" s="34">
        <v>0</v>
      </c>
      <c r="AP762" s="34">
        <v>0</v>
      </c>
      <c r="AQ762" s="34">
        <v>0</v>
      </c>
      <c r="AR762" s="34">
        <f t="shared" si="615"/>
        <v>0</v>
      </c>
      <c r="AS762" s="34">
        <v>0</v>
      </c>
      <c r="AT762" s="34">
        <v>0</v>
      </c>
      <c r="AU762" s="34">
        <v>0</v>
      </c>
      <c r="AV762" s="34">
        <v>0</v>
      </c>
    </row>
    <row r="763" spans="1:48" ht="76.5" x14ac:dyDescent="0.5">
      <c r="A763" s="53">
        <v>699</v>
      </c>
      <c r="B763" s="50" t="s">
        <v>1483</v>
      </c>
      <c r="C763" s="51" t="s">
        <v>1484</v>
      </c>
      <c r="D763" s="52">
        <v>2019</v>
      </c>
      <c r="E763" s="52">
        <v>2022</v>
      </c>
      <c r="F763" s="33">
        <v>1958.07</v>
      </c>
      <c r="G763" s="34">
        <f t="shared" si="604"/>
        <v>0.2</v>
      </c>
      <c r="H763" s="34">
        <f t="shared" si="605"/>
        <v>0</v>
      </c>
      <c r="I763" s="34">
        <f t="shared" si="606"/>
        <v>1958.07</v>
      </c>
      <c r="J763" s="34">
        <f t="shared" si="607"/>
        <v>1958.07</v>
      </c>
      <c r="K763" s="34">
        <f t="shared" si="608"/>
        <v>0</v>
      </c>
      <c r="L763" s="34">
        <f t="shared" si="609"/>
        <v>0</v>
      </c>
      <c r="M763" s="34">
        <f t="shared" si="610"/>
        <v>0</v>
      </c>
      <c r="N763" s="34">
        <v>0</v>
      </c>
      <c r="O763" s="34">
        <v>0</v>
      </c>
      <c r="P763" s="34">
        <f t="shared" si="611"/>
        <v>0</v>
      </c>
      <c r="Q763" s="34">
        <v>0</v>
      </c>
      <c r="R763" s="34">
        <v>0</v>
      </c>
      <c r="S763" s="34">
        <v>0</v>
      </c>
      <c r="T763" s="34">
        <v>0</v>
      </c>
      <c r="U763" s="34">
        <v>0</v>
      </c>
      <c r="V763" s="34">
        <v>0</v>
      </c>
      <c r="W763" s="34">
        <f t="shared" si="612"/>
        <v>361.52</v>
      </c>
      <c r="X763" s="34">
        <v>361.52</v>
      </c>
      <c r="Y763" s="34">
        <v>0</v>
      </c>
      <c r="Z763" s="34">
        <v>0</v>
      </c>
      <c r="AA763" s="34">
        <v>0</v>
      </c>
      <c r="AB763" s="34">
        <v>0.2</v>
      </c>
      <c r="AC763" s="34">
        <v>0</v>
      </c>
      <c r="AD763" s="34">
        <f t="shared" si="613"/>
        <v>96.55</v>
      </c>
      <c r="AE763" s="34">
        <v>96.55</v>
      </c>
      <c r="AF763" s="34">
        <v>0</v>
      </c>
      <c r="AG763" s="34">
        <v>0</v>
      </c>
      <c r="AH763" s="34">
        <v>0</v>
      </c>
      <c r="AI763" s="34">
        <v>0</v>
      </c>
      <c r="AJ763" s="34">
        <v>0</v>
      </c>
      <c r="AK763" s="34">
        <f t="shared" si="614"/>
        <v>1500</v>
      </c>
      <c r="AL763" s="34">
        <v>1500</v>
      </c>
      <c r="AM763" s="34">
        <v>0</v>
      </c>
      <c r="AN763" s="34">
        <v>0</v>
      </c>
      <c r="AO763" s="34">
        <v>0</v>
      </c>
      <c r="AP763" s="34">
        <v>0</v>
      </c>
      <c r="AQ763" s="34">
        <v>0</v>
      </c>
      <c r="AR763" s="34">
        <f t="shared" si="615"/>
        <v>0</v>
      </c>
      <c r="AS763" s="34">
        <v>0</v>
      </c>
      <c r="AT763" s="34">
        <v>0</v>
      </c>
      <c r="AU763" s="34">
        <v>0</v>
      </c>
      <c r="AV763" s="34">
        <v>0</v>
      </c>
    </row>
    <row r="764" spans="1:48" ht="76.5" x14ac:dyDescent="0.5">
      <c r="A764" s="53">
        <v>700</v>
      </c>
      <c r="B764" s="50" t="s">
        <v>1485</v>
      </c>
      <c r="C764" s="51" t="s">
        <v>1486</v>
      </c>
      <c r="D764" s="52">
        <v>2019</v>
      </c>
      <c r="E764" s="52">
        <v>2021</v>
      </c>
      <c r="F764" s="33">
        <v>869.26</v>
      </c>
      <c r="G764" s="34">
        <f t="shared" si="604"/>
        <v>0.14000000000000001</v>
      </c>
      <c r="H764" s="34">
        <f t="shared" si="605"/>
        <v>0</v>
      </c>
      <c r="I764" s="34">
        <f t="shared" si="606"/>
        <v>820</v>
      </c>
      <c r="J764" s="34">
        <f t="shared" si="607"/>
        <v>820</v>
      </c>
      <c r="K764" s="34">
        <f t="shared" si="608"/>
        <v>0</v>
      </c>
      <c r="L764" s="34">
        <f t="shared" si="609"/>
        <v>0</v>
      </c>
      <c r="M764" s="34">
        <f t="shared" si="610"/>
        <v>0</v>
      </c>
      <c r="N764" s="34">
        <v>0</v>
      </c>
      <c r="O764" s="34">
        <v>0</v>
      </c>
      <c r="P764" s="34">
        <f t="shared" si="611"/>
        <v>0</v>
      </c>
      <c r="Q764" s="34">
        <v>0</v>
      </c>
      <c r="R764" s="34">
        <v>0</v>
      </c>
      <c r="S764" s="34">
        <v>0</v>
      </c>
      <c r="T764" s="34">
        <v>0</v>
      </c>
      <c r="U764" s="34">
        <v>0.14000000000000001</v>
      </c>
      <c r="V764" s="34">
        <v>0</v>
      </c>
      <c r="W764" s="34">
        <f t="shared" si="612"/>
        <v>820</v>
      </c>
      <c r="X764" s="34">
        <v>820</v>
      </c>
      <c r="Y764" s="34">
        <v>0</v>
      </c>
      <c r="Z764" s="34">
        <v>0</v>
      </c>
      <c r="AA764" s="34">
        <v>0</v>
      </c>
      <c r="AB764" s="34">
        <v>0</v>
      </c>
      <c r="AC764" s="34">
        <v>0</v>
      </c>
      <c r="AD764" s="34">
        <f t="shared" si="613"/>
        <v>0</v>
      </c>
      <c r="AE764" s="34">
        <v>0</v>
      </c>
      <c r="AF764" s="34">
        <v>0</v>
      </c>
      <c r="AG764" s="34">
        <v>0</v>
      </c>
      <c r="AH764" s="34">
        <v>0</v>
      </c>
      <c r="AI764" s="34">
        <v>0</v>
      </c>
      <c r="AJ764" s="34">
        <v>0</v>
      </c>
      <c r="AK764" s="34">
        <f t="shared" si="614"/>
        <v>0</v>
      </c>
      <c r="AL764" s="34">
        <v>0</v>
      </c>
      <c r="AM764" s="34">
        <v>0</v>
      </c>
      <c r="AN764" s="34">
        <v>0</v>
      </c>
      <c r="AO764" s="34">
        <v>0</v>
      </c>
      <c r="AP764" s="34">
        <v>0</v>
      </c>
      <c r="AQ764" s="34">
        <v>0</v>
      </c>
      <c r="AR764" s="34">
        <f t="shared" si="615"/>
        <v>0</v>
      </c>
      <c r="AS764" s="34">
        <v>0</v>
      </c>
      <c r="AT764" s="34">
        <v>0</v>
      </c>
      <c r="AU764" s="34">
        <v>0</v>
      </c>
      <c r="AV764" s="34">
        <v>0</v>
      </c>
    </row>
    <row r="765" spans="1:48" ht="76.5" x14ac:dyDescent="0.5">
      <c r="A765" s="53">
        <v>701</v>
      </c>
      <c r="B765" s="50" t="s">
        <v>1487</v>
      </c>
      <c r="C765" s="51" t="s">
        <v>1488</v>
      </c>
      <c r="D765" s="52">
        <v>2019</v>
      </c>
      <c r="E765" s="52">
        <v>2021</v>
      </c>
      <c r="F765" s="33">
        <v>10899.58</v>
      </c>
      <c r="G765" s="34">
        <f t="shared" si="604"/>
        <v>0.4</v>
      </c>
      <c r="H765" s="34">
        <f t="shared" si="605"/>
        <v>0</v>
      </c>
      <c r="I765" s="34">
        <f t="shared" si="606"/>
        <v>6736.75</v>
      </c>
      <c r="J765" s="34">
        <f t="shared" si="607"/>
        <v>6736.75</v>
      </c>
      <c r="K765" s="34">
        <f t="shared" si="608"/>
        <v>0</v>
      </c>
      <c r="L765" s="34">
        <f t="shared" si="609"/>
        <v>0</v>
      </c>
      <c r="M765" s="34">
        <f t="shared" si="610"/>
        <v>0</v>
      </c>
      <c r="N765" s="34">
        <v>0</v>
      </c>
      <c r="O765" s="34">
        <v>0</v>
      </c>
      <c r="P765" s="34">
        <f t="shared" si="611"/>
        <v>736.75</v>
      </c>
      <c r="Q765" s="34">
        <v>736.75</v>
      </c>
      <c r="R765" s="34">
        <v>0</v>
      </c>
      <c r="S765" s="34">
        <v>0</v>
      </c>
      <c r="T765" s="34">
        <v>0</v>
      </c>
      <c r="U765" s="34">
        <v>0.4</v>
      </c>
      <c r="V765" s="34">
        <v>0</v>
      </c>
      <c r="W765" s="34">
        <f t="shared" si="612"/>
        <v>1000</v>
      </c>
      <c r="X765" s="34">
        <v>1000</v>
      </c>
      <c r="Y765" s="34">
        <v>0</v>
      </c>
      <c r="Z765" s="34">
        <v>0</v>
      </c>
      <c r="AA765" s="34">
        <v>0</v>
      </c>
      <c r="AB765" s="34">
        <v>0</v>
      </c>
      <c r="AC765" s="34">
        <v>0</v>
      </c>
      <c r="AD765" s="34">
        <f t="shared" si="613"/>
        <v>5000</v>
      </c>
      <c r="AE765" s="34">
        <v>5000</v>
      </c>
      <c r="AF765" s="34">
        <v>0</v>
      </c>
      <c r="AG765" s="34">
        <v>0</v>
      </c>
      <c r="AH765" s="34">
        <v>0</v>
      </c>
      <c r="AI765" s="34">
        <v>0</v>
      </c>
      <c r="AJ765" s="34">
        <v>0</v>
      </c>
      <c r="AK765" s="34">
        <f t="shared" si="614"/>
        <v>0</v>
      </c>
      <c r="AL765" s="34">
        <v>0</v>
      </c>
      <c r="AM765" s="34">
        <v>0</v>
      </c>
      <c r="AN765" s="34">
        <v>0</v>
      </c>
      <c r="AO765" s="34">
        <v>0</v>
      </c>
      <c r="AP765" s="34">
        <v>0</v>
      </c>
      <c r="AQ765" s="34">
        <v>0</v>
      </c>
      <c r="AR765" s="34">
        <f t="shared" si="615"/>
        <v>0</v>
      </c>
      <c r="AS765" s="34">
        <v>0</v>
      </c>
      <c r="AT765" s="34">
        <v>0</v>
      </c>
      <c r="AU765" s="34">
        <v>0</v>
      </c>
      <c r="AV765" s="34">
        <v>0</v>
      </c>
    </row>
    <row r="766" spans="1:48" ht="76.5" x14ac:dyDescent="0.5">
      <c r="A766" s="53">
        <v>702</v>
      </c>
      <c r="B766" s="50" t="s">
        <v>1489</v>
      </c>
      <c r="C766" s="51" t="s">
        <v>1490</v>
      </c>
      <c r="D766" s="52">
        <v>2019</v>
      </c>
      <c r="E766" s="52">
        <v>2022</v>
      </c>
      <c r="F766" s="33">
        <v>3342.23</v>
      </c>
      <c r="G766" s="34">
        <f t="shared" si="604"/>
        <v>0</v>
      </c>
      <c r="H766" s="34">
        <f t="shared" si="605"/>
        <v>0</v>
      </c>
      <c r="I766" s="34">
        <f t="shared" si="606"/>
        <v>3332.23</v>
      </c>
      <c r="J766" s="34">
        <f t="shared" si="607"/>
        <v>3332.23</v>
      </c>
      <c r="K766" s="34">
        <f t="shared" si="608"/>
        <v>0</v>
      </c>
      <c r="L766" s="34">
        <f t="shared" si="609"/>
        <v>0</v>
      </c>
      <c r="M766" s="34">
        <f t="shared" si="610"/>
        <v>0</v>
      </c>
      <c r="N766" s="34">
        <v>0</v>
      </c>
      <c r="O766" s="34">
        <v>0</v>
      </c>
      <c r="P766" s="34">
        <f t="shared" si="611"/>
        <v>275.12</v>
      </c>
      <c r="Q766" s="34">
        <v>275.12</v>
      </c>
      <c r="R766" s="34">
        <v>0</v>
      </c>
      <c r="S766" s="34">
        <v>0</v>
      </c>
      <c r="T766" s="34">
        <v>0</v>
      </c>
      <c r="U766" s="34">
        <v>0</v>
      </c>
      <c r="V766" s="34">
        <v>0</v>
      </c>
      <c r="W766" s="34">
        <f t="shared" si="612"/>
        <v>10</v>
      </c>
      <c r="X766" s="34">
        <v>10</v>
      </c>
      <c r="Y766" s="34">
        <v>0</v>
      </c>
      <c r="Z766" s="34">
        <v>0</v>
      </c>
      <c r="AA766" s="34">
        <v>0</v>
      </c>
      <c r="AB766" s="34">
        <v>0</v>
      </c>
      <c r="AC766" s="34">
        <v>0</v>
      </c>
      <c r="AD766" s="34">
        <f t="shared" si="613"/>
        <v>547.11</v>
      </c>
      <c r="AE766" s="34">
        <v>547.11</v>
      </c>
      <c r="AF766" s="34">
        <v>0</v>
      </c>
      <c r="AG766" s="34">
        <v>0</v>
      </c>
      <c r="AH766" s="34">
        <v>0</v>
      </c>
      <c r="AI766" s="34">
        <v>0</v>
      </c>
      <c r="AJ766" s="34">
        <v>0</v>
      </c>
      <c r="AK766" s="34">
        <f t="shared" si="614"/>
        <v>2500</v>
      </c>
      <c r="AL766" s="34">
        <v>2500</v>
      </c>
      <c r="AM766" s="34">
        <v>0</v>
      </c>
      <c r="AN766" s="34">
        <v>0</v>
      </c>
      <c r="AO766" s="34">
        <v>0</v>
      </c>
      <c r="AP766" s="34">
        <v>0</v>
      </c>
      <c r="AQ766" s="34">
        <v>0</v>
      </c>
      <c r="AR766" s="34">
        <f t="shared" si="615"/>
        <v>0</v>
      </c>
      <c r="AS766" s="34">
        <v>0</v>
      </c>
      <c r="AT766" s="34">
        <v>0</v>
      </c>
      <c r="AU766" s="34">
        <v>0</v>
      </c>
      <c r="AV766" s="34">
        <v>0</v>
      </c>
    </row>
    <row r="767" spans="1:48" ht="114.75" x14ac:dyDescent="0.5">
      <c r="A767" s="53">
        <v>703</v>
      </c>
      <c r="B767" s="50" t="s">
        <v>1491</v>
      </c>
      <c r="C767" s="51" t="s">
        <v>1492</v>
      </c>
      <c r="D767" s="52">
        <v>2019</v>
      </c>
      <c r="E767" s="52">
        <v>2021</v>
      </c>
      <c r="F767" s="33">
        <v>3096.75</v>
      </c>
      <c r="G767" s="34">
        <f t="shared" si="604"/>
        <v>0</v>
      </c>
      <c r="H767" s="34">
        <f t="shared" si="605"/>
        <v>0</v>
      </c>
      <c r="I767" s="34">
        <f t="shared" si="606"/>
        <v>3086.75</v>
      </c>
      <c r="J767" s="34">
        <f t="shared" si="607"/>
        <v>3086.75</v>
      </c>
      <c r="K767" s="34">
        <f t="shared" si="608"/>
        <v>0</v>
      </c>
      <c r="L767" s="34">
        <f t="shared" si="609"/>
        <v>0</v>
      </c>
      <c r="M767" s="34">
        <f t="shared" si="610"/>
        <v>0</v>
      </c>
      <c r="N767" s="34">
        <v>0</v>
      </c>
      <c r="O767" s="34">
        <v>0</v>
      </c>
      <c r="P767" s="34">
        <f t="shared" si="611"/>
        <v>10</v>
      </c>
      <c r="Q767" s="34">
        <v>10</v>
      </c>
      <c r="R767" s="34">
        <v>0</v>
      </c>
      <c r="S767" s="34">
        <v>0</v>
      </c>
      <c r="T767" s="34">
        <v>0</v>
      </c>
      <c r="U767" s="34">
        <v>0</v>
      </c>
      <c r="V767" s="34">
        <v>0</v>
      </c>
      <c r="W767" s="34">
        <f t="shared" si="612"/>
        <v>1076.75</v>
      </c>
      <c r="X767" s="34">
        <v>1076.75</v>
      </c>
      <c r="Y767" s="34">
        <v>0</v>
      </c>
      <c r="Z767" s="34">
        <v>0</v>
      </c>
      <c r="AA767" s="34">
        <v>0</v>
      </c>
      <c r="AB767" s="34">
        <v>0</v>
      </c>
      <c r="AC767" s="34">
        <v>0</v>
      </c>
      <c r="AD767" s="34">
        <f t="shared" si="613"/>
        <v>2000</v>
      </c>
      <c r="AE767" s="34">
        <v>2000</v>
      </c>
      <c r="AF767" s="34">
        <v>0</v>
      </c>
      <c r="AG767" s="34">
        <v>0</v>
      </c>
      <c r="AH767" s="34">
        <v>0</v>
      </c>
      <c r="AI767" s="34">
        <v>0</v>
      </c>
      <c r="AJ767" s="34">
        <v>0</v>
      </c>
      <c r="AK767" s="34">
        <f t="shared" si="614"/>
        <v>0</v>
      </c>
      <c r="AL767" s="34">
        <v>0</v>
      </c>
      <c r="AM767" s="34">
        <v>0</v>
      </c>
      <c r="AN767" s="34">
        <v>0</v>
      </c>
      <c r="AO767" s="34">
        <v>0</v>
      </c>
      <c r="AP767" s="34">
        <v>0</v>
      </c>
      <c r="AQ767" s="34">
        <v>0</v>
      </c>
      <c r="AR767" s="34">
        <f t="shared" si="615"/>
        <v>0</v>
      </c>
      <c r="AS767" s="34">
        <v>0</v>
      </c>
      <c r="AT767" s="34">
        <v>0</v>
      </c>
      <c r="AU767" s="34">
        <v>0</v>
      </c>
      <c r="AV767" s="34">
        <v>0</v>
      </c>
    </row>
    <row r="768" spans="1:48" ht="191.25" x14ac:dyDescent="0.5">
      <c r="A768" s="53">
        <v>704</v>
      </c>
      <c r="B768" s="50" t="s">
        <v>1493</v>
      </c>
      <c r="C768" s="51" t="s">
        <v>1494</v>
      </c>
      <c r="D768" s="52">
        <v>2019</v>
      </c>
      <c r="E768" s="52">
        <v>2021</v>
      </c>
      <c r="F768" s="33">
        <v>8452.58</v>
      </c>
      <c r="G768" s="34">
        <f t="shared" si="604"/>
        <v>0</v>
      </c>
      <c r="H768" s="34">
        <f t="shared" si="605"/>
        <v>2</v>
      </c>
      <c r="I768" s="34">
        <f t="shared" si="606"/>
        <v>6806.3099999999995</v>
      </c>
      <c r="J768" s="34">
        <f t="shared" si="607"/>
        <v>6806.3099999999995</v>
      </c>
      <c r="K768" s="34">
        <f t="shared" si="608"/>
        <v>0</v>
      </c>
      <c r="L768" s="34">
        <f t="shared" si="609"/>
        <v>0</v>
      </c>
      <c r="M768" s="34">
        <f t="shared" si="610"/>
        <v>0</v>
      </c>
      <c r="N768" s="34">
        <v>0</v>
      </c>
      <c r="O768" s="34">
        <v>0</v>
      </c>
      <c r="P768" s="34">
        <f t="shared" si="611"/>
        <v>806.31</v>
      </c>
      <c r="Q768" s="34">
        <v>806.31</v>
      </c>
      <c r="R768" s="34">
        <v>0</v>
      </c>
      <c r="S768" s="34">
        <v>0</v>
      </c>
      <c r="T768" s="34">
        <v>0</v>
      </c>
      <c r="U768" s="34">
        <v>0</v>
      </c>
      <c r="V768" s="34">
        <v>2</v>
      </c>
      <c r="W768" s="34">
        <f t="shared" si="612"/>
        <v>1000</v>
      </c>
      <c r="X768" s="34">
        <v>1000</v>
      </c>
      <c r="Y768" s="34">
        <v>0</v>
      </c>
      <c r="Z768" s="34">
        <v>0</v>
      </c>
      <c r="AA768" s="34">
        <v>0</v>
      </c>
      <c r="AB768" s="34">
        <v>0</v>
      </c>
      <c r="AC768" s="34">
        <v>0</v>
      </c>
      <c r="AD768" s="34">
        <f t="shared" si="613"/>
        <v>5000</v>
      </c>
      <c r="AE768" s="34">
        <v>5000</v>
      </c>
      <c r="AF768" s="34">
        <v>0</v>
      </c>
      <c r="AG768" s="34">
        <v>0</v>
      </c>
      <c r="AH768" s="34">
        <v>0</v>
      </c>
      <c r="AI768" s="34">
        <v>0</v>
      </c>
      <c r="AJ768" s="34">
        <v>0</v>
      </c>
      <c r="AK768" s="34">
        <f t="shared" si="614"/>
        <v>0</v>
      </c>
      <c r="AL768" s="34">
        <v>0</v>
      </c>
      <c r="AM768" s="34">
        <v>0</v>
      </c>
      <c r="AN768" s="34">
        <v>0</v>
      </c>
      <c r="AO768" s="34">
        <v>0</v>
      </c>
      <c r="AP768" s="34">
        <v>0</v>
      </c>
      <c r="AQ768" s="34">
        <v>0</v>
      </c>
      <c r="AR768" s="34">
        <f t="shared" si="615"/>
        <v>0</v>
      </c>
      <c r="AS768" s="34">
        <v>0</v>
      </c>
      <c r="AT768" s="34">
        <v>0</v>
      </c>
      <c r="AU768" s="34">
        <v>0</v>
      </c>
      <c r="AV768" s="34">
        <v>0</v>
      </c>
    </row>
    <row r="769" spans="1:48" ht="153" x14ac:dyDescent="0.5">
      <c r="A769" s="53">
        <v>705</v>
      </c>
      <c r="B769" s="50" t="s">
        <v>1495</v>
      </c>
      <c r="C769" s="51" t="s">
        <v>1496</v>
      </c>
      <c r="D769" s="52">
        <v>2018</v>
      </c>
      <c r="E769" s="52">
        <v>2020</v>
      </c>
      <c r="F769" s="33">
        <v>546.06769999999995</v>
      </c>
      <c r="G769" s="34">
        <f t="shared" si="604"/>
        <v>0</v>
      </c>
      <c r="H769" s="34">
        <f t="shared" si="605"/>
        <v>0.4</v>
      </c>
      <c r="I769" s="34">
        <f t="shared" si="606"/>
        <v>93.306200000000004</v>
      </c>
      <c r="J769" s="34">
        <f t="shared" si="607"/>
        <v>93.306200000000004</v>
      </c>
      <c r="K769" s="34">
        <f t="shared" si="608"/>
        <v>0</v>
      </c>
      <c r="L769" s="34">
        <f t="shared" si="609"/>
        <v>0</v>
      </c>
      <c r="M769" s="34">
        <f t="shared" si="610"/>
        <v>0</v>
      </c>
      <c r="N769" s="34">
        <v>0</v>
      </c>
      <c r="O769" s="34">
        <v>0.4</v>
      </c>
      <c r="P769" s="34">
        <f t="shared" si="611"/>
        <v>93.306200000000004</v>
      </c>
      <c r="Q769" s="34">
        <v>93.306200000000004</v>
      </c>
      <c r="R769" s="34">
        <v>0</v>
      </c>
      <c r="S769" s="34">
        <v>0</v>
      </c>
      <c r="T769" s="34">
        <v>0</v>
      </c>
      <c r="U769" s="34">
        <v>0</v>
      </c>
      <c r="V769" s="34">
        <v>0</v>
      </c>
      <c r="W769" s="34">
        <f t="shared" si="612"/>
        <v>0</v>
      </c>
      <c r="X769" s="34">
        <v>0</v>
      </c>
      <c r="Y769" s="34">
        <v>0</v>
      </c>
      <c r="Z769" s="34">
        <v>0</v>
      </c>
      <c r="AA769" s="34">
        <v>0</v>
      </c>
      <c r="AB769" s="34">
        <v>0</v>
      </c>
      <c r="AC769" s="34">
        <v>0</v>
      </c>
      <c r="AD769" s="34">
        <f t="shared" si="613"/>
        <v>0</v>
      </c>
      <c r="AE769" s="34">
        <v>0</v>
      </c>
      <c r="AF769" s="34">
        <v>0</v>
      </c>
      <c r="AG769" s="34">
        <v>0</v>
      </c>
      <c r="AH769" s="34">
        <v>0</v>
      </c>
      <c r="AI769" s="34">
        <v>0</v>
      </c>
      <c r="AJ769" s="34">
        <v>0</v>
      </c>
      <c r="AK769" s="34">
        <f t="shared" si="614"/>
        <v>0</v>
      </c>
      <c r="AL769" s="34">
        <v>0</v>
      </c>
      <c r="AM769" s="34">
        <v>0</v>
      </c>
      <c r="AN769" s="34">
        <v>0</v>
      </c>
      <c r="AO769" s="34">
        <v>0</v>
      </c>
      <c r="AP769" s="34">
        <v>0</v>
      </c>
      <c r="AQ769" s="34">
        <v>0</v>
      </c>
      <c r="AR769" s="34">
        <f t="shared" si="615"/>
        <v>0</v>
      </c>
      <c r="AS769" s="34">
        <v>0</v>
      </c>
      <c r="AT769" s="34">
        <v>0</v>
      </c>
      <c r="AU769" s="34">
        <v>0</v>
      </c>
      <c r="AV769" s="34">
        <v>0</v>
      </c>
    </row>
    <row r="770" spans="1:48" ht="153" x14ac:dyDescent="0.5">
      <c r="A770" s="53">
        <v>706</v>
      </c>
      <c r="B770" s="50" t="s">
        <v>1497</v>
      </c>
      <c r="C770" s="51" t="s">
        <v>1498</v>
      </c>
      <c r="D770" s="52">
        <v>2018</v>
      </c>
      <c r="E770" s="52">
        <v>2020</v>
      </c>
      <c r="F770" s="33">
        <v>3765.1744100000001</v>
      </c>
      <c r="G770" s="34">
        <f t="shared" si="604"/>
        <v>0.23200000000000001</v>
      </c>
      <c r="H770" s="34">
        <f t="shared" si="605"/>
        <v>0.4</v>
      </c>
      <c r="I770" s="34">
        <f t="shared" si="606"/>
        <v>2177.16</v>
      </c>
      <c r="J770" s="34">
        <f t="shared" si="607"/>
        <v>2177.16</v>
      </c>
      <c r="K770" s="34">
        <f t="shared" si="608"/>
        <v>0</v>
      </c>
      <c r="L770" s="34">
        <f t="shared" si="609"/>
        <v>0</v>
      </c>
      <c r="M770" s="34">
        <f t="shared" si="610"/>
        <v>0</v>
      </c>
      <c r="N770" s="34">
        <v>0.23200000000000001</v>
      </c>
      <c r="O770" s="34">
        <v>0.4</v>
      </c>
      <c r="P770" s="34">
        <f t="shared" si="611"/>
        <v>2177.16</v>
      </c>
      <c r="Q770" s="34">
        <v>2177.16</v>
      </c>
      <c r="R770" s="34">
        <v>0</v>
      </c>
      <c r="S770" s="34">
        <v>0</v>
      </c>
      <c r="T770" s="34">
        <v>0</v>
      </c>
      <c r="U770" s="34">
        <v>0</v>
      </c>
      <c r="V770" s="34">
        <v>0</v>
      </c>
      <c r="W770" s="34">
        <f t="shared" si="612"/>
        <v>0</v>
      </c>
      <c r="X770" s="34">
        <v>0</v>
      </c>
      <c r="Y770" s="34">
        <v>0</v>
      </c>
      <c r="Z770" s="34">
        <v>0</v>
      </c>
      <c r="AA770" s="34">
        <v>0</v>
      </c>
      <c r="AB770" s="34">
        <v>0</v>
      </c>
      <c r="AC770" s="34">
        <v>0</v>
      </c>
      <c r="AD770" s="34">
        <f t="shared" si="613"/>
        <v>0</v>
      </c>
      <c r="AE770" s="34">
        <v>0</v>
      </c>
      <c r="AF770" s="34">
        <v>0</v>
      </c>
      <c r="AG770" s="34">
        <v>0</v>
      </c>
      <c r="AH770" s="34">
        <v>0</v>
      </c>
      <c r="AI770" s="34">
        <v>0</v>
      </c>
      <c r="AJ770" s="34">
        <v>0</v>
      </c>
      <c r="AK770" s="34">
        <f t="shared" si="614"/>
        <v>0</v>
      </c>
      <c r="AL770" s="34">
        <v>0</v>
      </c>
      <c r="AM770" s="34">
        <v>0</v>
      </c>
      <c r="AN770" s="34">
        <v>0</v>
      </c>
      <c r="AO770" s="34">
        <v>0</v>
      </c>
      <c r="AP770" s="34">
        <v>0</v>
      </c>
      <c r="AQ770" s="34">
        <v>0</v>
      </c>
      <c r="AR770" s="34">
        <f t="shared" si="615"/>
        <v>0</v>
      </c>
      <c r="AS770" s="34">
        <v>0</v>
      </c>
      <c r="AT770" s="34">
        <v>0</v>
      </c>
      <c r="AU770" s="34">
        <v>0</v>
      </c>
      <c r="AV770" s="34">
        <v>0</v>
      </c>
    </row>
    <row r="771" spans="1:48" ht="76.5" x14ac:dyDescent="0.5">
      <c r="A771" s="53">
        <v>707</v>
      </c>
      <c r="B771" s="50" t="s">
        <v>1499</v>
      </c>
      <c r="C771" s="51" t="s">
        <v>1500</v>
      </c>
      <c r="D771" s="52">
        <v>2020</v>
      </c>
      <c r="E771" s="52">
        <v>2021</v>
      </c>
      <c r="F771" s="33">
        <v>836.61</v>
      </c>
      <c r="G771" s="34">
        <f t="shared" si="604"/>
        <v>0.36</v>
      </c>
      <c r="H771" s="34">
        <f t="shared" si="605"/>
        <v>0</v>
      </c>
      <c r="I771" s="34">
        <f t="shared" si="606"/>
        <v>786.94</v>
      </c>
      <c r="J771" s="34">
        <f t="shared" si="607"/>
        <v>786.94</v>
      </c>
      <c r="K771" s="34">
        <f t="shared" si="608"/>
        <v>0</v>
      </c>
      <c r="L771" s="34">
        <f t="shared" si="609"/>
        <v>0</v>
      </c>
      <c r="M771" s="34">
        <f t="shared" si="610"/>
        <v>0</v>
      </c>
      <c r="N771" s="34">
        <v>0</v>
      </c>
      <c r="O771" s="34">
        <v>0</v>
      </c>
      <c r="P771" s="34">
        <f t="shared" si="611"/>
        <v>246.99</v>
      </c>
      <c r="Q771" s="34">
        <v>246.99</v>
      </c>
      <c r="R771" s="34">
        <v>0</v>
      </c>
      <c r="S771" s="34">
        <v>0</v>
      </c>
      <c r="T771" s="34">
        <v>0</v>
      </c>
      <c r="U771" s="34">
        <v>0.36</v>
      </c>
      <c r="V771" s="34">
        <v>0</v>
      </c>
      <c r="W771" s="34">
        <f t="shared" si="612"/>
        <v>539.95000000000005</v>
      </c>
      <c r="X771" s="34">
        <v>539.95000000000005</v>
      </c>
      <c r="Y771" s="34">
        <v>0</v>
      </c>
      <c r="Z771" s="34">
        <v>0</v>
      </c>
      <c r="AA771" s="34">
        <v>0</v>
      </c>
      <c r="AB771" s="34">
        <v>0</v>
      </c>
      <c r="AC771" s="34">
        <v>0</v>
      </c>
      <c r="AD771" s="34">
        <f t="shared" si="613"/>
        <v>0</v>
      </c>
      <c r="AE771" s="34">
        <v>0</v>
      </c>
      <c r="AF771" s="34">
        <v>0</v>
      </c>
      <c r="AG771" s="34">
        <v>0</v>
      </c>
      <c r="AH771" s="34">
        <v>0</v>
      </c>
      <c r="AI771" s="34">
        <v>0</v>
      </c>
      <c r="AJ771" s="34">
        <v>0</v>
      </c>
      <c r="AK771" s="34">
        <f t="shared" si="614"/>
        <v>0</v>
      </c>
      <c r="AL771" s="34">
        <v>0</v>
      </c>
      <c r="AM771" s="34">
        <v>0</v>
      </c>
      <c r="AN771" s="34">
        <v>0</v>
      </c>
      <c r="AO771" s="34">
        <v>0</v>
      </c>
      <c r="AP771" s="34">
        <v>0</v>
      </c>
      <c r="AQ771" s="34">
        <v>0</v>
      </c>
      <c r="AR771" s="34">
        <f t="shared" si="615"/>
        <v>0</v>
      </c>
      <c r="AS771" s="34">
        <v>0</v>
      </c>
      <c r="AT771" s="34">
        <v>0</v>
      </c>
      <c r="AU771" s="34">
        <v>0</v>
      </c>
      <c r="AV771" s="34">
        <v>0</v>
      </c>
    </row>
    <row r="772" spans="1:48" ht="153" x14ac:dyDescent="0.5">
      <c r="A772" s="53">
        <v>708</v>
      </c>
      <c r="B772" s="50" t="s">
        <v>1501</v>
      </c>
      <c r="C772" s="51" t="s">
        <v>1502</v>
      </c>
      <c r="D772" s="52">
        <v>2018</v>
      </c>
      <c r="E772" s="52">
        <v>2020</v>
      </c>
      <c r="F772" s="33">
        <v>3195.49</v>
      </c>
      <c r="G772" s="34">
        <f t="shared" si="604"/>
        <v>0.06</v>
      </c>
      <c r="H772" s="34">
        <f t="shared" si="605"/>
        <v>2</v>
      </c>
      <c r="I772" s="34">
        <f t="shared" si="606"/>
        <v>621.86</v>
      </c>
      <c r="J772" s="34">
        <f t="shared" si="607"/>
        <v>621.86</v>
      </c>
      <c r="K772" s="34">
        <f t="shared" si="608"/>
        <v>0</v>
      </c>
      <c r="L772" s="34">
        <f t="shared" si="609"/>
        <v>0</v>
      </c>
      <c r="M772" s="34">
        <f t="shared" si="610"/>
        <v>0</v>
      </c>
      <c r="N772" s="34">
        <v>0.06</v>
      </c>
      <c r="O772" s="34">
        <v>2</v>
      </c>
      <c r="P772" s="34">
        <f t="shared" si="611"/>
        <v>621.86</v>
      </c>
      <c r="Q772" s="34">
        <v>621.86</v>
      </c>
      <c r="R772" s="34">
        <v>0</v>
      </c>
      <c r="S772" s="34">
        <v>0</v>
      </c>
      <c r="T772" s="34">
        <v>0</v>
      </c>
      <c r="U772" s="34">
        <v>0</v>
      </c>
      <c r="V772" s="34">
        <v>0</v>
      </c>
      <c r="W772" s="34">
        <f t="shared" si="612"/>
        <v>0</v>
      </c>
      <c r="X772" s="34">
        <v>0</v>
      </c>
      <c r="Y772" s="34">
        <v>0</v>
      </c>
      <c r="Z772" s="34">
        <v>0</v>
      </c>
      <c r="AA772" s="34">
        <v>0</v>
      </c>
      <c r="AB772" s="34">
        <v>0</v>
      </c>
      <c r="AC772" s="34">
        <v>0</v>
      </c>
      <c r="AD772" s="34">
        <f t="shared" si="613"/>
        <v>0</v>
      </c>
      <c r="AE772" s="34">
        <v>0</v>
      </c>
      <c r="AF772" s="34">
        <v>0</v>
      </c>
      <c r="AG772" s="34">
        <v>0</v>
      </c>
      <c r="AH772" s="34">
        <v>0</v>
      </c>
      <c r="AI772" s="34">
        <v>0</v>
      </c>
      <c r="AJ772" s="34">
        <v>0</v>
      </c>
      <c r="AK772" s="34">
        <f t="shared" si="614"/>
        <v>0</v>
      </c>
      <c r="AL772" s="34">
        <v>0</v>
      </c>
      <c r="AM772" s="34">
        <v>0</v>
      </c>
      <c r="AN772" s="34">
        <v>0</v>
      </c>
      <c r="AO772" s="34">
        <v>0</v>
      </c>
      <c r="AP772" s="34">
        <v>0</v>
      </c>
      <c r="AQ772" s="34">
        <v>0</v>
      </c>
      <c r="AR772" s="34">
        <f t="shared" si="615"/>
        <v>0</v>
      </c>
      <c r="AS772" s="34">
        <v>0</v>
      </c>
      <c r="AT772" s="34">
        <v>0</v>
      </c>
      <c r="AU772" s="34">
        <v>0</v>
      </c>
      <c r="AV772" s="34">
        <v>0</v>
      </c>
    </row>
    <row r="773" spans="1:48" ht="191.25" x14ac:dyDescent="0.5">
      <c r="A773" s="53">
        <v>709</v>
      </c>
      <c r="B773" s="50" t="s">
        <v>1503</v>
      </c>
      <c r="C773" s="51" t="s">
        <v>1504</v>
      </c>
      <c r="D773" s="52">
        <v>2018</v>
      </c>
      <c r="E773" s="52">
        <v>2020</v>
      </c>
      <c r="F773" s="33">
        <v>10922.76</v>
      </c>
      <c r="G773" s="34">
        <f t="shared" si="604"/>
        <v>0.98260000000000003</v>
      </c>
      <c r="H773" s="34">
        <f t="shared" si="605"/>
        <v>1.26</v>
      </c>
      <c r="I773" s="34">
        <f t="shared" si="606"/>
        <v>9162.5</v>
      </c>
      <c r="J773" s="34">
        <f t="shared" si="607"/>
        <v>9162.5</v>
      </c>
      <c r="K773" s="34">
        <f t="shared" si="608"/>
        <v>0</v>
      </c>
      <c r="L773" s="34">
        <f t="shared" si="609"/>
        <v>0</v>
      </c>
      <c r="M773" s="34">
        <f t="shared" si="610"/>
        <v>0</v>
      </c>
      <c r="N773" s="34">
        <v>0.98260000000000003</v>
      </c>
      <c r="O773" s="34">
        <v>1.26</v>
      </c>
      <c r="P773" s="34">
        <f t="shared" si="611"/>
        <v>9162.5</v>
      </c>
      <c r="Q773" s="34">
        <v>9162.5</v>
      </c>
      <c r="R773" s="34">
        <v>0</v>
      </c>
      <c r="S773" s="34">
        <v>0</v>
      </c>
      <c r="T773" s="34">
        <v>0</v>
      </c>
      <c r="U773" s="34">
        <v>0</v>
      </c>
      <c r="V773" s="34">
        <v>0</v>
      </c>
      <c r="W773" s="34">
        <f t="shared" si="612"/>
        <v>0</v>
      </c>
      <c r="X773" s="34">
        <v>0</v>
      </c>
      <c r="Y773" s="34">
        <v>0</v>
      </c>
      <c r="Z773" s="34">
        <v>0</v>
      </c>
      <c r="AA773" s="34">
        <v>0</v>
      </c>
      <c r="AB773" s="34">
        <v>0</v>
      </c>
      <c r="AC773" s="34">
        <v>0</v>
      </c>
      <c r="AD773" s="34">
        <f t="shared" si="613"/>
        <v>0</v>
      </c>
      <c r="AE773" s="34">
        <v>0</v>
      </c>
      <c r="AF773" s="34">
        <v>0</v>
      </c>
      <c r="AG773" s="34">
        <v>0</v>
      </c>
      <c r="AH773" s="34">
        <v>0</v>
      </c>
      <c r="AI773" s="34">
        <v>0</v>
      </c>
      <c r="AJ773" s="34">
        <v>0</v>
      </c>
      <c r="AK773" s="34">
        <f t="shared" si="614"/>
        <v>0</v>
      </c>
      <c r="AL773" s="34">
        <v>0</v>
      </c>
      <c r="AM773" s="34">
        <v>0</v>
      </c>
      <c r="AN773" s="34">
        <v>0</v>
      </c>
      <c r="AO773" s="34">
        <v>0</v>
      </c>
      <c r="AP773" s="34">
        <v>0</v>
      </c>
      <c r="AQ773" s="34">
        <v>0</v>
      </c>
      <c r="AR773" s="34">
        <f t="shared" si="615"/>
        <v>0</v>
      </c>
      <c r="AS773" s="34">
        <v>0</v>
      </c>
      <c r="AT773" s="34">
        <v>0</v>
      </c>
      <c r="AU773" s="34">
        <v>0</v>
      </c>
      <c r="AV773" s="34">
        <v>0</v>
      </c>
    </row>
    <row r="774" spans="1:48" ht="191.25" x14ac:dyDescent="0.5">
      <c r="A774" s="53">
        <v>710</v>
      </c>
      <c r="B774" s="50" t="s">
        <v>1505</v>
      </c>
      <c r="C774" s="51" t="s">
        <v>1506</v>
      </c>
      <c r="D774" s="52">
        <v>2019</v>
      </c>
      <c r="E774" s="52">
        <v>2020</v>
      </c>
      <c r="F774" s="33">
        <v>2417.89948</v>
      </c>
      <c r="G774" s="34">
        <f t="shared" si="604"/>
        <v>0.16</v>
      </c>
      <c r="H774" s="34">
        <f t="shared" si="605"/>
        <v>0</v>
      </c>
      <c r="I774" s="34">
        <f t="shared" si="606"/>
        <v>780.72469999999998</v>
      </c>
      <c r="J774" s="34">
        <f t="shared" si="607"/>
        <v>780.72469999999998</v>
      </c>
      <c r="K774" s="34">
        <f t="shared" si="608"/>
        <v>0</v>
      </c>
      <c r="L774" s="34">
        <f t="shared" si="609"/>
        <v>0</v>
      </c>
      <c r="M774" s="34">
        <f t="shared" si="610"/>
        <v>0</v>
      </c>
      <c r="N774" s="34">
        <v>0.16</v>
      </c>
      <c r="O774" s="34">
        <v>0</v>
      </c>
      <c r="P774" s="34">
        <f t="shared" si="611"/>
        <v>780.72469999999998</v>
      </c>
      <c r="Q774" s="34">
        <v>780.72469999999998</v>
      </c>
      <c r="R774" s="34">
        <v>0</v>
      </c>
      <c r="S774" s="34">
        <v>0</v>
      </c>
      <c r="T774" s="34">
        <v>0</v>
      </c>
      <c r="U774" s="34">
        <v>0</v>
      </c>
      <c r="V774" s="34">
        <v>0</v>
      </c>
      <c r="W774" s="34">
        <f t="shared" si="612"/>
        <v>0</v>
      </c>
      <c r="X774" s="34">
        <v>0</v>
      </c>
      <c r="Y774" s="34">
        <v>0</v>
      </c>
      <c r="Z774" s="34">
        <v>0</v>
      </c>
      <c r="AA774" s="34">
        <v>0</v>
      </c>
      <c r="AB774" s="34">
        <v>0</v>
      </c>
      <c r="AC774" s="34">
        <v>0</v>
      </c>
      <c r="AD774" s="34">
        <f t="shared" si="613"/>
        <v>0</v>
      </c>
      <c r="AE774" s="34">
        <v>0</v>
      </c>
      <c r="AF774" s="34">
        <v>0</v>
      </c>
      <c r="AG774" s="34">
        <v>0</v>
      </c>
      <c r="AH774" s="34">
        <v>0</v>
      </c>
      <c r="AI774" s="34">
        <v>0</v>
      </c>
      <c r="AJ774" s="34">
        <v>0</v>
      </c>
      <c r="AK774" s="34">
        <f t="shared" si="614"/>
        <v>0</v>
      </c>
      <c r="AL774" s="34">
        <v>0</v>
      </c>
      <c r="AM774" s="34">
        <v>0</v>
      </c>
      <c r="AN774" s="34">
        <v>0</v>
      </c>
      <c r="AO774" s="34">
        <v>0</v>
      </c>
      <c r="AP774" s="34">
        <v>0</v>
      </c>
      <c r="AQ774" s="34">
        <v>0</v>
      </c>
      <c r="AR774" s="34">
        <f t="shared" si="615"/>
        <v>0</v>
      </c>
      <c r="AS774" s="34">
        <v>0</v>
      </c>
      <c r="AT774" s="34">
        <v>0</v>
      </c>
      <c r="AU774" s="34">
        <v>0</v>
      </c>
      <c r="AV774" s="34">
        <v>0</v>
      </c>
    </row>
    <row r="775" spans="1:48" ht="191.25" x14ac:dyDescent="0.5">
      <c r="A775" s="53">
        <v>711</v>
      </c>
      <c r="B775" s="50" t="s">
        <v>1507</v>
      </c>
      <c r="C775" s="51" t="s">
        <v>1508</v>
      </c>
      <c r="D775" s="52">
        <v>2019</v>
      </c>
      <c r="E775" s="52">
        <v>2020</v>
      </c>
      <c r="F775" s="34">
        <v>487.06</v>
      </c>
      <c r="G775" s="34">
        <f t="shared" si="604"/>
        <v>0</v>
      </c>
      <c r="H775" s="34">
        <f t="shared" si="605"/>
        <v>0.4</v>
      </c>
      <c r="I775" s="34">
        <f t="shared" si="606"/>
        <v>342.24</v>
      </c>
      <c r="J775" s="34">
        <f t="shared" si="607"/>
        <v>342.24</v>
      </c>
      <c r="K775" s="34">
        <f t="shared" si="608"/>
        <v>0</v>
      </c>
      <c r="L775" s="34">
        <f t="shared" si="609"/>
        <v>0</v>
      </c>
      <c r="M775" s="34">
        <f t="shared" si="610"/>
        <v>0</v>
      </c>
      <c r="N775" s="34">
        <v>0</v>
      </c>
      <c r="O775" s="34">
        <v>0.4</v>
      </c>
      <c r="P775" s="34">
        <f t="shared" si="611"/>
        <v>342.24</v>
      </c>
      <c r="Q775" s="34">
        <v>342.24</v>
      </c>
      <c r="R775" s="34">
        <v>0</v>
      </c>
      <c r="S775" s="34">
        <v>0</v>
      </c>
      <c r="T775" s="34">
        <v>0</v>
      </c>
      <c r="U775" s="34">
        <v>0</v>
      </c>
      <c r="V775" s="34">
        <v>0</v>
      </c>
      <c r="W775" s="34">
        <f t="shared" si="612"/>
        <v>0</v>
      </c>
      <c r="X775" s="34">
        <v>0</v>
      </c>
      <c r="Y775" s="34">
        <v>0</v>
      </c>
      <c r="Z775" s="34">
        <v>0</v>
      </c>
      <c r="AA775" s="34">
        <v>0</v>
      </c>
      <c r="AB775" s="34">
        <v>0</v>
      </c>
      <c r="AC775" s="34">
        <v>0</v>
      </c>
      <c r="AD775" s="34">
        <f t="shared" si="613"/>
        <v>0</v>
      </c>
      <c r="AE775" s="34">
        <v>0</v>
      </c>
      <c r="AF775" s="34">
        <v>0</v>
      </c>
      <c r="AG775" s="34">
        <v>0</v>
      </c>
      <c r="AH775" s="34">
        <v>0</v>
      </c>
      <c r="AI775" s="34">
        <v>0</v>
      </c>
      <c r="AJ775" s="34">
        <v>0</v>
      </c>
      <c r="AK775" s="34">
        <f t="shared" si="614"/>
        <v>0</v>
      </c>
      <c r="AL775" s="34">
        <v>0</v>
      </c>
      <c r="AM775" s="34">
        <v>0</v>
      </c>
      <c r="AN775" s="34">
        <v>0</v>
      </c>
      <c r="AO775" s="34">
        <v>0</v>
      </c>
      <c r="AP775" s="34">
        <v>0</v>
      </c>
      <c r="AQ775" s="34">
        <v>0</v>
      </c>
      <c r="AR775" s="34">
        <f t="shared" si="615"/>
        <v>0</v>
      </c>
      <c r="AS775" s="34">
        <v>0</v>
      </c>
      <c r="AT775" s="34">
        <v>0</v>
      </c>
      <c r="AU775" s="34">
        <v>0</v>
      </c>
      <c r="AV775" s="34">
        <v>0</v>
      </c>
    </row>
    <row r="776" spans="1:48" ht="191.25" x14ac:dyDescent="0.5">
      <c r="A776" s="53">
        <v>712</v>
      </c>
      <c r="B776" s="50" t="s">
        <v>1509</v>
      </c>
      <c r="C776" s="51" t="s">
        <v>1510</v>
      </c>
      <c r="D776" s="52">
        <v>2019</v>
      </c>
      <c r="E776" s="52">
        <v>2020</v>
      </c>
      <c r="F776" s="33">
        <v>359.49010999999996</v>
      </c>
      <c r="G776" s="34">
        <f t="shared" si="604"/>
        <v>0</v>
      </c>
      <c r="H776" s="34">
        <f t="shared" si="605"/>
        <v>0.25</v>
      </c>
      <c r="I776" s="34">
        <f t="shared" si="606"/>
        <v>32.880000000000003</v>
      </c>
      <c r="J776" s="34">
        <f t="shared" si="607"/>
        <v>32.880000000000003</v>
      </c>
      <c r="K776" s="34">
        <f t="shared" si="608"/>
        <v>0</v>
      </c>
      <c r="L776" s="34">
        <f t="shared" si="609"/>
        <v>0</v>
      </c>
      <c r="M776" s="34">
        <f t="shared" si="610"/>
        <v>0</v>
      </c>
      <c r="N776" s="34">
        <v>0</v>
      </c>
      <c r="O776" s="34">
        <v>0.25</v>
      </c>
      <c r="P776" s="34">
        <f t="shared" si="611"/>
        <v>32.880000000000003</v>
      </c>
      <c r="Q776" s="34">
        <v>32.880000000000003</v>
      </c>
      <c r="R776" s="34">
        <v>0</v>
      </c>
      <c r="S776" s="34">
        <v>0</v>
      </c>
      <c r="T776" s="34">
        <v>0</v>
      </c>
      <c r="U776" s="34">
        <v>0</v>
      </c>
      <c r="V776" s="34">
        <v>0</v>
      </c>
      <c r="W776" s="34">
        <f t="shared" si="612"/>
        <v>0</v>
      </c>
      <c r="X776" s="34">
        <v>0</v>
      </c>
      <c r="Y776" s="34">
        <v>0</v>
      </c>
      <c r="Z776" s="34">
        <v>0</v>
      </c>
      <c r="AA776" s="34">
        <v>0</v>
      </c>
      <c r="AB776" s="34">
        <v>0</v>
      </c>
      <c r="AC776" s="34">
        <v>0</v>
      </c>
      <c r="AD776" s="34">
        <f t="shared" si="613"/>
        <v>0</v>
      </c>
      <c r="AE776" s="34">
        <v>0</v>
      </c>
      <c r="AF776" s="34">
        <v>0</v>
      </c>
      <c r="AG776" s="34">
        <v>0</v>
      </c>
      <c r="AH776" s="34">
        <v>0</v>
      </c>
      <c r="AI776" s="34">
        <v>0</v>
      </c>
      <c r="AJ776" s="34">
        <v>0</v>
      </c>
      <c r="AK776" s="34">
        <f t="shared" si="614"/>
        <v>0</v>
      </c>
      <c r="AL776" s="34">
        <v>0</v>
      </c>
      <c r="AM776" s="34">
        <v>0</v>
      </c>
      <c r="AN776" s="34">
        <v>0</v>
      </c>
      <c r="AO776" s="34">
        <v>0</v>
      </c>
      <c r="AP776" s="34">
        <v>0</v>
      </c>
      <c r="AQ776" s="34">
        <v>0</v>
      </c>
      <c r="AR776" s="34">
        <f t="shared" si="615"/>
        <v>0</v>
      </c>
      <c r="AS776" s="34">
        <v>0</v>
      </c>
      <c r="AT776" s="34">
        <v>0</v>
      </c>
      <c r="AU776" s="34">
        <v>0</v>
      </c>
      <c r="AV776" s="34">
        <v>0</v>
      </c>
    </row>
    <row r="777" spans="1:48" ht="153" x14ac:dyDescent="0.5">
      <c r="A777" s="53">
        <v>713</v>
      </c>
      <c r="B777" s="50" t="s">
        <v>1511</v>
      </c>
      <c r="C777" s="51" t="s">
        <v>1512</v>
      </c>
      <c r="D777" s="52">
        <v>2020</v>
      </c>
      <c r="E777" s="52">
        <v>2020</v>
      </c>
      <c r="F777" s="34">
        <v>585.71938</v>
      </c>
      <c r="G777" s="34">
        <f t="shared" si="604"/>
        <v>0</v>
      </c>
      <c r="H777" s="34">
        <f t="shared" si="605"/>
        <v>0.63</v>
      </c>
      <c r="I777" s="34">
        <f t="shared" si="606"/>
        <v>489</v>
      </c>
      <c r="J777" s="34">
        <f t="shared" si="607"/>
        <v>489</v>
      </c>
      <c r="K777" s="34">
        <f t="shared" si="608"/>
        <v>0</v>
      </c>
      <c r="L777" s="34">
        <f t="shared" si="609"/>
        <v>0</v>
      </c>
      <c r="M777" s="34">
        <f t="shared" si="610"/>
        <v>0</v>
      </c>
      <c r="N777" s="34">
        <v>0</v>
      </c>
      <c r="O777" s="34">
        <v>0.63</v>
      </c>
      <c r="P777" s="34">
        <f t="shared" si="611"/>
        <v>489</v>
      </c>
      <c r="Q777" s="34">
        <v>489</v>
      </c>
      <c r="R777" s="34">
        <v>0</v>
      </c>
      <c r="S777" s="34">
        <v>0</v>
      </c>
      <c r="T777" s="34">
        <v>0</v>
      </c>
      <c r="U777" s="34">
        <v>0</v>
      </c>
      <c r="V777" s="34">
        <v>0</v>
      </c>
      <c r="W777" s="34">
        <f t="shared" si="612"/>
        <v>0</v>
      </c>
      <c r="X777" s="34">
        <v>0</v>
      </c>
      <c r="Y777" s="34">
        <v>0</v>
      </c>
      <c r="Z777" s="34">
        <v>0</v>
      </c>
      <c r="AA777" s="34">
        <v>0</v>
      </c>
      <c r="AB777" s="34">
        <v>0</v>
      </c>
      <c r="AC777" s="34">
        <v>0</v>
      </c>
      <c r="AD777" s="34">
        <f t="shared" si="613"/>
        <v>0</v>
      </c>
      <c r="AE777" s="34">
        <v>0</v>
      </c>
      <c r="AF777" s="34">
        <v>0</v>
      </c>
      <c r="AG777" s="34">
        <v>0</v>
      </c>
      <c r="AH777" s="34">
        <v>0</v>
      </c>
      <c r="AI777" s="34">
        <v>0</v>
      </c>
      <c r="AJ777" s="34">
        <v>0</v>
      </c>
      <c r="AK777" s="34">
        <f t="shared" si="614"/>
        <v>0</v>
      </c>
      <c r="AL777" s="34">
        <v>0</v>
      </c>
      <c r="AM777" s="34">
        <v>0</v>
      </c>
      <c r="AN777" s="34">
        <v>0</v>
      </c>
      <c r="AO777" s="34">
        <v>0</v>
      </c>
      <c r="AP777" s="34">
        <v>0</v>
      </c>
      <c r="AQ777" s="34">
        <v>0</v>
      </c>
      <c r="AR777" s="34">
        <f t="shared" si="615"/>
        <v>0</v>
      </c>
      <c r="AS777" s="34">
        <v>0</v>
      </c>
      <c r="AT777" s="34">
        <v>0</v>
      </c>
      <c r="AU777" s="34">
        <v>0</v>
      </c>
      <c r="AV777" s="34">
        <v>0</v>
      </c>
    </row>
    <row r="778" spans="1:48" ht="229.5" x14ac:dyDescent="0.5">
      <c r="A778" s="53">
        <v>714</v>
      </c>
      <c r="B778" s="50" t="s">
        <v>1513</v>
      </c>
      <c r="C778" s="51" t="s">
        <v>1514</v>
      </c>
      <c r="D778" s="52">
        <v>2019</v>
      </c>
      <c r="E778" s="52">
        <v>2020</v>
      </c>
      <c r="F778" s="34">
        <v>377.73039</v>
      </c>
      <c r="G778" s="34">
        <f t="shared" si="604"/>
        <v>0</v>
      </c>
      <c r="H778" s="34">
        <f t="shared" si="605"/>
        <v>0.4</v>
      </c>
      <c r="I778" s="34">
        <f t="shared" si="606"/>
        <v>41.03</v>
      </c>
      <c r="J778" s="34">
        <f t="shared" si="607"/>
        <v>41.03</v>
      </c>
      <c r="K778" s="34">
        <f t="shared" si="608"/>
        <v>0</v>
      </c>
      <c r="L778" s="34">
        <f t="shared" si="609"/>
        <v>0</v>
      </c>
      <c r="M778" s="34">
        <f t="shared" si="610"/>
        <v>0</v>
      </c>
      <c r="N778" s="34">
        <v>0</v>
      </c>
      <c r="O778" s="34">
        <v>0.4</v>
      </c>
      <c r="P778" s="34">
        <f t="shared" si="611"/>
        <v>41.03</v>
      </c>
      <c r="Q778" s="34">
        <v>41.03</v>
      </c>
      <c r="R778" s="34">
        <v>0</v>
      </c>
      <c r="S778" s="34">
        <v>0</v>
      </c>
      <c r="T778" s="34">
        <v>0</v>
      </c>
      <c r="U778" s="34">
        <v>0</v>
      </c>
      <c r="V778" s="34">
        <v>0</v>
      </c>
      <c r="W778" s="34">
        <f t="shared" si="612"/>
        <v>0</v>
      </c>
      <c r="X778" s="34">
        <v>0</v>
      </c>
      <c r="Y778" s="34">
        <v>0</v>
      </c>
      <c r="Z778" s="34">
        <v>0</v>
      </c>
      <c r="AA778" s="34">
        <v>0</v>
      </c>
      <c r="AB778" s="34">
        <v>0</v>
      </c>
      <c r="AC778" s="34">
        <v>0</v>
      </c>
      <c r="AD778" s="34">
        <f t="shared" si="613"/>
        <v>0</v>
      </c>
      <c r="AE778" s="34">
        <v>0</v>
      </c>
      <c r="AF778" s="34">
        <v>0</v>
      </c>
      <c r="AG778" s="34">
        <v>0</v>
      </c>
      <c r="AH778" s="34">
        <v>0</v>
      </c>
      <c r="AI778" s="34">
        <v>0</v>
      </c>
      <c r="AJ778" s="34">
        <v>0</v>
      </c>
      <c r="AK778" s="34">
        <f t="shared" si="614"/>
        <v>0</v>
      </c>
      <c r="AL778" s="34">
        <v>0</v>
      </c>
      <c r="AM778" s="34">
        <v>0</v>
      </c>
      <c r="AN778" s="34">
        <v>0</v>
      </c>
      <c r="AO778" s="34">
        <v>0</v>
      </c>
      <c r="AP778" s="34">
        <v>0</v>
      </c>
      <c r="AQ778" s="34">
        <v>0</v>
      </c>
      <c r="AR778" s="34">
        <f t="shared" si="615"/>
        <v>0</v>
      </c>
      <c r="AS778" s="34">
        <v>0</v>
      </c>
      <c r="AT778" s="34">
        <v>0</v>
      </c>
      <c r="AU778" s="34">
        <v>0</v>
      </c>
      <c r="AV778" s="34">
        <v>0</v>
      </c>
    </row>
    <row r="779" spans="1:48" ht="114.75" x14ac:dyDescent="0.5">
      <c r="A779" s="53">
        <v>715</v>
      </c>
      <c r="B779" s="50" t="s">
        <v>1515</v>
      </c>
      <c r="C779" s="51" t="s">
        <v>1516</v>
      </c>
      <c r="D779" s="52">
        <v>2020</v>
      </c>
      <c r="E779" s="52">
        <v>2020</v>
      </c>
      <c r="F779" s="34">
        <v>128.00944000000001</v>
      </c>
      <c r="G779" s="34">
        <f t="shared" si="604"/>
        <v>0</v>
      </c>
      <c r="H779" s="34">
        <f t="shared" si="605"/>
        <v>0.16</v>
      </c>
      <c r="I779" s="34">
        <f t="shared" si="606"/>
        <v>26.24</v>
      </c>
      <c r="J779" s="34">
        <f t="shared" si="607"/>
        <v>26.24</v>
      </c>
      <c r="K779" s="34">
        <f t="shared" si="608"/>
        <v>0</v>
      </c>
      <c r="L779" s="34">
        <f t="shared" si="609"/>
        <v>0</v>
      </c>
      <c r="M779" s="34">
        <f t="shared" si="610"/>
        <v>0</v>
      </c>
      <c r="N779" s="34">
        <v>0</v>
      </c>
      <c r="O779" s="34">
        <v>0.16</v>
      </c>
      <c r="P779" s="34">
        <f t="shared" si="611"/>
        <v>26.24</v>
      </c>
      <c r="Q779" s="34">
        <v>26.24</v>
      </c>
      <c r="R779" s="34">
        <v>0</v>
      </c>
      <c r="S779" s="34">
        <v>0</v>
      </c>
      <c r="T779" s="34">
        <v>0</v>
      </c>
      <c r="U779" s="34">
        <v>0</v>
      </c>
      <c r="V779" s="34">
        <v>0</v>
      </c>
      <c r="W779" s="34">
        <f t="shared" si="612"/>
        <v>0</v>
      </c>
      <c r="X779" s="34">
        <v>0</v>
      </c>
      <c r="Y779" s="34">
        <v>0</v>
      </c>
      <c r="Z779" s="34">
        <v>0</v>
      </c>
      <c r="AA779" s="34">
        <v>0</v>
      </c>
      <c r="AB779" s="34">
        <v>0</v>
      </c>
      <c r="AC779" s="34">
        <v>0</v>
      </c>
      <c r="AD779" s="34">
        <f t="shared" si="613"/>
        <v>0</v>
      </c>
      <c r="AE779" s="34">
        <v>0</v>
      </c>
      <c r="AF779" s="34">
        <v>0</v>
      </c>
      <c r="AG779" s="34">
        <v>0</v>
      </c>
      <c r="AH779" s="34">
        <v>0</v>
      </c>
      <c r="AI779" s="34">
        <v>0</v>
      </c>
      <c r="AJ779" s="34">
        <v>0</v>
      </c>
      <c r="AK779" s="34">
        <f t="shared" si="614"/>
        <v>0</v>
      </c>
      <c r="AL779" s="34">
        <v>0</v>
      </c>
      <c r="AM779" s="34">
        <v>0</v>
      </c>
      <c r="AN779" s="34">
        <v>0</v>
      </c>
      <c r="AO779" s="34">
        <v>0</v>
      </c>
      <c r="AP779" s="34">
        <v>0</v>
      </c>
      <c r="AQ779" s="34">
        <v>0</v>
      </c>
      <c r="AR779" s="34">
        <f t="shared" si="615"/>
        <v>0</v>
      </c>
      <c r="AS779" s="34">
        <v>0</v>
      </c>
      <c r="AT779" s="34">
        <v>0</v>
      </c>
      <c r="AU779" s="34">
        <v>0</v>
      </c>
      <c r="AV779" s="34">
        <v>0</v>
      </c>
    </row>
    <row r="780" spans="1:48" ht="153" x14ac:dyDescent="0.5">
      <c r="A780" s="53">
        <v>716</v>
      </c>
      <c r="B780" s="50" t="s">
        <v>1517</v>
      </c>
      <c r="C780" s="51" t="s">
        <v>1518</v>
      </c>
      <c r="D780" s="52">
        <v>2019</v>
      </c>
      <c r="E780" s="52">
        <v>2020</v>
      </c>
      <c r="F780" s="34">
        <v>759.97</v>
      </c>
      <c r="G780" s="34">
        <f t="shared" si="604"/>
        <v>0.4</v>
      </c>
      <c r="H780" s="34">
        <f t="shared" si="605"/>
        <v>0</v>
      </c>
      <c r="I780" s="34">
        <f t="shared" si="606"/>
        <v>749.97</v>
      </c>
      <c r="J780" s="34">
        <f t="shared" si="607"/>
        <v>749.97</v>
      </c>
      <c r="K780" s="34">
        <f t="shared" si="608"/>
        <v>0</v>
      </c>
      <c r="L780" s="34">
        <f t="shared" si="609"/>
        <v>0</v>
      </c>
      <c r="M780" s="34">
        <f t="shared" si="610"/>
        <v>0</v>
      </c>
      <c r="N780" s="34">
        <v>0.4</v>
      </c>
      <c r="O780" s="34">
        <v>0</v>
      </c>
      <c r="P780" s="34">
        <f t="shared" si="611"/>
        <v>749.97</v>
      </c>
      <c r="Q780" s="34">
        <v>749.97</v>
      </c>
      <c r="R780" s="34">
        <v>0</v>
      </c>
      <c r="S780" s="34">
        <v>0</v>
      </c>
      <c r="T780" s="34">
        <v>0</v>
      </c>
      <c r="U780" s="34">
        <v>0</v>
      </c>
      <c r="V780" s="34">
        <v>0</v>
      </c>
      <c r="W780" s="34">
        <f t="shared" si="612"/>
        <v>0</v>
      </c>
      <c r="X780" s="34">
        <v>0</v>
      </c>
      <c r="Y780" s="34">
        <v>0</v>
      </c>
      <c r="Z780" s="34">
        <v>0</v>
      </c>
      <c r="AA780" s="34">
        <v>0</v>
      </c>
      <c r="AB780" s="34">
        <v>0</v>
      </c>
      <c r="AC780" s="34">
        <v>0</v>
      </c>
      <c r="AD780" s="34">
        <f t="shared" si="613"/>
        <v>0</v>
      </c>
      <c r="AE780" s="34">
        <v>0</v>
      </c>
      <c r="AF780" s="34">
        <v>0</v>
      </c>
      <c r="AG780" s="34">
        <v>0</v>
      </c>
      <c r="AH780" s="34">
        <v>0</v>
      </c>
      <c r="AI780" s="34">
        <v>0</v>
      </c>
      <c r="AJ780" s="34">
        <v>0</v>
      </c>
      <c r="AK780" s="34">
        <f t="shared" si="614"/>
        <v>0</v>
      </c>
      <c r="AL780" s="34">
        <v>0</v>
      </c>
      <c r="AM780" s="34">
        <v>0</v>
      </c>
      <c r="AN780" s="34">
        <v>0</v>
      </c>
      <c r="AO780" s="34">
        <v>0</v>
      </c>
      <c r="AP780" s="34">
        <v>0</v>
      </c>
      <c r="AQ780" s="34">
        <v>0</v>
      </c>
      <c r="AR780" s="34">
        <f t="shared" si="615"/>
        <v>0</v>
      </c>
      <c r="AS780" s="34">
        <v>0</v>
      </c>
      <c r="AT780" s="34">
        <v>0</v>
      </c>
      <c r="AU780" s="34">
        <v>0</v>
      </c>
      <c r="AV780" s="34">
        <v>0</v>
      </c>
    </row>
    <row r="781" spans="1:48" ht="114.75" x14ac:dyDescent="0.5">
      <c r="A781" s="53">
        <v>717</v>
      </c>
      <c r="B781" s="50" t="s">
        <v>1519</v>
      </c>
      <c r="C781" s="51" t="s">
        <v>1520</v>
      </c>
      <c r="D781" s="52">
        <v>2019</v>
      </c>
      <c r="E781" s="52">
        <v>2020</v>
      </c>
      <c r="F781" s="34">
        <v>374.90656999999999</v>
      </c>
      <c r="G781" s="34">
        <f t="shared" si="604"/>
        <v>0</v>
      </c>
      <c r="H781" s="34">
        <f t="shared" si="605"/>
        <v>0.4</v>
      </c>
      <c r="I781" s="34">
        <f t="shared" si="606"/>
        <v>41.03</v>
      </c>
      <c r="J781" s="34">
        <f t="shared" si="607"/>
        <v>41.03</v>
      </c>
      <c r="K781" s="34">
        <f t="shared" si="608"/>
        <v>0</v>
      </c>
      <c r="L781" s="34">
        <f t="shared" si="609"/>
        <v>0</v>
      </c>
      <c r="M781" s="34">
        <f t="shared" si="610"/>
        <v>0</v>
      </c>
      <c r="N781" s="34">
        <v>0</v>
      </c>
      <c r="O781" s="34">
        <v>0.4</v>
      </c>
      <c r="P781" s="34">
        <f t="shared" si="611"/>
        <v>41.03</v>
      </c>
      <c r="Q781" s="34">
        <v>41.03</v>
      </c>
      <c r="R781" s="34">
        <v>0</v>
      </c>
      <c r="S781" s="34">
        <v>0</v>
      </c>
      <c r="T781" s="34">
        <v>0</v>
      </c>
      <c r="U781" s="34">
        <v>0</v>
      </c>
      <c r="V781" s="34">
        <v>0</v>
      </c>
      <c r="W781" s="34">
        <f t="shared" si="612"/>
        <v>0</v>
      </c>
      <c r="X781" s="34">
        <v>0</v>
      </c>
      <c r="Y781" s="34">
        <v>0</v>
      </c>
      <c r="Z781" s="34">
        <v>0</v>
      </c>
      <c r="AA781" s="34">
        <v>0</v>
      </c>
      <c r="AB781" s="34">
        <v>0</v>
      </c>
      <c r="AC781" s="34">
        <v>0</v>
      </c>
      <c r="AD781" s="34">
        <f t="shared" si="613"/>
        <v>0</v>
      </c>
      <c r="AE781" s="34">
        <v>0</v>
      </c>
      <c r="AF781" s="34">
        <v>0</v>
      </c>
      <c r="AG781" s="34">
        <v>0</v>
      </c>
      <c r="AH781" s="34">
        <v>0</v>
      </c>
      <c r="AI781" s="34">
        <v>0</v>
      </c>
      <c r="AJ781" s="34">
        <v>0</v>
      </c>
      <c r="AK781" s="34">
        <f t="shared" si="614"/>
        <v>0</v>
      </c>
      <c r="AL781" s="34">
        <v>0</v>
      </c>
      <c r="AM781" s="34">
        <v>0</v>
      </c>
      <c r="AN781" s="34">
        <v>0</v>
      </c>
      <c r="AO781" s="34">
        <v>0</v>
      </c>
      <c r="AP781" s="34">
        <v>0</v>
      </c>
      <c r="AQ781" s="34">
        <v>0</v>
      </c>
      <c r="AR781" s="34">
        <f t="shared" si="615"/>
        <v>0</v>
      </c>
      <c r="AS781" s="34">
        <v>0</v>
      </c>
      <c r="AT781" s="34">
        <v>0</v>
      </c>
      <c r="AU781" s="34">
        <v>0</v>
      </c>
      <c r="AV781" s="34">
        <v>0</v>
      </c>
    </row>
    <row r="782" spans="1:48" ht="191.25" x14ac:dyDescent="0.5">
      <c r="A782" s="53">
        <v>718</v>
      </c>
      <c r="B782" s="50" t="s">
        <v>1521</v>
      </c>
      <c r="C782" s="51" t="s">
        <v>1522</v>
      </c>
      <c r="D782" s="52">
        <v>2019</v>
      </c>
      <c r="E782" s="52">
        <v>2020</v>
      </c>
      <c r="F782" s="34">
        <v>390.93207000000001</v>
      </c>
      <c r="G782" s="34">
        <f t="shared" si="604"/>
        <v>0</v>
      </c>
      <c r="H782" s="34">
        <f t="shared" si="605"/>
        <v>0.4</v>
      </c>
      <c r="I782" s="34">
        <f t="shared" si="606"/>
        <v>41.03</v>
      </c>
      <c r="J782" s="34">
        <f t="shared" si="607"/>
        <v>41.03</v>
      </c>
      <c r="K782" s="34">
        <f t="shared" si="608"/>
        <v>0</v>
      </c>
      <c r="L782" s="34">
        <f t="shared" si="609"/>
        <v>0</v>
      </c>
      <c r="M782" s="34">
        <f t="shared" si="610"/>
        <v>0</v>
      </c>
      <c r="N782" s="34">
        <v>0</v>
      </c>
      <c r="O782" s="34">
        <v>0.4</v>
      </c>
      <c r="P782" s="34">
        <f t="shared" si="611"/>
        <v>41.03</v>
      </c>
      <c r="Q782" s="34">
        <v>41.03</v>
      </c>
      <c r="R782" s="34">
        <v>0</v>
      </c>
      <c r="S782" s="34">
        <v>0</v>
      </c>
      <c r="T782" s="34">
        <v>0</v>
      </c>
      <c r="U782" s="34">
        <v>0</v>
      </c>
      <c r="V782" s="34">
        <v>0</v>
      </c>
      <c r="W782" s="34">
        <f t="shared" si="612"/>
        <v>0</v>
      </c>
      <c r="X782" s="34">
        <v>0</v>
      </c>
      <c r="Y782" s="34">
        <v>0</v>
      </c>
      <c r="Z782" s="34">
        <v>0</v>
      </c>
      <c r="AA782" s="34">
        <v>0</v>
      </c>
      <c r="AB782" s="34">
        <v>0</v>
      </c>
      <c r="AC782" s="34">
        <v>0</v>
      </c>
      <c r="AD782" s="34">
        <f t="shared" si="613"/>
        <v>0</v>
      </c>
      <c r="AE782" s="34">
        <v>0</v>
      </c>
      <c r="AF782" s="34">
        <v>0</v>
      </c>
      <c r="AG782" s="34">
        <v>0</v>
      </c>
      <c r="AH782" s="34">
        <v>0</v>
      </c>
      <c r="AI782" s="34">
        <v>0</v>
      </c>
      <c r="AJ782" s="34">
        <v>0</v>
      </c>
      <c r="AK782" s="34">
        <f t="shared" si="614"/>
        <v>0</v>
      </c>
      <c r="AL782" s="34">
        <v>0</v>
      </c>
      <c r="AM782" s="34">
        <v>0</v>
      </c>
      <c r="AN782" s="34">
        <v>0</v>
      </c>
      <c r="AO782" s="34">
        <v>0</v>
      </c>
      <c r="AP782" s="34">
        <v>0</v>
      </c>
      <c r="AQ782" s="34">
        <v>0</v>
      </c>
      <c r="AR782" s="34">
        <f t="shared" si="615"/>
        <v>0</v>
      </c>
      <c r="AS782" s="34">
        <v>0</v>
      </c>
      <c r="AT782" s="34">
        <v>0</v>
      </c>
      <c r="AU782" s="34">
        <v>0</v>
      </c>
      <c r="AV782" s="34">
        <v>0</v>
      </c>
    </row>
    <row r="783" spans="1:48" ht="153" x14ac:dyDescent="0.5">
      <c r="A783" s="53">
        <v>719</v>
      </c>
      <c r="B783" s="50" t="s">
        <v>1523</v>
      </c>
      <c r="C783" s="60" t="s">
        <v>1524</v>
      </c>
      <c r="D783" s="52">
        <v>2019</v>
      </c>
      <c r="E783" s="52">
        <v>2020</v>
      </c>
      <c r="F783" s="34">
        <v>212.39497</v>
      </c>
      <c r="G783" s="34">
        <f t="shared" si="604"/>
        <v>0</v>
      </c>
      <c r="H783" s="34">
        <f t="shared" si="605"/>
        <v>0.4</v>
      </c>
      <c r="I783" s="34">
        <f t="shared" si="606"/>
        <v>41.03</v>
      </c>
      <c r="J783" s="34">
        <f t="shared" si="607"/>
        <v>41.03</v>
      </c>
      <c r="K783" s="34">
        <f t="shared" si="608"/>
        <v>0</v>
      </c>
      <c r="L783" s="34">
        <f t="shared" si="609"/>
        <v>0</v>
      </c>
      <c r="M783" s="34">
        <f t="shared" si="610"/>
        <v>0</v>
      </c>
      <c r="N783" s="34">
        <v>0</v>
      </c>
      <c r="O783" s="34">
        <v>0.4</v>
      </c>
      <c r="P783" s="34">
        <f t="shared" si="611"/>
        <v>41.03</v>
      </c>
      <c r="Q783" s="34">
        <v>41.03</v>
      </c>
      <c r="R783" s="34">
        <v>0</v>
      </c>
      <c r="S783" s="34">
        <v>0</v>
      </c>
      <c r="T783" s="34">
        <v>0</v>
      </c>
      <c r="U783" s="34">
        <v>0</v>
      </c>
      <c r="V783" s="34">
        <v>0</v>
      </c>
      <c r="W783" s="34">
        <f t="shared" si="612"/>
        <v>0</v>
      </c>
      <c r="X783" s="34">
        <v>0</v>
      </c>
      <c r="Y783" s="34">
        <v>0</v>
      </c>
      <c r="Z783" s="34">
        <v>0</v>
      </c>
      <c r="AA783" s="34">
        <v>0</v>
      </c>
      <c r="AB783" s="34">
        <v>0</v>
      </c>
      <c r="AC783" s="34">
        <v>0</v>
      </c>
      <c r="AD783" s="34">
        <f t="shared" si="613"/>
        <v>0</v>
      </c>
      <c r="AE783" s="34">
        <v>0</v>
      </c>
      <c r="AF783" s="34">
        <v>0</v>
      </c>
      <c r="AG783" s="34">
        <v>0</v>
      </c>
      <c r="AH783" s="34">
        <v>0</v>
      </c>
      <c r="AI783" s="34">
        <v>0</v>
      </c>
      <c r="AJ783" s="34">
        <v>0</v>
      </c>
      <c r="AK783" s="34">
        <f t="shared" si="614"/>
        <v>0</v>
      </c>
      <c r="AL783" s="34">
        <v>0</v>
      </c>
      <c r="AM783" s="34">
        <v>0</v>
      </c>
      <c r="AN783" s="34">
        <v>0</v>
      </c>
      <c r="AO783" s="34">
        <v>0</v>
      </c>
      <c r="AP783" s="34">
        <v>0</v>
      </c>
      <c r="AQ783" s="34">
        <v>0</v>
      </c>
      <c r="AR783" s="34">
        <f t="shared" si="615"/>
        <v>0</v>
      </c>
      <c r="AS783" s="34">
        <v>0</v>
      </c>
      <c r="AT783" s="34">
        <v>0</v>
      </c>
      <c r="AU783" s="34">
        <v>0</v>
      </c>
      <c r="AV783" s="34">
        <v>0</v>
      </c>
    </row>
    <row r="784" spans="1:48" ht="153" x14ac:dyDescent="0.5">
      <c r="A784" s="53">
        <v>720</v>
      </c>
      <c r="B784" s="50" t="s">
        <v>1525</v>
      </c>
      <c r="C784" s="60" t="s">
        <v>1526</v>
      </c>
      <c r="D784" s="52">
        <v>2020</v>
      </c>
      <c r="E784" s="52">
        <v>2020</v>
      </c>
      <c r="F784" s="34">
        <v>241.08785</v>
      </c>
      <c r="G784" s="34">
        <f t="shared" si="604"/>
        <v>0</v>
      </c>
      <c r="H784" s="34">
        <f t="shared" si="605"/>
        <v>0.16</v>
      </c>
      <c r="I784" s="34">
        <f t="shared" si="606"/>
        <v>224.28</v>
      </c>
      <c r="J784" s="34">
        <f t="shared" si="607"/>
        <v>224.28</v>
      </c>
      <c r="K784" s="34">
        <f t="shared" si="608"/>
        <v>0</v>
      </c>
      <c r="L784" s="34">
        <f t="shared" si="609"/>
        <v>0</v>
      </c>
      <c r="M784" s="34">
        <f t="shared" si="610"/>
        <v>0</v>
      </c>
      <c r="N784" s="34">
        <v>0</v>
      </c>
      <c r="O784" s="34">
        <v>0.16</v>
      </c>
      <c r="P784" s="34">
        <f t="shared" si="611"/>
        <v>224.28</v>
      </c>
      <c r="Q784" s="34">
        <v>224.28</v>
      </c>
      <c r="R784" s="34">
        <v>0</v>
      </c>
      <c r="S784" s="34">
        <v>0</v>
      </c>
      <c r="T784" s="34">
        <v>0</v>
      </c>
      <c r="U784" s="34">
        <v>0</v>
      </c>
      <c r="V784" s="34">
        <v>0</v>
      </c>
      <c r="W784" s="34">
        <f t="shared" si="612"/>
        <v>0</v>
      </c>
      <c r="X784" s="34">
        <v>0</v>
      </c>
      <c r="Y784" s="34">
        <v>0</v>
      </c>
      <c r="Z784" s="34">
        <v>0</v>
      </c>
      <c r="AA784" s="34">
        <v>0</v>
      </c>
      <c r="AB784" s="34">
        <v>0</v>
      </c>
      <c r="AC784" s="34">
        <v>0</v>
      </c>
      <c r="AD784" s="34">
        <f t="shared" si="613"/>
        <v>0</v>
      </c>
      <c r="AE784" s="34">
        <v>0</v>
      </c>
      <c r="AF784" s="34">
        <v>0</v>
      </c>
      <c r="AG784" s="34">
        <v>0</v>
      </c>
      <c r="AH784" s="34">
        <v>0</v>
      </c>
      <c r="AI784" s="34">
        <v>0</v>
      </c>
      <c r="AJ784" s="34">
        <v>0</v>
      </c>
      <c r="AK784" s="34">
        <f t="shared" si="614"/>
        <v>0</v>
      </c>
      <c r="AL784" s="34">
        <v>0</v>
      </c>
      <c r="AM784" s="34">
        <v>0</v>
      </c>
      <c r="AN784" s="34">
        <v>0</v>
      </c>
      <c r="AO784" s="34">
        <v>0</v>
      </c>
      <c r="AP784" s="34">
        <v>0</v>
      </c>
      <c r="AQ784" s="34">
        <v>0</v>
      </c>
      <c r="AR784" s="34">
        <f t="shared" si="615"/>
        <v>0</v>
      </c>
      <c r="AS784" s="34">
        <v>0</v>
      </c>
      <c r="AT784" s="34">
        <v>0</v>
      </c>
      <c r="AU784" s="34">
        <v>0</v>
      </c>
      <c r="AV784" s="34">
        <v>0</v>
      </c>
    </row>
    <row r="785" spans="1:48" ht="191.25" x14ac:dyDescent="0.5">
      <c r="A785" s="53">
        <v>721</v>
      </c>
      <c r="B785" s="50" t="s">
        <v>1527</v>
      </c>
      <c r="C785" s="60" t="s">
        <v>1528</v>
      </c>
      <c r="D785" s="52">
        <v>2020</v>
      </c>
      <c r="E785" s="52">
        <v>2020</v>
      </c>
      <c r="F785" s="34">
        <v>487.06</v>
      </c>
      <c r="G785" s="34">
        <f t="shared" ref="G785:G806" si="616">N785+U785+AB785+AI785+AP785</f>
        <v>0</v>
      </c>
      <c r="H785" s="34">
        <f t="shared" ref="H785:H806" si="617">O785+V785+AC785+AJ785+AQ785</f>
        <v>0.4</v>
      </c>
      <c r="I785" s="34">
        <f t="shared" si="606"/>
        <v>381.57</v>
      </c>
      <c r="J785" s="34">
        <f t="shared" ref="J785:J806" si="618">Q785+X785+AE785+AL785+AS785</f>
        <v>381.57</v>
      </c>
      <c r="K785" s="34">
        <f t="shared" ref="K785:K806" si="619">R785+Y785+AF785+AM785+AT785</f>
        <v>0</v>
      </c>
      <c r="L785" s="34">
        <f t="shared" ref="L785:L806" si="620">S785+Z785+AG785+AN785+AU785</f>
        <v>0</v>
      </c>
      <c r="M785" s="34">
        <f t="shared" ref="M785:M806" si="621">T785+AA785+AH785+AO785+AV785</f>
        <v>0</v>
      </c>
      <c r="N785" s="34">
        <v>0</v>
      </c>
      <c r="O785" s="34">
        <v>0.4</v>
      </c>
      <c r="P785" s="34">
        <f t="shared" si="611"/>
        <v>381.57</v>
      </c>
      <c r="Q785" s="34">
        <v>381.57</v>
      </c>
      <c r="R785" s="34">
        <v>0</v>
      </c>
      <c r="S785" s="34">
        <v>0</v>
      </c>
      <c r="T785" s="34">
        <v>0</v>
      </c>
      <c r="U785" s="34">
        <v>0</v>
      </c>
      <c r="V785" s="34">
        <v>0</v>
      </c>
      <c r="W785" s="34">
        <f t="shared" si="612"/>
        <v>0</v>
      </c>
      <c r="X785" s="34">
        <v>0</v>
      </c>
      <c r="Y785" s="34">
        <v>0</v>
      </c>
      <c r="Z785" s="34">
        <v>0</v>
      </c>
      <c r="AA785" s="34">
        <v>0</v>
      </c>
      <c r="AB785" s="34">
        <v>0</v>
      </c>
      <c r="AC785" s="34">
        <v>0</v>
      </c>
      <c r="AD785" s="34">
        <f t="shared" si="613"/>
        <v>0</v>
      </c>
      <c r="AE785" s="34">
        <v>0</v>
      </c>
      <c r="AF785" s="34">
        <v>0</v>
      </c>
      <c r="AG785" s="34">
        <v>0</v>
      </c>
      <c r="AH785" s="34">
        <v>0</v>
      </c>
      <c r="AI785" s="34">
        <v>0</v>
      </c>
      <c r="AJ785" s="34">
        <v>0</v>
      </c>
      <c r="AK785" s="34">
        <f t="shared" si="614"/>
        <v>0</v>
      </c>
      <c r="AL785" s="34">
        <v>0</v>
      </c>
      <c r="AM785" s="34">
        <v>0</v>
      </c>
      <c r="AN785" s="34">
        <v>0</v>
      </c>
      <c r="AO785" s="34">
        <v>0</v>
      </c>
      <c r="AP785" s="34">
        <v>0</v>
      </c>
      <c r="AQ785" s="34">
        <v>0</v>
      </c>
      <c r="AR785" s="34">
        <f t="shared" si="615"/>
        <v>0</v>
      </c>
      <c r="AS785" s="34">
        <v>0</v>
      </c>
      <c r="AT785" s="34">
        <v>0</v>
      </c>
      <c r="AU785" s="34">
        <v>0</v>
      </c>
      <c r="AV785" s="34">
        <v>0</v>
      </c>
    </row>
    <row r="786" spans="1:48" ht="191.25" x14ac:dyDescent="0.5">
      <c r="A786" s="53">
        <v>722</v>
      </c>
      <c r="B786" s="50" t="s">
        <v>1529</v>
      </c>
      <c r="C786" s="60" t="s">
        <v>1530</v>
      </c>
      <c r="D786" s="52">
        <v>2020</v>
      </c>
      <c r="E786" s="52">
        <v>2020</v>
      </c>
      <c r="F786" s="34">
        <v>390.27</v>
      </c>
      <c r="G786" s="34">
        <f t="shared" si="616"/>
        <v>0</v>
      </c>
      <c r="H786" s="34">
        <f t="shared" si="617"/>
        <v>0.25</v>
      </c>
      <c r="I786" s="34">
        <f t="shared" si="606"/>
        <v>308.18</v>
      </c>
      <c r="J786" s="34">
        <f t="shared" si="618"/>
        <v>308.18</v>
      </c>
      <c r="K786" s="34">
        <f t="shared" si="619"/>
        <v>0</v>
      </c>
      <c r="L786" s="34">
        <f t="shared" si="620"/>
        <v>0</v>
      </c>
      <c r="M786" s="34">
        <f t="shared" si="621"/>
        <v>0</v>
      </c>
      <c r="N786" s="34">
        <v>0</v>
      </c>
      <c r="O786" s="34">
        <v>0.25</v>
      </c>
      <c r="P786" s="34">
        <f t="shared" si="611"/>
        <v>308.18</v>
      </c>
      <c r="Q786" s="34">
        <v>308.18</v>
      </c>
      <c r="R786" s="34">
        <v>0</v>
      </c>
      <c r="S786" s="34">
        <v>0</v>
      </c>
      <c r="T786" s="34">
        <v>0</v>
      </c>
      <c r="U786" s="34">
        <v>0</v>
      </c>
      <c r="V786" s="34">
        <v>0</v>
      </c>
      <c r="W786" s="34">
        <f t="shared" si="612"/>
        <v>0</v>
      </c>
      <c r="X786" s="34">
        <v>0</v>
      </c>
      <c r="Y786" s="34">
        <v>0</v>
      </c>
      <c r="Z786" s="34">
        <v>0</v>
      </c>
      <c r="AA786" s="34">
        <v>0</v>
      </c>
      <c r="AB786" s="34">
        <v>0</v>
      </c>
      <c r="AC786" s="34">
        <v>0</v>
      </c>
      <c r="AD786" s="34">
        <f t="shared" si="613"/>
        <v>0</v>
      </c>
      <c r="AE786" s="34">
        <v>0</v>
      </c>
      <c r="AF786" s="34">
        <v>0</v>
      </c>
      <c r="AG786" s="34">
        <v>0</v>
      </c>
      <c r="AH786" s="34">
        <v>0</v>
      </c>
      <c r="AI786" s="34">
        <v>0</v>
      </c>
      <c r="AJ786" s="34">
        <v>0</v>
      </c>
      <c r="AK786" s="34">
        <f t="shared" si="614"/>
        <v>0</v>
      </c>
      <c r="AL786" s="34">
        <v>0</v>
      </c>
      <c r="AM786" s="34">
        <v>0</v>
      </c>
      <c r="AN786" s="34">
        <v>0</v>
      </c>
      <c r="AO786" s="34">
        <v>0</v>
      </c>
      <c r="AP786" s="34">
        <v>0</v>
      </c>
      <c r="AQ786" s="34">
        <v>0</v>
      </c>
      <c r="AR786" s="34">
        <f t="shared" si="615"/>
        <v>0</v>
      </c>
      <c r="AS786" s="34">
        <v>0</v>
      </c>
      <c r="AT786" s="34">
        <v>0</v>
      </c>
      <c r="AU786" s="34">
        <v>0</v>
      </c>
      <c r="AV786" s="34">
        <v>0</v>
      </c>
    </row>
    <row r="787" spans="1:48" ht="229.5" x14ac:dyDescent="0.5">
      <c r="A787" s="53">
        <v>723</v>
      </c>
      <c r="B787" s="50" t="s">
        <v>1531</v>
      </c>
      <c r="C787" s="60" t="s">
        <v>1532</v>
      </c>
      <c r="D787" s="52">
        <v>2020</v>
      </c>
      <c r="E787" s="52">
        <v>2021</v>
      </c>
      <c r="F787" s="34">
        <v>259.82</v>
      </c>
      <c r="G787" s="34">
        <f t="shared" si="616"/>
        <v>0.18</v>
      </c>
      <c r="H787" s="34">
        <f t="shared" si="617"/>
        <v>0</v>
      </c>
      <c r="I787" s="34">
        <f t="shared" si="606"/>
        <v>259.82</v>
      </c>
      <c r="J787" s="34">
        <f t="shared" si="618"/>
        <v>259.82</v>
      </c>
      <c r="K787" s="34">
        <f t="shared" si="619"/>
        <v>0</v>
      </c>
      <c r="L787" s="34">
        <f t="shared" si="620"/>
        <v>0</v>
      </c>
      <c r="M787" s="34">
        <f t="shared" si="621"/>
        <v>0</v>
      </c>
      <c r="N787" s="34">
        <v>0</v>
      </c>
      <c r="O787" s="34">
        <v>0</v>
      </c>
      <c r="P787" s="34">
        <f t="shared" si="611"/>
        <v>10</v>
      </c>
      <c r="Q787" s="34">
        <v>10</v>
      </c>
      <c r="R787" s="34">
        <v>0</v>
      </c>
      <c r="S787" s="34">
        <v>0</v>
      </c>
      <c r="T787" s="34">
        <v>0</v>
      </c>
      <c r="U787" s="34">
        <v>0.18</v>
      </c>
      <c r="V787" s="34">
        <v>0</v>
      </c>
      <c r="W787" s="34">
        <f t="shared" si="612"/>
        <v>249.82</v>
      </c>
      <c r="X787" s="34">
        <v>249.82</v>
      </c>
      <c r="Y787" s="34">
        <v>0</v>
      </c>
      <c r="Z787" s="34">
        <v>0</v>
      </c>
      <c r="AA787" s="34">
        <v>0</v>
      </c>
      <c r="AB787" s="34">
        <v>0</v>
      </c>
      <c r="AC787" s="34">
        <v>0</v>
      </c>
      <c r="AD787" s="34">
        <f t="shared" si="613"/>
        <v>0</v>
      </c>
      <c r="AE787" s="34">
        <v>0</v>
      </c>
      <c r="AF787" s="34">
        <v>0</v>
      </c>
      <c r="AG787" s="34">
        <v>0</v>
      </c>
      <c r="AH787" s="34">
        <v>0</v>
      </c>
      <c r="AI787" s="34">
        <v>0</v>
      </c>
      <c r="AJ787" s="34">
        <v>0</v>
      </c>
      <c r="AK787" s="34">
        <f t="shared" si="614"/>
        <v>0</v>
      </c>
      <c r="AL787" s="34">
        <v>0</v>
      </c>
      <c r="AM787" s="34">
        <v>0</v>
      </c>
      <c r="AN787" s="34">
        <v>0</v>
      </c>
      <c r="AO787" s="34">
        <v>0</v>
      </c>
      <c r="AP787" s="34">
        <v>0</v>
      </c>
      <c r="AQ787" s="34">
        <v>0</v>
      </c>
      <c r="AR787" s="34">
        <f t="shared" si="615"/>
        <v>0</v>
      </c>
      <c r="AS787" s="34">
        <v>0</v>
      </c>
      <c r="AT787" s="34">
        <v>0</v>
      </c>
      <c r="AU787" s="34">
        <v>0</v>
      </c>
      <c r="AV787" s="34">
        <v>0</v>
      </c>
    </row>
    <row r="788" spans="1:48" ht="153" x14ac:dyDescent="0.5">
      <c r="A788" s="53">
        <v>724</v>
      </c>
      <c r="B788" s="50" t="s">
        <v>1533</v>
      </c>
      <c r="C788" s="60" t="s">
        <v>1534</v>
      </c>
      <c r="D788" s="52">
        <v>2020</v>
      </c>
      <c r="E788" s="52">
        <v>2020</v>
      </c>
      <c r="F788" s="34">
        <v>1516.1</v>
      </c>
      <c r="G788" s="34">
        <f t="shared" si="616"/>
        <v>0</v>
      </c>
      <c r="H788" s="34">
        <f t="shared" si="617"/>
        <v>1.26</v>
      </c>
      <c r="I788" s="34">
        <f t="shared" si="606"/>
        <v>881.71</v>
      </c>
      <c r="J788" s="34">
        <f t="shared" si="618"/>
        <v>881.71</v>
      </c>
      <c r="K788" s="34">
        <f t="shared" si="619"/>
        <v>0</v>
      </c>
      <c r="L788" s="34">
        <f t="shared" si="620"/>
        <v>0</v>
      </c>
      <c r="M788" s="34">
        <f t="shared" si="621"/>
        <v>0</v>
      </c>
      <c r="N788" s="34">
        <v>0</v>
      </c>
      <c r="O788" s="34">
        <v>1.26</v>
      </c>
      <c r="P788" s="34">
        <f t="shared" si="611"/>
        <v>881.71</v>
      </c>
      <c r="Q788" s="34">
        <v>881.71</v>
      </c>
      <c r="R788" s="34">
        <v>0</v>
      </c>
      <c r="S788" s="34">
        <v>0</v>
      </c>
      <c r="T788" s="34">
        <v>0</v>
      </c>
      <c r="U788" s="34">
        <v>0</v>
      </c>
      <c r="V788" s="34">
        <v>0</v>
      </c>
      <c r="W788" s="34">
        <f t="shared" si="612"/>
        <v>0</v>
      </c>
      <c r="X788" s="34">
        <v>0</v>
      </c>
      <c r="Y788" s="34">
        <v>0</v>
      </c>
      <c r="Z788" s="34">
        <v>0</v>
      </c>
      <c r="AA788" s="34">
        <v>0</v>
      </c>
      <c r="AB788" s="34">
        <v>0</v>
      </c>
      <c r="AC788" s="34">
        <v>0</v>
      </c>
      <c r="AD788" s="34">
        <f t="shared" si="613"/>
        <v>0</v>
      </c>
      <c r="AE788" s="34">
        <v>0</v>
      </c>
      <c r="AF788" s="34">
        <v>0</v>
      </c>
      <c r="AG788" s="34">
        <v>0</v>
      </c>
      <c r="AH788" s="34">
        <v>0</v>
      </c>
      <c r="AI788" s="34">
        <v>0</v>
      </c>
      <c r="AJ788" s="34">
        <v>0</v>
      </c>
      <c r="AK788" s="34">
        <f t="shared" si="614"/>
        <v>0</v>
      </c>
      <c r="AL788" s="34">
        <v>0</v>
      </c>
      <c r="AM788" s="34">
        <v>0</v>
      </c>
      <c r="AN788" s="34">
        <v>0</v>
      </c>
      <c r="AO788" s="34">
        <v>0</v>
      </c>
      <c r="AP788" s="34">
        <v>0</v>
      </c>
      <c r="AQ788" s="34">
        <v>0</v>
      </c>
      <c r="AR788" s="34">
        <f t="shared" si="615"/>
        <v>0</v>
      </c>
      <c r="AS788" s="34">
        <v>0</v>
      </c>
      <c r="AT788" s="34">
        <v>0</v>
      </c>
      <c r="AU788" s="34">
        <v>0</v>
      </c>
      <c r="AV788" s="34">
        <v>0</v>
      </c>
    </row>
    <row r="789" spans="1:48" ht="153" x14ac:dyDescent="0.5">
      <c r="A789" s="53">
        <v>725</v>
      </c>
      <c r="B789" s="50" t="s">
        <v>1535</v>
      </c>
      <c r="C789" s="60" t="s">
        <v>1536</v>
      </c>
      <c r="D789" s="52">
        <v>2020</v>
      </c>
      <c r="E789" s="52">
        <v>2021</v>
      </c>
      <c r="F789" s="34">
        <v>17293.46</v>
      </c>
      <c r="G789" s="34">
        <f t="shared" si="616"/>
        <v>0.79</v>
      </c>
      <c r="H789" s="34">
        <f t="shared" si="617"/>
        <v>0.5</v>
      </c>
      <c r="I789" s="34">
        <f t="shared" si="606"/>
        <v>3737.63</v>
      </c>
      <c r="J789" s="34">
        <f t="shared" si="618"/>
        <v>3737.63</v>
      </c>
      <c r="K789" s="34">
        <f t="shared" si="619"/>
        <v>0</v>
      </c>
      <c r="L789" s="34">
        <f t="shared" si="620"/>
        <v>0</v>
      </c>
      <c r="M789" s="34">
        <f t="shared" si="621"/>
        <v>0</v>
      </c>
      <c r="N789" s="34">
        <v>0</v>
      </c>
      <c r="O789" s="34">
        <v>0</v>
      </c>
      <c r="P789" s="34">
        <f t="shared" si="611"/>
        <v>1637.63</v>
      </c>
      <c r="Q789" s="34">
        <v>1637.63</v>
      </c>
      <c r="R789" s="34">
        <v>0</v>
      </c>
      <c r="S789" s="34">
        <v>0</v>
      </c>
      <c r="T789" s="34">
        <v>0</v>
      </c>
      <c r="U789" s="34">
        <v>0.79</v>
      </c>
      <c r="V789" s="34">
        <v>0.5</v>
      </c>
      <c r="W789" s="34">
        <f t="shared" si="612"/>
        <v>2100</v>
      </c>
      <c r="X789" s="34">
        <v>2100</v>
      </c>
      <c r="Y789" s="34">
        <v>0</v>
      </c>
      <c r="Z789" s="34">
        <v>0</v>
      </c>
      <c r="AA789" s="34">
        <v>0</v>
      </c>
      <c r="AB789" s="34">
        <v>0</v>
      </c>
      <c r="AC789" s="34">
        <v>0</v>
      </c>
      <c r="AD789" s="34">
        <f t="shared" si="613"/>
        <v>0</v>
      </c>
      <c r="AE789" s="34">
        <v>0</v>
      </c>
      <c r="AF789" s="34">
        <v>0</v>
      </c>
      <c r="AG789" s="34">
        <v>0</v>
      </c>
      <c r="AH789" s="34">
        <v>0</v>
      </c>
      <c r="AI789" s="34">
        <v>0</v>
      </c>
      <c r="AJ789" s="34">
        <v>0</v>
      </c>
      <c r="AK789" s="34">
        <f t="shared" si="614"/>
        <v>0</v>
      </c>
      <c r="AL789" s="34">
        <v>0</v>
      </c>
      <c r="AM789" s="34">
        <v>0</v>
      </c>
      <c r="AN789" s="34">
        <v>0</v>
      </c>
      <c r="AO789" s="34">
        <v>0</v>
      </c>
      <c r="AP789" s="34">
        <v>0</v>
      </c>
      <c r="AQ789" s="34">
        <v>0</v>
      </c>
      <c r="AR789" s="34">
        <f t="shared" si="615"/>
        <v>0</v>
      </c>
      <c r="AS789" s="34">
        <v>0</v>
      </c>
      <c r="AT789" s="34">
        <v>0</v>
      </c>
      <c r="AU789" s="34">
        <v>0</v>
      </c>
      <c r="AV789" s="34">
        <v>0</v>
      </c>
    </row>
    <row r="790" spans="1:48" ht="267.75" x14ac:dyDescent="0.5">
      <c r="A790" s="53">
        <v>726</v>
      </c>
      <c r="B790" s="50" t="s">
        <v>1537</v>
      </c>
      <c r="C790" s="60" t="s">
        <v>1538</v>
      </c>
      <c r="D790" s="52">
        <v>2020</v>
      </c>
      <c r="E790" s="52">
        <v>2021</v>
      </c>
      <c r="F790" s="34">
        <v>2188.65</v>
      </c>
      <c r="G790" s="34">
        <f t="shared" si="616"/>
        <v>0</v>
      </c>
      <c r="H790" s="34">
        <f t="shared" si="617"/>
        <v>0</v>
      </c>
      <c r="I790" s="34">
        <f t="shared" si="606"/>
        <v>1995.9</v>
      </c>
      <c r="J790" s="34">
        <f t="shared" si="618"/>
        <v>244.98</v>
      </c>
      <c r="K790" s="34">
        <f t="shared" si="619"/>
        <v>1750.92</v>
      </c>
      <c r="L790" s="34">
        <f t="shared" si="620"/>
        <v>0</v>
      </c>
      <c r="M790" s="34">
        <f t="shared" si="621"/>
        <v>0</v>
      </c>
      <c r="N790" s="34">
        <v>0</v>
      </c>
      <c r="O790" s="34">
        <v>0</v>
      </c>
      <c r="P790" s="34">
        <f t="shared" si="611"/>
        <v>244.98</v>
      </c>
      <c r="Q790" s="34">
        <v>244.98</v>
      </c>
      <c r="R790" s="34">
        <v>0</v>
      </c>
      <c r="S790" s="34">
        <v>0</v>
      </c>
      <c r="T790" s="34">
        <v>0</v>
      </c>
      <c r="U790" s="34">
        <v>0</v>
      </c>
      <c r="V790" s="34">
        <v>0</v>
      </c>
      <c r="W790" s="34">
        <f t="shared" si="612"/>
        <v>1750.92</v>
      </c>
      <c r="X790" s="34">
        <v>0</v>
      </c>
      <c r="Y790" s="34">
        <v>1750.92</v>
      </c>
      <c r="Z790" s="34">
        <v>0</v>
      </c>
      <c r="AA790" s="34">
        <v>0</v>
      </c>
      <c r="AB790" s="34">
        <v>0</v>
      </c>
      <c r="AC790" s="34">
        <v>0</v>
      </c>
      <c r="AD790" s="34">
        <f t="shared" si="613"/>
        <v>0</v>
      </c>
      <c r="AE790" s="34">
        <v>0</v>
      </c>
      <c r="AF790" s="34">
        <v>0</v>
      </c>
      <c r="AG790" s="34">
        <v>0</v>
      </c>
      <c r="AH790" s="34">
        <v>0</v>
      </c>
      <c r="AI790" s="34">
        <v>0</v>
      </c>
      <c r="AJ790" s="34">
        <v>0</v>
      </c>
      <c r="AK790" s="34">
        <f t="shared" si="614"/>
        <v>0</v>
      </c>
      <c r="AL790" s="34">
        <v>0</v>
      </c>
      <c r="AM790" s="34">
        <v>0</v>
      </c>
      <c r="AN790" s="34">
        <v>0</v>
      </c>
      <c r="AO790" s="34">
        <v>0</v>
      </c>
      <c r="AP790" s="34">
        <v>0</v>
      </c>
      <c r="AQ790" s="34">
        <v>0</v>
      </c>
      <c r="AR790" s="34">
        <f t="shared" si="615"/>
        <v>0</v>
      </c>
      <c r="AS790" s="34">
        <v>0</v>
      </c>
      <c r="AT790" s="34">
        <v>0</v>
      </c>
      <c r="AU790" s="34">
        <v>0</v>
      </c>
      <c r="AV790" s="34">
        <v>0</v>
      </c>
    </row>
    <row r="791" spans="1:48" ht="153" x14ac:dyDescent="0.5">
      <c r="A791" s="53">
        <v>727</v>
      </c>
      <c r="B791" s="50" t="s">
        <v>1539</v>
      </c>
      <c r="C791" s="60" t="s">
        <v>1540</v>
      </c>
      <c r="D791" s="52">
        <v>2020</v>
      </c>
      <c r="E791" s="52">
        <v>2020</v>
      </c>
      <c r="F791" s="34">
        <v>641.25</v>
      </c>
      <c r="G791" s="34">
        <f t="shared" si="616"/>
        <v>0</v>
      </c>
      <c r="H791" s="34">
        <f t="shared" si="617"/>
        <v>0.63</v>
      </c>
      <c r="I791" s="34">
        <f t="shared" si="606"/>
        <v>445.02</v>
      </c>
      <c r="J791" s="34">
        <f t="shared" si="618"/>
        <v>445.02</v>
      </c>
      <c r="K791" s="34">
        <f t="shared" si="619"/>
        <v>0</v>
      </c>
      <c r="L791" s="34">
        <f t="shared" si="620"/>
        <v>0</v>
      </c>
      <c r="M791" s="34">
        <f t="shared" si="621"/>
        <v>0</v>
      </c>
      <c r="N791" s="34">
        <v>0</v>
      </c>
      <c r="O791" s="34">
        <v>0.63</v>
      </c>
      <c r="P791" s="34">
        <f t="shared" si="611"/>
        <v>445.02</v>
      </c>
      <c r="Q791" s="34">
        <v>445.02</v>
      </c>
      <c r="R791" s="34">
        <v>0</v>
      </c>
      <c r="S791" s="34">
        <v>0</v>
      </c>
      <c r="T791" s="34">
        <v>0</v>
      </c>
      <c r="U791" s="34">
        <v>0</v>
      </c>
      <c r="V791" s="34">
        <v>0</v>
      </c>
      <c r="W791" s="34">
        <f t="shared" si="612"/>
        <v>0</v>
      </c>
      <c r="X791" s="34">
        <v>0</v>
      </c>
      <c r="Y791" s="34">
        <v>0</v>
      </c>
      <c r="Z791" s="34">
        <v>0</v>
      </c>
      <c r="AA791" s="34">
        <v>0</v>
      </c>
      <c r="AB791" s="34">
        <v>0</v>
      </c>
      <c r="AC791" s="34">
        <v>0</v>
      </c>
      <c r="AD791" s="34">
        <f t="shared" si="613"/>
        <v>0</v>
      </c>
      <c r="AE791" s="34">
        <v>0</v>
      </c>
      <c r="AF791" s="34">
        <v>0</v>
      </c>
      <c r="AG791" s="34">
        <v>0</v>
      </c>
      <c r="AH791" s="34">
        <v>0</v>
      </c>
      <c r="AI791" s="34">
        <v>0</v>
      </c>
      <c r="AJ791" s="34">
        <v>0</v>
      </c>
      <c r="AK791" s="34">
        <f t="shared" si="614"/>
        <v>0</v>
      </c>
      <c r="AL791" s="34">
        <v>0</v>
      </c>
      <c r="AM791" s="34">
        <v>0</v>
      </c>
      <c r="AN791" s="34">
        <v>0</v>
      </c>
      <c r="AO791" s="34">
        <v>0</v>
      </c>
      <c r="AP791" s="34">
        <v>0</v>
      </c>
      <c r="AQ791" s="34">
        <v>0</v>
      </c>
      <c r="AR791" s="34">
        <f t="shared" si="615"/>
        <v>0</v>
      </c>
      <c r="AS791" s="34">
        <v>0</v>
      </c>
      <c r="AT791" s="34">
        <v>0</v>
      </c>
      <c r="AU791" s="34">
        <v>0</v>
      </c>
      <c r="AV791" s="34">
        <v>0</v>
      </c>
    </row>
    <row r="792" spans="1:48" ht="114.75" x14ac:dyDescent="0.5">
      <c r="A792" s="53">
        <v>728</v>
      </c>
      <c r="B792" s="50" t="s">
        <v>1541</v>
      </c>
      <c r="C792" s="60" t="s">
        <v>1542</v>
      </c>
      <c r="D792" s="52">
        <v>2022</v>
      </c>
      <c r="E792" s="52">
        <v>2022</v>
      </c>
      <c r="F792" s="34">
        <v>15590.74</v>
      </c>
      <c r="G792" s="34">
        <f t="shared" si="616"/>
        <v>1.52</v>
      </c>
      <c r="H792" s="34">
        <f t="shared" si="617"/>
        <v>0</v>
      </c>
      <c r="I792" s="34">
        <f t="shared" si="606"/>
        <v>3590.74</v>
      </c>
      <c r="J792" s="34">
        <f t="shared" si="618"/>
        <v>3590.74</v>
      </c>
      <c r="K792" s="34">
        <f t="shared" si="619"/>
        <v>0</v>
      </c>
      <c r="L792" s="34">
        <f t="shared" si="620"/>
        <v>0</v>
      </c>
      <c r="M792" s="34">
        <f t="shared" si="621"/>
        <v>0</v>
      </c>
      <c r="N792" s="34">
        <v>0</v>
      </c>
      <c r="O792" s="34">
        <v>0</v>
      </c>
      <c r="P792" s="34">
        <f t="shared" si="611"/>
        <v>0</v>
      </c>
      <c r="Q792" s="34">
        <v>0</v>
      </c>
      <c r="R792" s="34">
        <v>0</v>
      </c>
      <c r="S792" s="34">
        <v>0</v>
      </c>
      <c r="T792" s="34">
        <v>0</v>
      </c>
      <c r="U792" s="34">
        <v>0</v>
      </c>
      <c r="V792" s="34">
        <v>0</v>
      </c>
      <c r="W792" s="34">
        <f t="shared" si="612"/>
        <v>0</v>
      </c>
      <c r="X792" s="34">
        <v>0</v>
      </c>
      <c r="Y792" s="34">
        <v>0</v>
      </c>
      <c r="Z792" s="34">
        <v>0</v>
      </c>
      <c r="AA792" s="34">
        <v>0</v>
      </c>
      <c r="AB792" s="34">
        <v>1.52</v>
      </c>
      <c r="AC792" s="34">
        <v>0</v>
      </c>
      <c r="AD792" s="34">
        <f t="shared" si="613"/>
        <v>590.74</v>
      </c>
      <c r="AE792" s="34">
        <v>590.74</v>
      </c>
      <c r="AF792" s="34">
        <v>0</v>
      </c>
      <c r="AG792" s="34">
        <v>0</v>
      </c>
      <c r="AH792" s="34">
        <v>0</v>
      </c>
      <c r="AI792" s="34">
        <v>0</v>
      </c>
      <c r="AJ792" s="34">
        <v>0</v>
      </c>
      <c r="AK792" s="34">
        <f t="shared" si="614"/>
        <v>1000</v>
      </c>
      <c r="AL792" s="34">
        <v>1000</v>
      </c>
      <c r="AM792" s="34">
        <v>0</v>
      </c>
      <c r="AN792" s="34">
        <v>0</v>
      </c>
      <c r="AO792" s="34">
        <v>0</v>
      </c>
      <c r="AP792" s="34">
        <v>0</v>
      </c>
      <c r="AQ792" s="34">
        <v>0</v>
      </c>
      <c r="AR792" s="34">
        <f t="shared" si="615"/>
        <v>2000</v>
      </c>
      <c r="AS792" s="34">
        <v>2000</v>
      </c>
      <c r="AT792" s="34">
        <v>0</v>
      </c>
      <c r="AU792" s="34">
        <v>0</v>
      </c>
      <c r="AV792" s="34">
        <v>0</v>
      </c>
    </row>
    <row r="793" spans="1:48" ht="153" x14ac:dyDescent="0.5">
      <c r="A793" s="53">
        <v>729</v>
      </c>
      <c r="B793" s="50" t="s">
        <v>1543</v>
      </c>
      <c r="C793" s="60" t="s">
        <v>1544</v>
      </c>
      <c r="D793" s="52">
        <v>2022</v>
      </c>
      <c r="E793" s="52">
        <v>2022</v>
      </c>
      <c r="F793" s="34">
        <v>23689.53</v>
      </c>
      <c r="G793" s="34">
        <f t="shared" si="616"/>
        <v>0</v>
      </c>
      <c r="H793" s="34">
        <f t="shared" si="617"/>
        <v>0</v>
      </c>
      <c r="I793" s="34">
        <f t="shared" si="606"/>
        <v>3689.5299999999997</v>
      </c>
      <c r="J793" s="34">
        <f t="shared" si="618"/>
        <v>3689.5299999999997</v>
      </c>
      <c r="K793" s="34">
        <f t="shared" si="619"/>
        <v>0</v>
      </c>
      <c r="L793" s="34">
        <f t="shared" si="620"/>
        <v>0</v>
      </c>
      <c r="M793" s="34">
        <f t="shared" si="621"/>
        <v>0</v>
      </c>
      <c r="N793" s="34">
        <v>0</v>
      </c>
      <c r="O793" s="34">
        <v>0</v>
      </c>
      <c r="P793" s="34">
        <f t="shared" si="611"/>
        <v>0</v>
      </c>
      <c r="Q793" s="34">
        <v>0</v>
      </c>
      <c r="R793" s="34">
        <v>0</v>
      </c>
      <c r="S793" s="34">
        <v>0</v>
      </c>
      <c r="T793" s="34">
        <v>0</v>
      </c>
      <c r="U793" s="34">
        <v>0</v>
      </c>
      <c r="V793" s="34">
        <v>0</v>
      </c>
      <c r="W793" s="34">
        <f t="shared" si="612"/>
        <v>0</v>
      </c>
      <c r="X793" s="34">
        <v>0</v>
      </c>
      <c r="Y793" s="34">
        <v>0</v>
      </c>
      <c r="Z793" s="34">
        <v>0</v>
      </c>
      <c r="AA793" s="34">
        <v>0</v>
      </c>
      <c r="AB793" s="34">
        <v>0</v>
      </c>
      <c r="AC793" s="34">
        <v>0</v>
      </c>
      <c r="AD793" s="34">
        <f t="shared" si="613"/>
        <v>689.53</v>
      </c>
      <c r="AE793" s="34">
        <v>689.53</v>
      </c>
      <c r="AF793" s="34">
        <v>0</v>
      </c>
      <c r="AG793" s="34">
        <v>0</v>
      </c>
      <c r="AH793" s="34">
        <v>0</v>
      </c>
      <c r="AI793" s="34">
        <v>0</v>
      </c>
      <c r="AJ793" s="34">
        <v>0</v>
      </c>
      <c r="AK793" s="34">
        <f t="shared" si="614"/>
        <v>1000</v>
      </c>
      <c r="AL793" s="34">
        <v>1000</v>
      </c>
      <c r="AM793" s="34">
        <v>0</v>
      </c>
      <c r="AN793" s="34">
        <v>0</v>
      </c>
      <c r="AO793" s="34">
        <v>0</v>
      </c>
      <c r="AP793" s="34">
        <v>0</v>
      </c>
      <c r="AQ793" s="34">
        <v>0</v>
      </c>
      <c r="AR793" s="34">
        <f t="shared" si="615"/>
        <v>2000</v>
      </c>
      <c r="AS793" s="34">
        <v>2000</v>
      </c>
      <c r="AT793" s="34">
        <v>0</v>
      </c>
      <c r="AU793" s="34">
        <v>0</v>
      </c>
      <c r="AV793" s="34">
        <v>0</v>
      </c>
    </row>
    <row r="794" spans="1:48" ht="153" x14ac:dyDescent="0.5">
      <c r="A794" s="53">
        <v>730</v>
      </c>
      <c r="B794" s="50" t="s">
        <v>1545</v>
      </c>
      <c r="C794" s="51" t="s">
        <v>1546</v>
      </c>
      <c r="D794" s="52">
        <v>2019</v>
      </c>
      <c r="E794" s="52">
        <v>2020</v>
      </c>
      <c r="F794" s="33">
        <v>1782.57</v>
      </c>
      <c r="G794" s="34">
        <f t="shared" si="616"/>
        <v>0</v>
      </c>
      <c r="H794" s="34">
        <f t="shared" si="617"/>
        <v>0.63</v>
      </c>
      <c r="I794" s="34">
        <f t="shared" si="606"/>
        <v>1772.57</v>
      </c>
      <c r="J794" s="34">
        <f t="shared" si="618"/>
        <v>1772.57</v>
      </c>
      <c r="K794" s="34">
        <f t="shared" si="619"/>
        <v>0</v>
      </c>
      <c r="L794" s="34">
        <f t="shared" si="620"/>
        <v>0</v>
      </c>
      <c r="M794" s="34">
        <f t="shared" si="621"/>
        <v>0</v>
      </c>
      <c r="N794" s="34">
        <v>0</v>
      </c>
      <c r="O794" s="34">
        <v>0.63</v>
      </c>
      <c r="P794" s="34">
        <f t="shared" si="611"/>
        <v>1772.57</v>
      </c>
      <c r="Q794" s="34">
        <v>1772.57</v>
      </c>
      <c r="R794" s="34">
        <v>0</v>
      </c>
      <c r="S794" s="34">
        <v>0</v>
      </c>
      <c r="T794" s="34">
        <v>0</v>
      </c>
      <c r="U794" s="34">
        <v>0</v>
      </c>
      <c r="V794" s="34">
        <v>0</v>
      </c>
      <c r="W794" s="34">
        <f t="shared" si="612"/>
        <v>0</v>
      </c>
      <c r="X794" s="34">
        <v>0</v>
      </c>
      <c r="Y794" s="34">
        <v>0</v>
      </c>
      <c r="Z794" s="34">
        <v>0</v>
      </c>
      <c r="AA794" s="34">
        <v>0</v>
      </c>
      <c r="AB794" s="34">
        <v>0</v>
      </c>
      <c r="AC794" s="34">
        <v>0</v>
      </c>
      <c r="AD794" s="34">
        <f t="shared" si="613"/>
        <v>0</v>
      </c>
      <c r="AE794" s="34">
        <v>0</v>
      </c>
      <c r="AF794" s="34">
        <v>0</v>
      </c>
      <c r="AG794" s="34">
        <v>0</v>
      </c>
      <c r="AH794" s="34">
        <v>0</v>
      </c>
      <c r="AI794" s="34">
        <v>0</v>
      </c>
      <c r="AJ794" s="34">
        <v>0</v>
      </c>
      <c r="AK794" s="34">
        <f t="shared" si="614"/>
        <v>0</v>
      </c>
      <c r="AL794" s="34">
        <v>0</v>
      </c>
      <c r="AM794" s="34">
        <v>0</v>
      </c>
      <c r="AN794" s="34">
        <v>0</v>
      </c>
      <c r="AO794" s="34">
        <v>0</v>
      </c>
      <c r="AP794" s="34">
        <v>0</v>
      </c>
      <c r="AQ794" s="34">
        <v>0</v>
      </c>
      <c r="AR794" s="34">
        <f t="shared" si="615"/>
        <v>0</v>
      </c>
      <c r="AS794" s="34">
        <v>0</v>
      </c>
      <c r="AT794" s="34">
        <v>0</v>
      </c>
      <c r="AU794" s="34">
        <v>0</v>
      </c>
      <c r="AV794" s="34">
        <v>0</v>
      </c>
    </row>
    <row r="795" spans="1:48" ht="229.5" x14ac:dyDescent="0.5">
      <c r="A795" s="53">
        <v>731</v>
      </c>
      <c r="B795" s="50" t="s">
        <v>1547</v>
      </c>
      <c r="C795" s="51" t="s">
        <v>1548</v>
      </c>
      <c r="D795" s="52">
        <v>2020</v>
      </c>
      <c r="E795" s="52">
        <v>2020</v>
      </c>
      <c r="F795" s="33">
        <v>390.27</v>
      </c>
      <c r="G795" s="34">
        <f t="shared" si="616"/>
        <v>0</v>
      </c>
      <c r="H795" s="34">
        <f t="shared" si="617"/>
        <v>0.25</v>
      </c>
      <c r="I795" s="34">
        <f t="shared" si="606"/>
        <v>308.18</v>
      </c>
      <c r="J795" s="34">
        <f t="shared" si="618"/>
        <v>308.18</v>
      </c>
      <c r="K795" s="34">
        <f t="shared" si="619"/>
        <v>0</v>
      </c>
      <c r="L795" s="34">
        <f t="shared" si="620"/>
        <v>0</v>
      </c>
      <c r="M795" s="34">
        <f t="shared" si="621"/>
        <v>0</v>
      </c>
      <c r="N795" s="34">
        <v>0</v>
      </c>
      <c r="O795" s="34">
        <v>0.25</v>
      </c>
      <c r="P795" s="34">
        <f t="shared" si="611"/>
        <v>308.18</v>
      </c>
      <c r="Q795" s="34">
        <v>308.18</v>
      </c>
      <c r="R795" s="34">
        <v>0</v>
      </c>
      <c r="S795" s="34">
        <v>0</v>
      </c>
      <c r="T795" s="34">
        <v>0</v>
      </c>
      <c r="U795" s="34">
        <v>0</v>
      </c>
      <c r="V795" s="34">
        <v>0</v>
      </c>
      <c r="W795" s="34">
        <f t="shared" si="612"/>
        <v>0</v>
      </c>
      <c r="X795" s="34">
        <v>0</v>
      </c>
      <c r="Y795" s="34">
        <v>0</v>
      </c>
      <c r="Z795" s="34">
        <v>0</v>
      </c>
      <c r="AA795" s="34">
        <v>0</v>
      </c>
      <c r="AB795" s="34">
        <v>0</v>
      </c>
      <c r="AC795" s="34">
        <v>0</v>
      </c>
      <c r="AD795" s="34">
        <f t="shared" si="613"/>
        <v>0</v>
      </c>
      <c r="AE795" s="34">
        <v>0</v>
      </c>
      <c r="AF795" s="34">
        <v>0</v>
      </c>
      <c r="AG795" s="34">
        <v>0</v>
      </c>
      <c r="AH795" s="34">
        <v>0</v>
      </c>
      <c r="AI795" s="34">
        <v>0</v>
      </c>
      <c r="AJ795" s="34">
        <v>0</v>
      </c>
      <c r="AK795" s="34">
        <f t="shared" si="614"/>
        <v>0</v>
      </c>
      <c r="AL795" s="34">
        <v>0</v>
      </c>
      <c r="AM795" s="34">
        <v>0</v>
      </c>
      <c r="AN795" s="34">
        <v>0</v>
      </c>
      <c r="AO795" s="34">
        <v>0</v>
      </c>
      <c r="AP795" s="34">
        <v>0</v>
      </c>
      <c r="AQ795" s="34">
        <v>0</v>
      </c>
      <c r="AR795" s="34">
        <f t="shared" si="615"/>
        <v>0</v>
      </c>
      <c r="AS795" s="34">
        <v>0</v>
      </c>
      <c r="AT795" s="34">
        <v>0</v>
      </c>
      <c r="AU795" s="34">
        <v>0</v>
      </c>
      <c r="AV795" s="34">
        <v>0</v>
      </c>
    </row>
    <row r="796" spans="1:48" ht="191.25" x14ac:dyDescent="0.5">
      <c r="A796" s="53">
        <v>732</v>
      </c>
      <c r="B796" s="50" t="s">
        <v>1549</v>
      </c>
      <c r="C796" s="51" t="s">
        <v>1550</v>
      </c>
      <c r="D796" s="52">
        <v>2020</v>
      </c>
      <c r="E796" s="52">
        <v>2020</v>
      </c>
      <c r="F796" s="33">
        <v>487.06</v>
      </c>
      <c r="G796" s="34">
        <f t="shared" si="616"/>
        <v>0</v>
      </c>
      <c r="H796" s="34">
        <f t="shared" si="617"/>
        <v>0.4</v>
      </c>
      <c r="I796" s="34">
        <f t="shared" si="606"/>
        <v>387.53</v>
      </c>
      <c r="J796" s="34">
        <f t="shared" si="618"/>
        <v>387.53</v>
      </c>
      <c r="K796" s="34">
        <f t="shared" si="619"/>
        <v>0</v>
      </c>
      <c r="L796" s="34">
        <f t="shared" si="620"/>
        <v>0</v>
      </c>
      <c r="M796" s="34">
        <f t="shared" si="621"/>
        <v>0</v>
      </c>
      <c r="N796" s="34">
        <v>0</v>
      </c>
      <c r="O796" s="34">
        <v>0.4</v>
      </c>
      <c r="P796" s="34">
        <f t="shared" si="611"/>
        <v>387.53</v>
      </c>
      <c r="Q796" s="34">
        <v>387.53</v>
      </c>
      <c r="R796" s="34">
        <v>0</v>
      </c>
      <c r="S796" s="34">
        <v>0</v>
      </c>
      <c r="T796" s="34">
        <v>0</v>
      </c>
      <c r="U796" s="34">
        <v>0</v>
      </c>
      <c r="V796" s="34">
        <v>0</v>
      </c>
      <c r="W796" s="34">
        <f t="shared" si="612"/>
        <v>0</v>
      </c>
      <c r="X796" s="34">
        <v>0</v>
      </c>
      <c r="Y796" s="34">
        <v>0</v>
      </c>
      <c r="Z796" s="34">
        <v>0</v>
      </c>
      <c r="AA796" s="34">
        <v>0</v>
      </c>
      <c r="AB796" s="34">
        <v>0</v>
      </c>
      <c r="AC796" s="34">
        <v>0</v>
      </c>
      <c r="AD796" s="34">
        <f t="shared" si="613"/>
        <v>0</v>
      </c>
      <c r="AE796" s="34">
        <v>0</v>
      </c>
      <c r="AF796" s="34">
        <v>0</v>
      </c>
      <c r="AG796" s="34">
        <v>0</v>
      </c>
      <c r="AH796" s="34">
        <v>0</v>
      </c>
      <c r="AI796" s="34">
        <v>0</v>
      </c>
      <c r="AJ796" s="34">
        <v>0</v>
      </c>
      <c r="AK796" s="34">
        <f t="shared" si="614"/>
        <v>0</v>
      </c>
      <c r="AL796" s="34">
        <v>0</v>
      </c>
      <c r="AM796" s="34">
        <v>0</v>
      </c>
      <c r="AN796" s="34">
        <v>0</v>
      </c>
      <c r="AO796" s="34">
        <v>0</v>
      </c>
      <c r="AP796" s="34">
        <v>0</v>
      </c>
      <c r="AQ796" s="34">
        <v>0</v>
      </c>
      <c r="AR796" s="34">
        <f t="shared" si="615"/>
        <v>0</v>
      </c>
      <c r="AS796" s="34">
        <v>0</v>
      </c>
      <c r="AT796" s="34">
        <v>0</v>
      </c>
      <c r="AU796" s="34">
        <v>0</v>
      </c>
      <c r="AV796" s="34">
        <v>0</v>
      </c>
    </row>
    <row r="797" spans="1:48" ht="229.5" x14ac:dyDescent="0.5">
      <c r="A797" s="53">
        <v>733</v>
      </c>
      <c r="B797" s="50" t="s">
        <v>1551</v>
      </c>
      <c r="C797" s="51" t="s">
        <v>1552</v>
      </c>
      <c r="D797" s="52">
        <v>2020</v>
      </c>
      <c r="E797" s="52">
        <v>2020</v>
      </c>
      <c r="F797" s="33">
        <v>2569.41</v>
      </c>
      <c r="G797" s="34">
        <f t="shared" si="616"/>
        <v>0.5</v>
      </c>
      <c r="H797" s="34">
        <f t="shared" si="617"/>
        <v>0</v>
      </c>
      <c r="I797" s="34">
        <f t="shared" si="606"/>
        <v>2049.2199999999998</v>
      </c>
      <c r="J797" s="34">
        <f t="shared" si="618"/>
        <v>2049.2199999999998</v>
      </c>
      <c r="K797" s="34">
        <f t="shared" si="619"/>
        <v>0</v>
      </c>
      <c r="L797" s="34">
        <f t="shared" si="620"/>
        <v>0</v>
      </c>
      <c r="M797" s="34">
        <f t="shared" si="621"/>
        <v>0</v>
      </c>
      <c r="N797" s="34">
        <v>0.5</v>
      </c>
      <c r="O797" s="34">
        <v>0</v>
      </c>
      <c r="P797" s="34">
        <f t="shared" si="611"/>
        <v>2049.2199999999998</v>
      </c>
      <c r="Q797" s="34">
        <v>2049.2199999999998</v>
      </c>
      <c r="R797" s="34">
        <v>0</v>
      </c>
      <c r="S797" s="34">
        <v>0</v>
      </c>
      <c r="T797" s="34">
        <v>0</v>
      </c>
      <c r="U797" s="34">
        <v>0</v>
      </c>
      <c r="V797" s="34">
        <v>0</v>
      </c>
      <c r="W797" s="34">
        <f t="shared" si="612"/>
        <v>0</v>
      </c>
      <c r="X797" s="34">
        <v>0</v>
      </c>
      <c r="Y797" s="34">
        <v>0</v>
      </c>
      <c r="Z797" s="34">
        <v>0</v>
      </c>
      <c r="AA797" s="34">
        <v>0</v>
      </c>
      <c r="AB797" s="34">
        <v>0</v>
      </c>
      <c r="AC797" s="34">
        <v>0</v>
      </c>
      <c r="AD797" s="34">
        <f t="shared" si="613"/>
        <v>0</v>
      </c>
      <c r="AE797" s="34">
        <v>0</v>
      </c>
      <c r="AF797" s="34">
        <v>0</v>
      </c>
      <c r="AG797" s="34">
        <v>0</v>
      </c>
      <c r="AH797" s="34">
        <v>0</v>
      </c>
      <c r="AI797" s="34">
        <v>0</v>
      </c>
      <c r="AJ797" s="34">
        <v>0</v>
      </c>
      <c r="AK797" s="34">
        <f t="shared" si="614"/>
        <v>0</v>
      </c>
      <c r="AL797" s="34">
        <v>0</v>
      </c>
      <c r="AM797" s="34">
        <v>0</v>
      </c>
      <c r="AN797" s="34">
        <v>0</v>
      </c>
      <c r="AO797" s="34">
        <v>0</v>
      </c>
      <c r="AP797" s="34">
        <v>0</v>
      </c>
      <c r="AQ797" s="34">
        <v>0</v>
      </c>
      <c r="AR797" s="34">
        <f t="shared" si="615"/>
        <v>0</v>
      </c>
      <c r="AS797" s="34">
        <v>0</v>
      </c>
      <c r="AT797" s="34">
        <v>0</v>
      </c>
      <c r="AU797" s="34">
        <v>0</v>
      </c>
      <c r="AV797" s="34">
        <v>0</v>
      </c>
    </row>
    <row r="798" spans="1:48" ht="114.75" x14ac:dyDescent="0.5">
      <c r="A798" s="53">
        <v>734</v>
      </c>
      <c r="B798" s="50" t="s">
        <v>1553</v>
      </c>
      <c r="C798" s="51" t="s">
        <v>1554</v>
      </c>
      <c r="D798" s="52">
        <v>2020</v>
      </c>
      <c r="E798" s="52">
        <v>2020</v>
      </c>
      <c r="F798" s="33">
        <v>1341.74</v>
      </c>
      <c r="G798" s="34">
        <f t="shared" si="616"/>
        <v>0</v>
      </c>
      <c r="H798" s="34">
        <f t="shared" si="617"/>
        <v>0.63</v>
      </c>
      <c r="I798" s="34">
        <f t="shared" si="606"/>
        <v>609.03</v>
      </c>
      <c r="J798" s="34">
        <f t="shared" si="618"/>
        <v>609.03</v>
      </c>
      <c r="K798" s="34">
        <f t="shared" si="619"/>
        <v>0</v>
      </c>
      <c r="L798" s="34">
        <f t="shared" si="620"/>
        <v>0</v>
      </c>
      <c r="M798" s="34">
        <f t="shared" si="621"/>
        <v>0</v>
      </c>
      <c r="N798" s="34">
        <v>0</v>
      </c>
      <c r="O798" s="34">
        <v>0.63</v>
      </c>
      <c r="P798" s="34">
        <f t="shared" si="611"/>
        <v>609.03</v>
      </c>
      <c r="Q798" s="34">
        <v>609.03</v>
      </c>
      <c r="R798" s="34">
        <v>0</v>
      </c>
      <c r="S798" s="34">
        <v>0</v>
      </c>
      <c r="T798" s="34">
        <v>0</v>
      </c>
      <c r="U798" s="34">
        <v>0</v>
      </c>
      <c r="V798" s="34">
        <v>0</v>
      </c>
      <c r="W798" s="34">
        <f t="shared" si="612"/>
        <v>0</v>
      </c>
      <c r="X798" s="34">
        <v>0</v>
      </c>
      <c r="Y798" s="34">
        <v>0</v>
      </c>
      <c r="Z798" s="34">
        <v>0</v>
      </c>
      <c r="AA798" s="34">
        <v>0</v>
      </c>
      <c r="AB798" s="34">
        <v>0</v>
      </c>
      <c r="AC798" s="34">
        <v>0</v>
      </c>
      <c r="AD798" s="34">
        <f t="shared" si="613"/>
        <v>0</v>
      </c>
      <c r="AE798" s="34">
        <v>0</v>
      </c>
      <c r="AF798" s="34">
        <v>0</v>
      </c>
      <c r="AG798" s="34">
        <v>0</v>
      </c>
      <c r="AH798" s="34">
        <v>0</v>
      </c>
      <c r="AI798" s="34">
        <v>0</v>
      </c>
      <c r="AJ798" s="34">
        <v>0</v>
      </c>
      <c r="AK798" s="34">
        <f t="shared" si="614"/>
        <v>0</v>
      </c>
      <c r="AL798" s="34">
        <v>0</v>
      </c>
      <c r="AM798" s="34">
        <v>0</v>
      </c>
      <c r="AN798" s="34">
        <v>0</v>
      </c>
      <c r="AO798" s="34">
        <v>0</v>
      </c>
      <c r="AP798" s="34">
        <v>0</v>
      </c>
      <c r="AQ798" s="34">
        <v>0</v>
      </c>
      <c r="AR798" s="34">
        <f t="shared" si="615"/>
        <v>0</v>
      </c>
      <c r="AS798" s="34">
        <v>0</v>
      </c>
      <c r="AT798" s="34">
        <v>0</v>
      </c>
      <c r="AU798" s="34">
        <v>0</v>
      </c>
      <c r="AV798" s="34">
        <v>0</v>
      </c>
    </row>
    <row r="799" spans="1:48" ht="76.5" x14ac:dyDescent="0.5">
      <c r="A799" s="53">
        <v>735</v>
      </c>
      <c r="B799" s="50" t="s">
        <v>1555</v>
      </c>
      <c r="C799" s="51" t="s">
        <v>1556</v>
      </c>
      <c r="D799" s="52">
        <v>2020</v>
      </c>
      <c r="E799" s="52">
        <v>2021</v>
      </c>
      <c r="F799" s="33">
        <v>26002.6</v>
      </c>
      <c r="G799" s="34">
        <f t="shared" si="616"/>
        <v>0</v>
      </c>
      <c r="H799" s="34">
        <f t="shared" si="617"/>
        <v>0</v>
      </c>
      <c r="I799" s="34">
        <f t="shared" si="606"/>
        <v>23733.3</v>
      </c>
      <c r="J799" s="34">
        <f t="shared" si="618"/>
        <v>23733.3</v>
      </c>
      <c r="K799" s="34">
        <f t="shared" si="619"/>
        <v>0</v>
      </c>
      <c r="L799" s="34">
        <f t="shared" si="620"/>
        <v>0</v>
      </c>
      <c r="M799" s="34">
        <f t="shared" si="621"/>
        <v>0</v>
      </c>
      <c r="N799" s="34">
        <v>0</v>
      </c>
      <c r="O799" s="34">
        <v>0</v>
      </c>
      <c r="P799" s="34">
        <f t="shared" si="611"/>
        <v>0</v>
      </c>
      <c r="Q799" s="34">
        <v>0</v>
      </c>
      <c r="R799" s="34">
        <v>0</v>
      </c>
      <c r="S799" s="34">
        <v>0</v>
      </c>
      <c r="T799" s="34">
        <v>0</v>
      </c>
      <c r="U799" s="34">
        <v>0</v>
      </c>
      <c r="V799" s="34">
        <v>0</v>
      </c>
      <c r="W799" s="34">
        <f t="shared" si="612"/>
        <v>3933.3</v>
      </c>
      <c r="X799" s="34">
        <v>3933.3</v>
      </c>
      <c r="Y799" s="34">
        <v>0</v>
      </c>
      <c r="Z799" s="34">
        <v>0</v>
      </c>
      <c r="AA799" s="34">
        <v>0</v>
      </c>
      <c r="AB799" s="34">
        <v>0</v>
      </c>
      <c r="AC799" s="34">
        <v>0</v>
      </c>
      <c r="AD799" s="34">
        <f t="shared" si="613"/>
        <v>19800</v>
      </c>
      <c r="AE799" s="34">
        <v>19800</v>
      </c>
      <c r="AF799" s="34">
        <v>0</v>
      </c>
      <c r="AG799" s="34">
        <v>0</v>
      </c>
      <c r="AH799" s="34">
        <v>0</v>
      </c>
      <c r="AI799" s="34">
        <v>0</v>
      </c>
      <c r="AJ799" s="34">
        <v>0</v>
      </c>
      <c r="AK799" s="34">
        <f t="shared" si="614"/>
        <v>0</v>
      </c>
      <c r="AL799" s="34">
        <v>0</v>
      </c>
      <c r="AM799" s="34">
        <v>0</v>
      </c>
      <c r="AN799" s="34">
        <v>0</v>
      </c>
      <c r="AO799" s="34">
        <v>0</v>
      </c>
      <c r="AP799" s="34">
        <v>0</v>
      </c>
      <c r="AQ799" s="34">
        <v>0</v>
      </c>
      <c r="AR799" s="34">
        <f t="shared" si="615"/>
        <v>0</v>
      </c>
      <c r="AS799" s="34">
        <v>0</v>
      </c>
      <c r="AT799" s="34">
        <v>0</v>
      </c>
      <c r="AU799" s="34">
        <v>0</v>
      </c>
      <c r="AV799" s="34">
        <v>0</v>
      </c>
    </row>
    <row r="800" spans="1:48" ht="191.25" x14ac:dyDescent="0.5">
      <c r="A800" s="53">
        <v>736</v>
      </c>
      <c r="B800" s="50" t="s">
        <v>1557</v>
      </c>
      <c r="C800" s="51" t="s">
        <v>1558</v>
      </c>
      <c r="D800" s="52">
        <v>2020</v>
      </c>
      <c r="E800" s="52">
        <v>2020</v>
      </c>
      <c r="F800" s="33">
        <v>390.27</v>
      </c>
      <c r="G800" s="34">
        <f t="shared" si="616"/>
        <v>0</v>
      </c>
      <c r="H800" s="34">
        <f t="shared" si="617"/>
        <v>0.25</v>
      </c>
      <c r="I800" s="34">
        <f t="shared" si="606"/>
        <v>308.18</v>
      </c>
      <c r="J800" s="34">
        <f t="shared" si="618"/>
        <v>308.18</v>
      </c>
      <c r="K800" s="34">
        <f t="shared" si="619"/>
        <v>0</v>
      </c>
      <c r="L800" s="34">
        <f t="shared" si="620"/>
        <v>0</v>
      </c>
      <c r="M800" s="34">
        <f t="shared" si="621"/>
        <v>0</v>
      </c>
      <c r="N800" s="34">
        <v>0</v>
      </c>
      <c r="O800" s="34">
        <v>0.25</v>
      </c>
      <c r="P800" s="34">
        <f t="shared" si="611"/>
        <v>308.18</v>
      </c>
      <c r="Q800" s="33">
        <v>308.18</v>
      </c>
      <c r="R800" s="34">
        <v>0</v>
      </c>
      <c r="S800" s="34">
        <v>0</v>
      </c>
      <c r="T800" s="34">
        <v>0</v>
      </c>
      <c r="U800" s="34">
        <v>0</v>
      </c>
      <c r="V800" s="34">
        <v>0</v>
      </c>
      <c r="W800" s="34">
        <f t="shared" si="612"/>
        <v>0</v>
      </c>
      <c r="X800" s="34">
        <v>0</v>
      </c>
      <c r="Y800" s="34">
        <v>0</v>
      </c>
      <c r="Z800" s="34">
        <v>0</v>
      </c>
      <c r="AA800" s="34">
        <v>0</v>
      </c>
      <c r="AB800" s="34">
        <v>0</v>
      </c>
      <c r="AC800" s="34">
        <v>0</v>
      </c>
      <c r="AD800" s="34">
        <f t="shared" si="613"/>
        <v>0</v>
      </c>
      <c r="AE800" s="34">
        <v>0</v>
      </c>
      <c r="AF800" s="34">
        <v>0</v>
      </c>
      <c r="AG800" s="34">
        <v>0</v>
      </c>
      <c r="AH800" s="34">
        <v>0</v>
      </c>
      <c r="AI800" s="34">
        <v>0</v>
      </c>
      <c r="AJ800" s="34">
        <v>0</v>
      </c>
      <c r="AK800" s="34">
        <f t="shared" si="614"/>
        <v>0</v>
      </c>
      <c r="AL800" s="34">
        <v>0</v>
      </c>
      <c r="AM800" s="34">
        <v>0</v>
      </c>
      <c r="AN800" s="34">
        <v>0</v>
      </c>
      <c r="AO800" s="34">
        <v>0</v>
      </c>
      <c r="AP800" s="34">
        <v>0</v>
      </c>
      <c r="AQ800" s="34">
        <v>0</v>
      </c>
      <c r="AR800" s="34">
        <f t="shared" si="615"/>
        <v>0</v>
      </c>
      <c r="AS800" s="34">
        <v>0</v>
      </c>
      <c r="AT800" s="34">
        <v>0</v>
      </c>
      <c r="AU800" s="34">
        <v>0</v>
      </c>
      <c r="AV800" s="34">
        <v>0</v>
      </c>
    </row>
    <row r="801" spans="1:48" ht="153" x14ac:dyDescent="0.5">
      <c r="A801" s="53">
        <v>737</v>
      </c>
      <c r="B801" s="50" t="s">
        <v>2863</v>
      </c>
      <c r="C801" s="51" t="s">
        <v>2862</v>
      </c>
      <c r="D801" s="52">
        <v>2020</v>
      </c>
      <c r="E801" s="52">
        <v>2021</v>
      </c>
      <c r="F801" s="33">
        <v>442.9</v>
      </c>
      <c r="G801" s="34">
        <f t="shared" si="616"/>
        <v>0</v>
      </c>
      <c r="H801" s="34">
        <f t="shared" si="617"/>
        <v>0.25</v>
      </c>
      <c r="I801" s="34">
        <f t="shared" si="606"/>
        <v>442.9</v>
      </c>
      <c r="J801" s="34">
        <f t="shared" si="618"/>
        <v>442.9</v>
      </c>
      <c r="K801" s="34">
        <f t="shared" si="619"/>
        <v>0</v>
      </c>
      <c r="L801" s="34">
        <f t="shared" si="620"/>
        <v>0</v>
      </c>
      <c r="M801" s="34">
        <f t="shared" si="621"/>
        <v>0</v>
      </c>
      <c r="N801" s="34">
        <v>0</v>
      </c>
      <c r="O801" s="34">
        <v>0</v>
      </c>
      <c r="P801" s="34">
        <f t="shared" si="611"/>
        <v>10</v>
      </c>
      <c r="Q801" s="33">
        <v>10</v>
      </c>
      <c r="R801" s="34">
        <v>0</v>
      </c>
      <c r="S801" s="34">
        <v>0</v>
      </c>
      <c r="T801" s="34">
        <v>0</v>
      </c>
      <c r="U801" s="34">
        <v>0</v>
      </c>
      <c r="V801" s="34">
        <v>0.25</v>
      </c>
      <c r="W801" s="34">
        <f t="shared" si="612"/>
        <v>432.9</v>
      </c>
      <c r="X801" s="34">
        <v>432.9</v>
      </c>
      <c r="Y801" s="34">
        <v>0</v>
      </c>
      <c r="Z801" s="34">
        <v>0</v>
      </c>
      <c r="AA801" s="34">
        <v>0</v>
      </c>
      <c r="AB801" s="34">
        <v>0</v>
      </c>
      <c r="AC801" s="34">
        <v>0</v>
      </c>
      <c r="AD801" s="34">
        <f t="shared" si="613"/>
        <v>0</v>
      </c>
      <c r="AE801" s="34">
        <v>0</v>
      </c>
      <c r="AF801" s="34">
        <v>0</v>
      </c>
      <c r="AG801" s="34">
        <v>0</v>
      </c>
      <c r="AH801" s="34">
        <v>0</v>
      </c>
      <c r="AI801" s="34">
        <v>0</v>
      </c>
      <c r="AJ801" s="34">
        <v>0</v>
      </c>
      <c r="AK801" s="34">
        <f t="shared" si="614"/>
        <v>0</v>
      </c>
      <c r="AL801" s="34">
        <v>0</v>
      </c>
      <c r="AM801" s="34">
        <v>0</v>
      </c>
      <c r="AN801" s="34">
        <v>0</v>
      </c>
      <c r="AO801" s="34">
        <v>0</v>
      </c>
      <c r="AP801" s="34">
        <v>0</v>
      </c>
      <c r="AQ801" s="34">
        <v>0</v>
      </c>
      <c r="AR801" s="34">
        <f t="shared" si="615"/>
        <v>0</v>
      </c>
      <c r="AS801" s="34">
        <v>0</v>
      </c>
      <c r="AT801" s="34">
        <v>0</v>
      </c>
      <c r="AU801" s="34">
        <v>0</v>
      </c>
      <c r="AV801" s="34">
        <v>0</v>
      </c>
    </row>
    <row r="802" spans="1:48" ht="191.25" x14ac:dyDescent="0.5">
      <c r="A802" s="53">
        <v>738</v>
      </c>
      <c r="B802" s="50" t="s">
        <v>1559</v>
      </c>
      <c r="C802" s="51" t="s">
        <v>1560</v>
      </c>
      <c r="D802" s="52">
        <v>2020</v>
      </c>
      <c r="E802" s="52">
        <v>2021</v>
      </c>
      <c r="F802" s="33">
        <v>712.71</v>
      </c>
      <c r="G802" s="34">
        <f t="shared" si="616"/>
        <v>0</v>
      </c>
      <c r="H802" s="34">
        <f t="shared" si="617"/>
        <v>0.63</v>
      </c>
      <c r="I802" s="34">
        <f t="shared" si="606"/>
        <v>533.21</v>
      </c>
      <c r="J802" s="34">
        <f t="shared" si="618"/>
        <v>533.21</v>
      </c>
      <c r="K802" s="34">
        <f t="shared" si="619"/>
        <v>0</v>
      </c>
      <c r="L802" s="34">
        <f t="shared" si="620"/>
        <v>0</v>
      </c>
      <c r="M802" s="34">
        <f t="shared" si="621"/>
        <v>0</v>
      </c>
      <c r="N802" s="34">
        <v>0</v>
      </c>
      <c r="O802" s="34">
        <v>0</v>
      </c>
      <c r="P802" s="34">
        <f t="shared" si="611"/>
        <v>510.5</v>
      </c>
      <c r="Q802" s="33">
        <f>430.5+80</f>
        <v>510.5</v>
      </c>
      <c r="R802" s="34">
        <v>0</v>
      </c>
      <c r="S802" s="34">
        <v>0</v>
      </c>
      <c r="T802" s="34">
        <v>0</v>
      </c>
      <c r="U802" s="34">
        <v>0</v>
      </c>
      <c r="V802" s="34">
        <v>0.63</v>
      </c>
      <c r="W802" s="34">
        <f t="shared" si="612"/>
        <v>22.71</v>
      </c>
      <c r="X802" s="34">
        <v>22.71</v>
      </c>
      <c r="Y802" s="34">
        <v>0</v>
      </c>
      <c r="Z802" s="34">
        <v>0</v>
      </c>
      <c r="AA802" s="34">
        <v>0</v>
      </c>
      <c r="AB802" s="34">
        <v>0</v>
      </c>
      <c r="AC802" s="34">
        <v>0</v>
      </c>
      <c r="AD802" s="34">
        <f t="shared" si="613"/>
        <v>0</v>
      </c>
      <c r="AE802" s="34">
        <v>0</v>
      </c>
      <c r="AF802" s="34">
        <v>0</v>
      </c>
      <c r="AG802" s="34">
        <v>0</v>
      </c>
      <c r="AH802" s="34">
        <v>0</v>
      </c>
      <c r="AI802" s="34">
        <v>0</v>
      </c>
      <c r="AJ802" s="34">
        <v>0</v>
      </c>
      <c r="AK802" s="34">
        <f t="shared" si="614"/>
        <v>0</v>
      </c>
      <c r="AL802" s="34">
        <v>0</v>
      </c>
      <c r="AM802" s="34">
        <v>0</v>
      </c>
      <c r="AN802" s="34">
        <v>0</v>
      </c>
      <c r="AO802" s="34">
        <v>0</v>
      </c>
      <c r="AP802" s="34">
        <v>0</v>
      </c>
      <c r="AQ802" s="34">
        <v>0</v>
      </c>
      <c r="AR802" s="34">
        <f t="shared" si="615"/>
        <v>0</v>
      </c>
      <c r="AS802" s="34">
        <v>0</v>
      </c>
      <c r="AT802" s="34">
        <v>0</v>
      </c>
      <c r="AU802" s="34">
        <v>0</v>
      </c>
      <c r="AV802" s="34">
        <v>0</v>
      </c>
    </row>
    <row r="803" spans="1:48" ht="114.75" x14ac:dyDescent="0.5">
      <c r="A803" s="53">
        <v>739</v>
      </c>
      <c r="B803" s="50" t="s">
        <v>1561</v>
      </c>
      <c r="C803" s="51" t="s">
        <v>1562</v>
      </c>
      <c r="D803" s="52">
        <v>2020</v>
      </c>
      <c r="E803" s="52">
        <v>2021</v>
      </c>
      <c r="F803" s="33">
        <v>416.82</v>
      </c>
      <c r="G803" s="34">
        <f t="shared" si="616"/>
        <v>0</v>
      </c>
      <c r="H803" s="34">
        <f t="shared" si="617"/>
        <v>0.25</v>
      </c>
      <c r="I803" s="34">
        <f t="shared" si="606"/>
        <v>416.41</v>
      </c>
      <c r="J803" s="34">
        <f t="shared" si="618"/>
        <v>416.41</v>
      </c>
      <c r="K803" s="34">
        <f t="shared" si="619"/>
        <v>0</v>
      </c>
      <c r="L803" s="34">
        <f t="shared" si="620"/>
        <v>0</v>
      </c>
      <c r="M803" s="34">
        <f t="shared" si="621"/>
        <v>0</v>
      </c>
      <c r="N803" s="34">
        <v>0</v>
      </c>
      <c r="O803" s="34">
        <v>0</v>
      </c>
      <c r="P803" s="34">
        <f t="shared" si="611"/>
        <v>300.41000000000003</v>
      </c>
      <c r="Q803" s="33">
        <v>300.41000000000003</v>
      </c>
      <c r="R803" s="34">
        <v>0</v>
      </c>
      <c r="S803" s="34">
        <v>0</v>
      </c>
      <c r="T803" s="34">
        <v>0</v>
      </c>
      <c r="U803" s="34">
        <v>0</v>
      </c>
      <c r="V803" s="34">
        <v>0.25</v>
      </c>
      <c r="W803" s="34">
        <f t="shared" si="612"/>
        <v>116</v>
      </c>
      <c r="X803" s="34">
        <v>116</v>
      </c>
      <c r="Y803" s="34">
        <v>0</v>
      </c>
      <c r="Z803" s="34">
        <v>0</v>
      </c>
      <c r="AA803" s="34">
        <v>0</v>
      </c>
      <c r="AB803" s="34">
        <v>0</v>
      </c>
      <c r="AC803" s="34">
        <v>0</v>
      </c>
      <c r="AD803" s="34">
        <f t="shared" si="613"/>
        <v>0</v>
      </c>
      <c r="AE803" s="34">
        <v>0</v>
      </c>
      <c r="AF803" s="34">
        <v>0</v>
      </c>
      <c r="AG803" s="34">
        <v>0</v>
      </c>
      <c r="AH803" s="34">
        <v>0</v>
      </c>
      <c r="AI803" s="34">
        <v>0</v>
      </c>
      <c r="AJ803" s="34">
        <v>0</v>
      </c>
      <c r="AK803" s="34">
        <f t="shared" si="614"/>
        <v>0</v>
      </c>
      <c r="AL803" s="34">
        <v>0</v>
      </c>
      <c r="AM803" s="34">
        <v>0</v>
      </c>
      <c r="AN803" s="34">
        <v>0</v>
      </c>
      <c r="AO803" s="34">
        <v>0</v>
      </c>
      <c r="AP803" s="34">
        <v>0</v>
      </c>
      <c r="AQ803" s="34">
        <v>0</v>
      </c>
      <c r="AR803" s="34">
        <f t="shared" si="615"/>
        <v>0</v>
      </c>
      <c r="AS803" s="34">
        <v>0</v>
      </c>
      <c r="AT803" s="34">
        <v>0</v>
      </c>
      <c r="AU803" s="34">
        <v>0</v>
      </c>
      <c r="AV803" s="34">
        <v>0</v>
      </c>
    </row>
    <row r="804" spans="1:48" ht="114.75" x14ac:dyDescent="0.5">
      <c r="A804" s="53">
        <v>740</v>
      </c>
      <c r="B804" s="50" t="s">
        <v>1563</v>
      </c>
      <c r="C804" s="51" t="s">
        <v>1564</v>
      </c>
      <c r="D804" s="52">
        <v>2020</v>
      </c>
      <c r="E804" s="52">
        <v>2021</v>
      </c>
      <c r="F804" s="33">
        <v>17072.759999999998</v>
      </c>
      <c r="G804" s="34">
        <f t="shared" si="616"/>
        <v>0.95</v>
      </c>
      <c r="H804" s="34">
        <f t="shared" si="617"/>
        <v>0</v>
      </c>
      <c r="I804" s="34">
        <f t="shared" si="606"/>
        <v>16482.669999999998</v>
      </c>
      <c r="J804" s="34">
        <f t="shared" si="618"/>
        <v>16482.669999999998</v>
      </c>
      <c r="K804" s="34">
        <f t="shared" si="619"/>
        <v>0</v>
      </c>
      <c r="L804" s="34">
        <f t="shared" si="620"/>
        <v>0</v>
      </c>
      <c r="M804" s="34">
        <f t="shared" si="621"/>
        <v>0</v>
      </c>
      <c r="N804" s="34">
        <v>0</v>
      </c>
      <c r="O804" s="34">
        <v>0</v>
      </c>
      <c r="P804" s="34">
        <f t="shared" si="611"/>
        <v>2409.91</v>
      </c>
      <c r="Q804" s="33">
        <v>2409.91</v>
      </c>
      <c r="R804" s="34">
        <v>0</v>
      </c>
      <c r="S804" s="34">
        <v>0</v>
      </c>
      <c r="T804" s="34">
        <v>0</v>
      </c>
      <c r="U804" s="34">
        <v>0.95</v>
      </c>
      <c r="V804" s="34">
        <v>0</v>
      </c>
      <c r="W804" s="34">
        <f t="shared" si="612"/>
        <v>1072.76</v>
      </c>
      <c r="X804" s="34">
        <v>1072.76</v>
      </c>
      <c r="Y804" s="34">
        <v>0</v>
      </c>
      <c r="Z804" s="34">
        <v>0</v>
      </c>
      <c r="AA804" s="34">
        <v>0</v>
      </c>
      <c r="AB804" s="34">
        <v>0</v>
      </c>
      <c r="AC804" s="34">
        <v>0</v>
      </c>
      <c r="AD804" s="34">
        <f t="shared" si="613"/>
        <v>13000</v>
      </c>
      <c r="AE804" s="34">
        <v>13000</v>
      </c>
      <c r="AF804" s="34">
        <v>0</v>
      </c>
      <c r="AG804" s="34">
        <v>0</v>
      </c>
      <c r="AH804" s="34">
        <v>0</v>
      </c>
      <c r="AI804" s="34">
        <v>0</v>
      </c>
      <c r="AJ804" s="34">
        <v>0</v>
      </c>
      <c r="AK804" s="34">
        <f t="shared" si="614"/>
        <v>0</v>
      </c>
      <c r="AL804" s="34">
        <v>0</v>
      </c>
      <c r="AM804" s="34">
        <v>0</v>
      </c>
      <c r="AN804" s="34">
        <v>0</v>
      </c>
      <c r="AO804" s="34">
        <v>0</v>
      </c>
      <c r="AP804" s="34">
        <v>0</v>
      </c>
      <c r="AQ804" s="34">
        <v>0</v>
      </c>
      <c r="AR804" s="34">
        <f t="shared" si="615"/>
        <v>0</v>
      </c>
      <c r="AS804" s="34">
        <v>0</v>
      </c>
      <c r="AT804" s="34">
        <v>0</v>
      </c>
      <c r="AU804" s="34">
        <v>0</v>
      </c>
      <c r="AV804" s="34">
        <v>0</v>
      </c>
    </row>
    <row r="805" spans="1:48" ht="114.75" x14ac:dyDescent="0.5">
      <c r="A805" s="53">
        <v>741</v>
      </c>
      <c r="B805" s="50" t="s">
        <v>1565</v>
      </c>
      <c r="C805" s="51" t="s">
        <v>1566</v>
      </c>
      <c r="D805" s="52">
        <v>2020</v>
      </c>
      <c r="E805" s="52">
        <v>2021</v>
      </c>
      <c r="F805" s="33">
        <v>8943.19</v>
      </c>
      <c r="G805" s="34">
        <f t="shared" si="616"/>
        <v>1.1000000000000001</v>
      </c>
      <c r="H805" s="34">
        <f t="shared" si="617"/>
        <v>0</v>
      </c>
      <c r="I805" s="34">
        <f t="shared" si="606"/>
        <v>8308.14</v>
      </c>
      <c r="J805" s="34">
        <f t="shared" si="618"/>
        <v>8308.14</v>
      </c>
      <c r="K805" s="34">
        <f t="shared" si="619"/>
        <v>0</v>
      </c>
      <c r="L805" s="34">
        <f t="shared" si="620"/>
        <v>0</v>
      </c>
      <c r="M805" s="34">
        <f t="shared" si="621"/>
        <v>0</v>
      </c>
      <c r="N805" s="34">
        <v>0</v>
      </c>
      <c r="O805" s="34">
        <v>0</v>
      </c>
      <c r="P805" s="34">
        <f t="shared" si="611"/>
        <v>1664.95</v>
      </c>
      <c r="Q805" s="33">
        <v>1664.95</v>
      </c>
      <c r="R805" s="34">
        <v>0</v>
      </c>
      <c r="S805" s="34">
        <v>0</v>
      </c>
      <c r="T805" s="34">
        <v>0</v>
      </c>
      <c r="U805" s="34">
        <v>1.1000000000000001</v>
      </c>
      <c r="V805" s="34">
        <v>0</v>
      </c>
      <c r="W805" s="34">
        <f t="shared" si="612"/>
        <v>643.19000000000005</v>
      </c>
      <c r="X805" s="34">
        <v>643.19000000000005</v>
      </c>
      <c r="Y805" s="34">
        <v>0</v>
      </c>
      <c r="Z805" s="34">
        <v>0</v>
      </c>
      <c r="AA805" s="34">
        <v>0</v>
      </c>
      <c r="AB805" s="34">
        <v>0</v>
      </c>
      <c r="AC805" s="34">
        <v>0</v>
      </c>
      <c r="AD805" s="34">
        <f t="shared" si="613"/>
        <v>6000</v>
      </c>
      <c r="AE805" s="34">
        <v>6000</v>
      </c>
      <c r="AF805" s="34">
        <v>0</v>
      </c>
      <c r="AG805" s="34">
        <v>0</v>
      </c>
      <c r="AH805" s="34">
        <v>0</v>
      </c>
      <c r="AI805" s="34">
        <v>0</v>
      </c>
      <c r="AJ805" s="34">
        <v>0</v>
      </c>
      <c r="AK805" s="34">
        <f t="shared" si="614"/>
        <v>0</v>
      </c>
      <c r="AL805" s="34">
        <v>0</v>
      </c>
      <c r="AM805" s="34">
        <v>0</v>
      </c>
      <c r="AN805" s="34">
        <v>0</v>
      </c>
      <c r="AO805" s="34">
        <v>0</v>
      </c>
      <c r="AP805" s="34">
        <v>0</v>
      </c>
      <c r="AQ805" s="34">
        <v>0</v>
      </c>
      <c r="AR805" s="34">
        <f t="shared" si="615"/>
        <v>0</v>
      </c>
      <c r="AS805" s="34">
        <v>0</v>
      </c>
      <c r="AT805" s="34">
        <v>0</v>
      </c>
      <c r="AU805" s="34">
        <v>0</v>
      </c>
      <c r="AV805" s="34">
        <v>0</v>
      </c>
    </row>
    <row r="806" spans="1:48" ht="153" x14ac:dyDescent="0.5">
      <c r="A806" s="53">
        <v>742</v>
      </c>
      <c r="B806" s="50" t="s">
        <v>1567</v>
      </c>
      <c r="C806" s="51" t="s">
        <v>1568</v>
      </c>
      <c r="D806" s="52">
        <v>2020</v>
      </c>
      <c r="E806" s="52">
        <v>2020</v>
      </c>
      <c r="F806" s="33">
        <v>390.27</v>
      </c>
      <c r="G806" s="34">
        <f t="shared" si="616"/>
        <v>0</v>
      </c>
      <c r="H806" s="34">
        <f t="shared" si="617"/>
        <v>0.25</v>
      </c>
      <c r="I806" s="34">
        <f t="shared" si="606"/>
        <v>308.18</v>
      </c>
      <c r="J806" s="34">
        <f t="shared" si="618"/>
        <v>308.18</v>
      </c>
      <c r="K806" s="34">
        <f t="shared" si="619"/>
        <v>0</v>
      </c>
      <c r="L806" s="34">
        <f t="shared" si="620"/>
        <v>0</v>
      </c>
      <c r="M806" s="34">
        <f t="shared" si="621"/>
        <v>0</v>
      </c>
      <c r="N806" s="34">
        <v>0</v>
      </c>
      <c r="O806" s="34">
        <v>0.25</v>
      </c>
      <c r="P806" s="34">
        <f t="shared" si="611"/>
        <v>308.18</v>
      </c>
      <c r="Q806" s="34">
        <v>308.18</v>
      </c>
      <c r="R806" s="34">
        <v>0</v>
      </c>
      <c r="S806" s="34">
        <v>0</v>
      </c>
      <c r="T806" s="34">
        <v>0</v>
      </c>
      <c r="U806" s="34">
        <v>0</v>
      </c>
      <c r="V806" s="34">
        <v>0</v>
      </c>
      <c r="W806" s="34">
        <f t="shared" si="612"/>
        <v>0</v>
      </c>
      <c r="X806" s="34">
        <v>0</v>
      </c>
      <c r="Y806" s="34">
        <v>0</v>
      </c>
      <c r="Z806" s="34">
        <v>0</v>
      </c>
      <c r="AA806" s="34">
        <v>0</v>
      </c>
      <c r="AB806" s="34">
        <v>0</v>
      </c>
      <c r="AC806" s="34">
        <v>0</v>
      </c>
      <c r="AD806" s="34">
        <f t="shared" si="613"/>
        <v>0</v>
      </c>
      <c r="AE806" s="34">
        <v>0</v>
      </c>
      <c r="AF806" s="34">
        <v>0</v>
      </c>
      <c r="AG806" s="34">
        <v>0</v>
      </c>
      <c r="AH806" s="34">
        <v>0</v>
      </c>
      <c r="AI806" s="34">
        <v>0</v>
      </c>
      <c r="AJ806" s="34">
        <v>0</v>
      </c>
      <c r="AK806" s="34">
        <f t="shared" si="614"/>
        <v>0</v>
      </c>
      <c r="AL806" s="34">
        <v>0</v>
      </c>
      <c r="AM806" s="34">
        <v>0</v>
      </c>
      <c r="AN806" s="34">
        <v>0</v>
      </c>
      <c r="AO806" s="34">
        <v>0</v>
      </c>
      <c r="AP806" s="34">
        <v>0</v>
      </c>
      <c r="AQ806" s="34">
        <v>0</v>
      </c>
      <c r="AR806" s="34">
        <f t="shared" si="615"/>
        <v>0</v>
      </c>
      <c r="AS806" s="34">
        <v>0</v>
      </c>
      <c r="AT806" s="34">
        <v>0</v>
      </c>
      <c r="AU806" s="34">
        <v>0</v>
      </c>
      <c r="AV806" s="34">
        <v>0</v>
      </c>
    </row>
    <row r="807" spans="1:48" ht="38.25" x14ac:dyDescent="0.5">
      <c r="A807" s="53"/>
      <c r="B807" s="43" t="s">
        <v>1569</v>
      </c>
      <c r="C807" s="48"/>
      <c r="D807" s="52"/>
      <c r="E807" s="45"/>
      <c r="F807" s="35">
        <f t="shared" ref="F807:AV807" si="622">SUM(F808:F818)</f>
        <v>95022.978990000018</v>
      </c>
      <c r="G807" s="35">
        <f t="shared" si="622"/>
        <v>6.7</v>
      </c>
      <c r="H807" s="35">
        <f t="shared" si="622"/>
        <v>4.46</v>
      </c>
      <c r="I807" s="35">
        <f t="shared" si="622"/>
        <v>65746.149999999994</v>
      </c>
      <c r="J807" s="35">
        <f t="shared" si="622"/>
        <v>65746.149999999994</v>
      </c>
      <c r="K807" s="35">
        <f t="shared" si="622"/>
        <v>0</v>
      </c>
      <c r="L807" s="35">
        <f t="shared" si="622"/>
        <v>0</v>
      </c>
      <c r="M807" s="35">
        <f t="shared" si="622"/>
        <v>0</v>
      </c>
      <c r="N807" s="35">
        <f t="shared" si="622"/>
        <v>0.35</v>
      </c>
      <c r="O807" s="35">
        <f t="shared" si="622"/>
        <v>0</v>
      </c>
      <c r="P807" s="35">
        <f t="shared" si="622"/>
        <v>6004.7</v>
      </c>
      <c r="Q807" s="35">
        <f t="shared" si="622"/>
        <v>6004.7</v>
      </c>
      <c r="R807" s="35">
        <f t="shared" si="622"/>
        <v>0</v>
      </c>
      <c r="S807" s="35">
        <f t="shared" si="622"/>
        <v>0</v>
      </c>
      <c r="T807" s="35">
        <f t="shared" si="622"/>
        <v>0</v>
      </c>
      <c r="U807" s="35">
        <f t="shared" si="622"/>
        <v>2.37</v>
      </c>
      <c r="V807" s="35">
        <f t="shared" si="622"/>
        <v>4.46</v>
      </c>
      <c r="W807" s="35">
        <f t="shared" si="622"/>
        <v>24009.32</v>
      </c>
      <c r="X807" s="35">
        <f t="shared" si="622"/>
        <v>24009.32</v>
      </c>
      <c r="Y807" s="35">
        <f t="shared" si="622"/>
        <v>0</v>
      </c>
      <c r="Z807" s="35">
        <f t="shared" si="622"/>
        <v>0</v>
      </c>
      <c r="AA807" s="35">
        <f t="shared" si="622"/>
        <v>0</v>
      </c>
      <c r="AB807" s="35">
        <f t="shared" si="622"/>
        <v>3.98</v>
      </c>
      <c r="AC807" s="35">
        <f t="shared" si="622"/>
        <v>0</v>
      </c>
      <c r="AD807" s="35">
        <f t="shared" si="622"/>
        <v>28679.579999999998</v>
      </c>
      <c r="AE807" s="35">
        <f t="shared" si="622"/>
        <v>28679.579999999998</v>
      </c>
      <c r="AF807" s="35">
        <f t="shared" si="622"/>
        <v>0</v>
      </c>
      <c r="AG807" s="35">
        <f t="shared" si="622"/>
        <v>0</v>
      </c>
      <c r="AH807" s="35">
        <f t="shared" si="622"/>
        <v>0</v>
      </c>
      <c r="AI807" s="35">
        <f t="shared" si="622"/>
        <v>0</v>
      </c>
      <c r="AJ807" s="35">
        <f t="shared" si="622"/>
        <v>0</v>
      </c>
      <c r="AK807" s="35">
        <f t="shared" si="622"/>
        <v>7052.55</v>
      </c>
      <c r="AL807" s="35">
        <f t="shared" si="622"/>
        <v>7052.55</v>
      </c>
      <c r="AM807" s="35">
        <f t="shared" si="622"/>
        <v>0</v>
      </c>
      <c r="AN807" s="35">
        <f t="shared" si="622"/>
        <v>0</v>
      </c>
      <c r="AO807" s="35">
        <f t="shared" si="622"/>
        <v>0</v>
      </c>
      <c r="AP807" s="35">
        <f t="shared" si="622"/>
        <v>0</v>
      </c>
      <c r="AQ807" s="35">
        <f t="shared" si="622"/>
        <v>0</v>
      </c>
      <c r="AR807" s="35">
        <f t="shared" si="622"/>
        <v>0</v>
      </c>
      <c r="AS807" s="35">
        <f t="shared" si="622"/>
        <v>0</v>
      </c>
      <c r="AT807" s="35">
        <f t="shared" si="622"/>
        <v>0</v>
      </c>
      <c r="AU807" s="35">
        <f t="shared" si="622"/>
        <v>0</v>
      </c>
      <c r="AV807" s="35">
        <f t="shared" si="622"/>
        <v>0</v>
      </c>
    </row>
    <row r="808" spans="1:48" ht="114.75" x14ac:dyDescent="0.5">
      <c r="A808" s="53">
        <v>743</v>
      </c>
      <c r="B808" s="50" t="s">
        <v>1570</v>
      </c>
      <c r="C808" s="51" t="s">
        <v>1571</v>
      </c>
      <c r="D808" s="52">
        <v>2019</v>
      </c>
      <c r="E808" s="52">
        <v>2021</v>
      </c>
      <c r="F808" s="33">
        <v>10056.44</v>
      </c>
      <c r="G808" s="34">
        <f t="shared" ref="G808:G818" si="623">N808+U808+AB808+AI808+AP808</f>
        <v>1.55</v>
      </c>
      <c r="H808" s="34">
        <f t="shared" ref="H808:H818" si="624">O808+V808+AC808+AJ808+AQ808</f>
        <v>0.8</v>
      </c>
      <c r="I808" s="34">
        <f t="shared" ref="I808:I818" si="625">J808+K808+L808</f>
        <v>5094.2700000000004</v>
      </c>
      <c r="J808" s="34">
        <f t="shared" ref="J808:J818" si="626">Q808+X808+AE808+AL808+AS808</f>
        <v>5094.2700000000004</v>
      </c>
      <c r="K808" s="34">
        <f t="shared" ref="K808:K818" si="627">R808+Y808+AF808+AM808+AT808</f>
        <v>0</v>
      </c>
      <c r="L808" s="34">
        <f t="shared" ref="L808:L818" si="628">S808+Z808+AG808+AN808+AU808</f>
        <v>0</v>
      </c>
      <c r="M808" s="34">
        <f t="shared" ref="M808:M818" si="629">T808+AA808+AH808+AO808+AV808</f>
        <v>0</v>
      </c>
      <c r="N808" s="34">
        <v>0</v>
      </c>
      <c r="O808" s="34">
        <v>0</v>
      </c>
      <c r="P808" s="34">
        <f t="shared" ref="P808:P818" si="630">Q808+R808+S808</f>
        <v>1094.27</v>
      </c>
      <c r="Q808" s="34">
        <v>1094.27</v>
      </c>
      <c r="R808" s="34">
        <v>0</v>
      </c>
      <c r="S808" s="34">
        <v>0</v>
      </c>
      <c r="T808" s="34">
        <v>0</v>
      </c>
      <c r="U808" s="34">
        <v>1.55</v>
      </c>
      <c r="V808" s="34">
        <v>0.8</v>
      </c>
      <c r="W808" s="34">
        <f t="shared" ref="W808:W818" si="631">X808+Y808+Z808</f>
        <v>1000</v>
      </c>
      <c r="X808" s="34">
        <v>1000</v>
      </c>
      <c r="Y808" s="34">
        <v>0</v>
      </c>
      <c r="Z808" s="34">
        <v>0</v>
      </c>
      <c r="AA808" s="34">
        <v>0</v>
      </c>
      <c r="AB808" s="34">
        <v>0</v>
      </c>
      <c r="AC808" s="34">
        <v>0</v>
      </c>
      <c r="AD808" s="34">
        <f t="shared" ref="AD808:AD818" si="632">AE808+AF808+AG808</f>
        <v>3000</v>
      </c>
      <c r="AE808" s="34">
        <v>3000</v>
      </c>
      <c r="AF808" s="34">
        <v>0</v>
      </c>
      <c r="AG808" s="34">
        <v>0</v>
      </c>
      <c r="AH808" s="34">
        <v>0</v>
      </c>
      <c r="AI808" s="34">
        <v>0</v>
      </c>
      <c r="AJ808" s="34">
        <v>0</v>
      </c>
      <c r="AK808" s="34">
        <f t="shared" ref="AK808:AK818" si="633">AL808+AM808+AN808</f>
        <v>0</v>
      </c>
      <c r="AL808" s="34">
        <v>0</v>
      </c>
      <c r="AM808" s="34">
        <v>0</v>
      </c>
      <c r="AN808" s="34">
        <v>0</v>
      </c>
      <c r="AO808" s="34">
        <v>0</v>
      </c>
      <c r="AP808" s="34">
        <v>0</v>
      </c>
      <c r="AQ808" s="34">
        <v>0</v>
      </c>
      <c r="AR808" s="34">
        <f t="shared" ref="AR808:AR818" si="634">AS808+AT808+AU808</f>
        <v>0</v>
      </c>
      <c r="AS808" s="34">
        <v>0</v>
      </c>
      <c r="AT808" s="34">
        <v>0</v>
      </c>
      <c r="AU808" s="34">
        <v>0</v>
      </c>
      <c r="AV808" s="34">
        <v>0</v>
      </c>
    </row>
    <row r="809" spans="1:48" ht="153" x14ac:dyDescent="0.5">
      <c r="A809" s="53">
        <v>744</v>
      </c>
      <c r="B809" s="50" t="s">
        <v>1572</v>
      </c>
      <c r="C809" s="51" t="s">
        <v>1573</v>
      </c>
      <c r="D809" s="52">
        <v>2021</v>
      </c>
      <c r="E809" s="52">
        <v>2022</v>
      </c>
      <c r="F809" s="33">
        <v>7864.77</v>
      </c>
      <c r="G809" s="34">
        <f t="shared" si="623"/>
        <v>0.98</v>
      </c>
      <c r="H809" s="34">
        <f t="shared" si="624"/>
        <v>0</v>
      </c>
      <c r="I809" s="34">
        <f t="shared" si="625"/>
        <v>7618</v>
      </c>
      <c r="J809" s="34">
        <f t="shared" si="626"/>
        <v>7618</v>
      </c>
      <c r="K809" s="34">
        <f t="shared" si="627"/>
        <v>0</v>
      </c>
      <c r="L809" s="34">
        <f t="shared" si="628"/>
        <v>0</v>
      </c>
      <c r="M809" s="34">
        <f t="shared" si="629"/>
        <v>0</v>
      </c>
      <c r="N809" s="34">
        <v>0</v>
      </c>
      <c r="O809" s="34">
        <v>0</v>
      </c>
      <c r="P809" s="34">
        <f t="shared" si="630"/>
        <v>0</v>
      </c>
      <c r="Q809" s="34">
        <v>0</v>
      </c>
      <c r="R809" s="34">
        <v>0</v>
      </c>
      <c r="S809" s="34">
        <v>0</v>
      </c>
      <c r="T809" s="34">
        <v>0</v>
      </c>
      <c r="U809" s="34">
        <v>0</v>
      </c>
      <c r="V809" s="34">
        <v>0</v>
      </c>
      <c r="W809" s="34">
        <f t="shared" si="631"/>
        <v>6650</v>
      </c>
      <c r="X809" s="34">
        <v>6650</v>
      </c>
      <c r="Y809" s="34">
        <v>0</v>
      </c>
      <c r="Z809" s="34">
        <v>0</v>
      </c>
      <c r="AA809" s="34">
        <v>0</v>
      </c>
      <c r="AB809" s="34">
        <v>0.98</v>
      </c>
      <c r="AC809" s="34">
        <v>0</v>
      </c>
      <c r="AD809" s="34">
        <f t="shared" si="632"/>
        <v>968</v>
      </c>
      <c r="AE809" s="34">
        <v>968</v>
      </c>
      <c r="AF809" s="34">
        <v>0</v>
      </c>
      <c r="AG809" s="34">
        <v>0</v>
      </c>
      <c r="AH809" s="34">
        <v>0</v>
      </c>
      <c r="AI809" s="34">
        <v>0</v>
      </c>
      <c r="AJ809" s="34">
        <v>0</v>
      </c>
      <c r="AK809" s="34">
        <f t="shared" si="633"/>
        <v>0</v>
      </c>
      <c r="AL809" s="34">
        <v>0</v>
      </c>
      <c r="AM809" s="34">
        <v>0</v>
      </c>
      <c r="AN809" s="34">
        <v>0</v>
      </c>
      <c r="AO809" s="34">
        <v>0</v>
      </c>
      <c r="AP809" s="34">
        <v>0</v>
      </c>
      <c r="AQ809" s="34">
        <v>0</v>
      </c>
      <c r="AR809" s="34">
        <f t="shared" si="634"/>
        <v>0</v>
      </c>
      <c r="AS809" s="34">
        <v>0</v>
      </c>
      <c r="AT809" s="34">
        <v>0</v>
      </c>
      <c r="AU809" s="34">
        <v>0</v>
      </c>
      <c r="AV809" s="34">
        <v>0</v>
      </c>
    </row>
    <row r="810" spans="1:48" ht="114.75" x14ac:dyDescent="0.5">
      <c r="A810" s="53">
        <v>745</v>
      </c>
      <c r="B810" s="50" t="s">
        <v>1574</v>
      </c>
      <c r="C810" s="51" t="s">
        <v>1575</v>
      </c>
      <c r="D810" s="52">
        <v>2019</v>
      </c>
      <c r="E810" s="52">
        <v>2021</v>
      </c>
      <c r="F810" s="33">
        <v>2831.97</v>
      </c>
      <c r="G810" s="34">
        <f t="shared" si="623"/>
        <v>0.66</v>
      </c>
      <c r="H810" s="34">
        <f t="shared" si="624"/>
        <v>0</v>
      </c>
      <c r="I810" s="34">
        <f t="shared" si="625"/>
        <v>1091.58</v>
      </c>
      <c r="J810" s="34">
        <f t="shared" si="626"/>
        <v>1091.58</v>
      </c>
      <c r="K810" s="34">
        <f t="shared" si="627"/>
        <v>0</v>
      </c>
      <c r="L810" s="34">
        <f t="shared" si="628"/>
        <v>0</v>
      </c>
      <c r="M810" s="34">
        <f t="shared" si="629"/>
        <v>0</v>
      </c>
      <c r="N810" s="34">
        <v>0</v>
      </c>
      <c r="O810" s="34">
        <v>0</v>
      </c>
      <c r="P810" s="34">
        <f t="shared" si="630"/>
        <v>550.29999999999995</v>
      </c>
      <c r="Q810" s="34">
        <v>550.29999999999995</v>
      </c>
      <c r="R810" s="34">
        <v>0</v>
      </c>
      <c r="S810" s="34">
        <v>0</v>
      </c>
      <c r="T810" s="34">
        <v>0</v>
      </c>
      <c r="U810" s="34">
        <v>0.66</v>
      </c>
      <c r="V810" s="34">
        <v>0</v>
      </c>
      <c r="W810" s="34">
        <f t="shared" si="631"/>
        <v>541.28</v>
      </c>
      <c r="X810" s="34">
        <v>541.28</v>
      </c>
      <c r="Y810" s="34">
        <v>0</v>
      </c>
      <c r="Z810" s="34">
        <v>0</v>
      </c>
      <c r="AA810" s="34">
        <v>0</v>
      </c>
      <c r="AB810" s="34">
        <v>0</v>
      </c>
      <c r="AC810" s="34">
        <v>0</v>
      </c>
      <c r="AD810" s="34">
        <f t="shared" si="632"/>
        <v>0</v>
      </c>
      <c r="AE810" s="34">
        <v>0</v>
      </c>
      <c r="AF810" s="34">
        <v>0</v>
      </c>
      <c r="AG810" s="34">
        <v>0</v>
      </c>
      <c r="AH810" s="34">
        <v>0</v>
      </c>
      <c r="AI810" s="34">
        <v>0</v>
      </c>
      <c r="AJ810" s="34">
        <v>0</v>
      </c>
      <c r="AK810" s="34">
        <f t="shared" si="633"/>
        <v>0</v>
      </c>
      <c r="AL810" s="34">
        <v>0</v>
      </c>
      <c r="AM810" s="34">
        <v>0</v>
      </c>
      <c r="AN810" s="34">
        <v>0</v>
      </c>
      <c r="AO810" s="34">
        <v>0</v>
      </c>
      <c r="AP810" s="34">
        <v>0</v>
      </c>
      <c r="AQ810" s="34">
        <v>0</v>
      </c>
      <c r="AR810" s="34">
        <f t="shared" si="634"/>
        <v>0</v>
      </c>
      <c r="AS810" s="34">
        <v>0</v>
      </c>
      <c r="AT810" s="34">
        <v>0</v>
      </c>
      <c r="AU810" s="34">
        <v>0</v>
      </c>
      <c r="AV810" s="34">
        <v>0</v>
      </c>
    </row>
    <row r="811" spans="1:48" ht="114.75" x14ac:dyDescent="0.5">
      <c r="A811" s="53">
        <v>746</v>
      </c>
      <c r="B811" s="50" t="s">
        <v>1576</v>
      </c>
      <c r="C811" s="51" t="s">
        <v>1577</v>
      </c>
      <c r="D811" s="52">
        <v>2019</v>
      </c>
      <c r="E811" s="52">
        <v>2021</v>
      </c>
      <c r="F811" s="33">
        <v>51825.37</v>
      </c>
      <c r="G811" s="34">
        <f t="shared" si="623"/>
        <v>0</v>
      </c>
      <c r="H811" s="34">
        <f t="shared" si="624"/>
        <v>0</v>
      </c>
      <c r="I811" s="34">
        <f t="shared" si="625"/>
        <v>30326.21</v>
      </c>
      <c r="J811" s="34">
        <f t="shared" si="626"/>
        <v>30326.21</v>
      </c>
      <c r="K811" s="34">
        <f t="shared" si="627"/>
        <v>0</v>
      </c>
      <c r="L811" s="34">
        <f t="shared" si="628"/>
        <v>0</v>
      </c>
      <c r="M811" s="34">
        <f t="shared" si="629"/>
        <v>0</v>
      </c>
      <c r="N811" s="34">
        <v>0</v>
      </c>
      <c r="O811" s="34">
        <v>0</v>
      </c>
      <c r="P811" s="34">
        <f t="shared" si="630"/>
        <v>10</v>
      </c>
      <c r="Q811" s="34">
        <v>10</v>
      </c>
      <c r="R811" s="34">
        <v>0</v>
      </c>
      <c r="S811" s="34">
        <v>0</v>
      </c>
      <c r="T811" s="34">
        <v>0</v>
      </c>
      <c r="U811" s="34">
        <v>0</v>
      </c>
      <c r="V811" s="34">
        <v>0</v>
      </c>
      <c r="W811" s="34">
        <f t="shared" si="631"/>
        <v>10000</v>
      </c>
      <c r="X811" s="34">
        <v>10000</v>
      </c>
      <c r="Y811" s="34">
        <v>0</v>
      </c>
      <c r="Z811" s="34">
        <v>0</v>
      </c>
      <c r="AA811" s="34">
        <v>0</v>
      </c>
      <c r="AB811" s="34">
        <v>0</v>
      </c>
      <c r="AC811" s="34">
        <v>0</v>
      </c>
      <c r="AD811" s="34">
        <f t="shared" si="632"/>
        <v>20316.21</v>
      </c>
      <c r="AE811" s="34">
        <v>20316.21</v>
      </c>
      <c r="AF811" s="34">
        <v>0</v>
      </c>
      <c r="AG811" s="34">
        <v>0</v>
      </c>
      <c r="AH811" s="34">
        <v>0</v>
      </c>
      <c r="AI811" s="34">
        <v>0</v>
      </c>
      <c r="AJ811" s="34">
        <v>0</v>
      </c>
      <c r="AK811" s="34">
        <f t="shared" si="633"/>
        <v>0</v>
      </c>
      <c r="AL811" s="34">
        <v>0</v>
      </c>
      <c r="AM811" s="34">
        <v>0</v>
      </c>
      <c r="AN811" s="34">
        <v>0</v>
      </c>
      <c r="AO811" s="34">
        <v>0</v>
      </c>
      <c r="AP811" s="34">
        <v>0</v>
      </c>
      <c r="AQ811" s="34">
        <v>0</v>
      </c>
      <c r="AR811" s="34">
        <f t="shared" si="634"/>
        <v>0</v>
      </c>
      <c r="AS811" s="34">
        <v>0</v>
      </c>
      <c r="AT811" s="34">
        <v>0</v>
      </c>
      <c r="AU811" s="34">
        <v>0</v>
      </c>
      <c r="AV811" s="34">
        <v>0</v>
      </c>
    </row>
    <row r="812" spans="1:48" ht="191.25" x14ac:dyDescent="0.5">
      <c r="A812" s="53">
        <v>747</v>
      </c>
      <c r="B812" s="58" t="s">
        <v>1578</v>
      </c>
      <c r="C812" s="51" t="s">
        <v>1579</v>
      </c>
      <c r="D812" s="52">
        <v>2021</v>
      </c>
      <c r="E812" s="52">
        <v>2021</v>
      </c>
      <c r="F812" s="33">
        <v>2152.52</v>
      </c>
      <c r="G812" s="34">
        <f t="shared" si="623"/>
        <v>0</v>
      </c>
      <c r="H812" s="34">
        <f t="shared" si="624"/>
        <v>0</v>
      </c>
      <c r="I812" s="34">
        <f t="shared" si="625"/>
        <v>2122.52</v>
      </c>
      <c r="J812" s="34">
        <f t="shared" si="626"/>
        <v>2122.52</v>
      </c>
      <c r="K812" s="34">
        <f t="shared" si="627"/>
        <v>0</v>
      </c>
      <c r="L812" s="34">
        <f t="shared" si="628"/>
        <v>0</v>
      </c>
      <c r="M812" s="34">
        <f t="shared" si="629"/>
        <v>0</v>
      </c>
      <c r="N812" s="34">
        <v>0</v>
      </c>
      <c r="O812" s="34">
        <v>0</v>
      </c>
      <c r="P812" s="34">
        <f t="shared" si="630"/>
        <v>20</v>
      </c>
      <c r="Q812" s="34">
        <v>20</v>
      </c>
      <c r="R812" s="34">
        <v>0</v>
      </c>
      <c r="S812" s="34">
        <v>0</v>
      </c>
      <c r="T812" s="34">
        <v>0</v>
      </c>
      <c r="U812" s="34">
        <v>0</v>
      </c>
      <c r="V812" s="34">
        <v>0</v>
      </c>
      <c r="W812" s="34">
        <f t="shared" si="631"/>
        <v>2102.52</v>
      </c>
      <c r="X812" s="34">
        <v>2102.52</v>
      </c>
      <c r="Y812" s="34">
        <v>0</v>
      </c>
      <c r="Z812" s="34">
        <v>0</v>
      </c>
      <c r="AA812" s="34">
        <v>0</v>
      </c>
      <c r="AB812" s="34">
        <v>0</v>
      </c>
      <c r="AC812" s="34">
        <v>0</v>
      </c>
      <c r="AD812" s="34">
        <f t="shared" si="632"/>
        <v>0</v>
      </c>
      <c r="AE812" s="34">
        <v>0</v>
      </c>
      <c r="AF812" s="34">
        <v>0</v>
      </c>
      <c r="AG812" s="34">
        <v>0</v>
      </c>
      <c r="AH812" s="34">
        <v>0</v>
      </c>
      <c r="AI812" s="34">
        <v>0</v>
      </c>
      <c r="AJ812" s="34">
        <v>0</v>
      </c>
      <c r="AK812" s="34">
        <f t="shared" si="633"/>
        <v>0</v>
      </c>
      <c r="AL812" s="34">
        <v>0</v>
      </c>
      <c r="AM812" s="34">
        <v>0</v>
      </c>
      <c r="AN812" s="34">
        <v>0</v>
      </c>
      <c r="AO812" s="34">
        <v>0</v>
      </c>
      <c r="AP812" s="34">
        <v>0</v>
      </c>
      <c r="AQ812" s="34">
        <v>0</v>
      </c>
      <c r="AR812" s="34">
        <f t="shared" si="634"/>
        <v>0</v>
      </c>
      <c r="AS812" s="34">
        <v>0</v>
      </c>
      <c r="AT812" s="34">
        <v>0</v>
      </c>
      <c r="AU812" s="34">
        <v>0</v>
      </c>
      <c r="AV812" s="34">
        <v>0</v>
      </c>
    </row>
    <row r="813" spans="1:48" ht="114.75" x14ac:dyDescent="0.5">
      <c r="A813" s="53">
        <v>748</v>
      </c>
      <c r="B813" s="50" t="s">
        <v>1580</v>
      </c>
      <c r="C813" s="51" t="s">
        <v>1581</v>
      </c>
      <c r="D813" s="52">
        <v>2019</v>
      </c>
      <c r="E813" s="52">
        <v>2020</v>
      </c>
      <c r="F813" s="33">
        <v>2139.8527899999999</v>
      </c>
      <c r="G813" s="34">
        <f t="shared" si="623"/>
        <v>0</v>
      </c>
      <c r="H813" s="34">
        <f t="shared" si="624"/>
        <v>0</v>
      </c>
      <c r="I813" s="34">
        <f t="shared" si="625"/>
        <v>2132.62</v>
      </c>
      <c r="J813" s="34">
        <f t="shared" si="626"/>
        <v>2132.62</v>
      </c>
      <c r="K813" s="34">
        <f t="shared" si="627"/>
        <v>0</v>
      </c>
      <c r="L813" s="34">
        <f t="shared" si="628"/>
        <v>0</v>
      </c>
      <c r="M813" s="34">
        <f t="shared" si="629"/>
        <v>0</v>
      </c>
      <c r="N813" s="34">
        <v>0</v>
      </c>
      <c r="O813" s="34">
        <v>0</v>
      </c>
      <c r="P813" s="34">
        <f t="shared" si="630"/>
        <v>2132.62</v>
      </c>
      <c r="Q813" s="34">
        <v>2132.62</v>
      </c>
      <c r="R813" s="34">
        <v>0</v>
      </c>
      <c r="S813" s="34">
        <v>0</v>
      </c>
      <c r="T813" s="34">
        <v>0</v>
      </c>
      <c r="U813" s="34">
        <v>0</v>
      </c>
      <c r="V813" s="34">
        <v>0</v>
      </c>
      <c r="W813" s="34">
        <f t="shared" si="631"/>
        <v>0</v>
      </c>
      <c r="X813" s="34">
        <v>0</v>
      </c>
      <c r="Y813" s="34">
        <v>0</v>
      </c>
      <c r="Z813" s="34">
        <v>0</v>
      </c>
      <c r="AA813" s="34">
        <v>0</v>
      </c>
      <c r="AB813" s="34">
        <v>0</v>
      </c>
      <c r="AC813" s="34">
        <v>0</v>
      </c>
      <c r="AD813" s="34">
        <f t="shared" si="632"/>
        <v>0</v>
      </c>
      <c r="AE813" s="34">
        <v>0</v>
      </c>
      <c r="AF813" s="34">
        <v>0</v>
      </c>
      <c r="AG813" s="34">
        <v>0</v>
      </c>
      <c r="AH813" s="34">
        <v>0</v>
      </c>
      <c r="AI813" s="34">
        <v>0</v>
      </c>
      <c r="AJ813" s="34">
        <v>0</v>
      </c>
      <c r="AK813" s="34">
        <f t="shared" si="633"/>
        <v>0</v>
      </c>
      <c r="AL813" s="34">
        <v>0</v>
      </c>
      <c r="AM813" s="34">
        <v>0</v>
      </c>
      <c r="AN813" s="34">
        <v>0</v>
      </c>
      <c r="AO813" s="34">
        <v>0</v>
      </c>
      <c r="AP813" s="34">
        <v>0</v>
      </c>
      <c r="AQ813" s="34">
        <v>0</v>
      </c>
      <c r="AR813" s="34">
        <f t="shared" si="634"/>
        <v>0</v>
      </c>
      <c r="AS813" s="34">
        <v>0</v>
      </c>
      <c r="AT813" s="34">
        <v>0</v>
      </c>
      <c r="AU813" s="34">
        <v>0</v>
      </c>
      <c r="AV813" s="34">
        <v>0</v>
      </c>
    </row>
    <row r="814" spans="1:48" ht="76.5" x14ac:dyDescent="0.5">
      <c r="A814" s="53">
        <v>749</v>
      </c>
      <c r="B814" s="50" t="s">
        <v>1582</v>
      </c>
      <c r="C814" s="51" t="s">
        <v>1583</v>
      </c>
      <c r="D814" s="52">
        <v>2019</v>
      </c>
      <c r="E814" s="52">
        <v>2022</v>
      </c>
      <c r="F814" s="33">
        <v>9727.1200000000008</v>
      </c>
      <c r="G814" s="34">
        <f t="shared" si="623"/>
        <v>3</v>
      </c>
      <c r="H814" s="34">
        <f t="shared" si="624"/>
        <v>0</v>
      </c>
      <c r="I814" s="34">
        <f t="shared" si="625"/>
        <v>9727.119999999999</v>
      </c>
      <c r="J814" s="34">
        <f t="shared" si="626"/>
        <v>9727.119999999999</v>
      </c>
      <c r="K814" s="34">
        <f t="shared" si="627"/>
        <v>0</v>
      </c>
      <c r="L814" s="34">
        <f t="shared" si="628"/>
        <v>0</v>
      </c>
      <c r="M814" s="34">
        <f t="shared" si="629"/>
        <v>0</v>
      </c>
      <c r="N814" s="34">
        <v>0</v>
      </c>
      <c r="O814" s="34">
        <v>0</v>
      </c>
      <c r="P814" s="34">
        <f t="shared" si="630"/>
        <v>0</v>
      </c>
      <c r="Q814" s="34">
        <v>0</v>
      </c>
      <c r="R814" s="34">
        <v>0</v>
      </c>
      <c r="S814" s="34">
        <v>0</v>
      </c>
      <c r="T814" s="34">
        <v>0</v>
      </c>
      <c r="U814" s="34">
        <v>0</v>
      </c>
      <c r="V814" s="34">
        <v>0</v>
      </c>
      <c r="W814" s="34">
        <f t="shared" si="631"/>
        <v>2279.1999999999998</v>
      </c>
      <c r="X814" s="34">
        <v>2279.1999999999998</v>
      </c>
      <c r="Y814" s="34">
        <v>0</v>
      </c>
      <c r="Z814" s="34">
        <v>0</v>
      </c>
      <c r="AA814" s="34">
        <v>0</v>
      </c>
      <c r="AB814" s="34">
        <v>3</v>
      </c>
      <c r="AC814" s="34">
        <v>0</v>
      </c>
      <c r="AD814" s="34">
        <f t="shared" si="632"/>
        <v>395.37</v>
      </c>
      <c r="AE814" s="34">
        <v>395.37</v>
      </c>
      <c r="AF814" s="34">
        <v>0</v>
      </c>
      <c r="AG814" s="34">
        <v>0</v>
      </c>
      <c r="AH814" s="34">
        <v>0</v>
      </c>
      <c r="AI814" s="34">
        <v>0</v>
      </c>
      <c r="AJ814" s="34">
        <v>0</v>
      </c>
      <c r="AK814" s="34">
        <f t="shared" si="633"/>
        <v>7052.55</v>
      </c>
      <c r="AL814" s="34">
        <v>7052.55</v>
      </c>
      <c r="AM814" s="34">
        <v>0</v>
      </c>
      <c r="AN814" s="34">
        <v>0</v>
      </c>
      <c r="AO814" s="34">
        <v>0</v>
      </c>
      <c r="AP814" s="34">
        <v>0</v>
      </c>
      <c r="AQ814" s="34">
        <v>0</v>
      </c>
      <c r="AR814" s="34">
        <f t="shared" si="634"/>
        <v>0</v>
      </c>
      <c r="AS814" s="34">
        <v>0</v>
      </c>
      <c r="AT814" s="34">
        <v>0</v>
      </c>
      <c r="AU814" s="34">
        <v>0</v>
      </c>
      <c r="AV814" s="34">
        <v>0</v>
      </c>
    </row>
    <row r="815" spans="1:48" ht="114.75" x14ac:dyDescent="0.5">
      <c r="A815" s="53">
        <v>750</v>
      </c>
      <c r="B815" s="50" t="s">
        <v>1584</v>
      </c>
      <c r="C815" s="51" t="s">
        <v>1585</v>
      </c>
      <c r="D815" s="52">
        <v>2019</v>
      </c>
      <c r="E815" s="52">
        <v>2021</v>
      </c>
      <c r="F815" s="33">
        <v>5816.48</v>
      </c>
      <c r="G815" s="34">
        <f t="shared" si="623"/>
        <v>0</v>
      </c>
      <c r="H815" s="34">
        <f t="shared" si="624"/>
        <v>2</v>
      </c>
      <c r="I815" s="34">
        <f t="shared" si="625"/>
        <v>5803.59</v>
      </c>
      <c r="J815" s="34">
        <f t="shared" si="626"/>
        <v>5803.59</v>
      </c>
      <c r="K815" s="34">
        <f t="shared" si="627"/>
        <v>0</v>
      </c>
      <c r="L815" s="34">
        <f t="shared" si="628"/>
        <v>0</v>
      </c>
      <c r="M815" s="34">
        <f t="shared" si="629"/>
        <v>0</v>
      </c>
      <c r="N815" s="34">
        <v>0</v>
      </c>
      <c r="O815" s="34">
        <v>0</v>
      </c>
      <c r="P815" s="34">
        <f t="shared" si="630"/>
        <v>790.59</v>
      </c>
      <c r="Q815" s="34">
        <v>790.59</v>
      </c>
      <c r="R815" s="34">
        <v>0</v>
      </c>
      <c r="S815" s="34">
        <v>0</v>
      </c>
      <c r="T815" s="34">
        <v>0</v>
      </c>
      <c r="U815" s="34">
        <v>0</v>
      </c>
      <c r="V815" s="34">
        <v>2</v>
      </c>
      <c r="W815" s="34">
        <f t="shared" si="631"/>
        <v>1013</v>
      </c>
      <c r="X815" s="34">
        <v>1013</v>
      </c>
      <c r="Y815" s="34">
        <v>0</v>
      </c>
      <c r="Z815" s="34">
        <v>0</v>
      </c>
      <c r="AA815" s="34">
        <v>0</v>
      </c>
      <c r="AB815" s="34">
        <v>0</v>
      </c>
      <c r="AC815" s="34">
        <v>0</v>
      </c>
      <c r="AD815" s="34">
        <f t="shared" si="632"/>
        <v>4000</v>
      </c>
      <c r="AE815" s="34">
        <v>4000</v>
      </c>
      <c r="AF815" s="34">
        <v>0</v>
      </c>
      <c r="AG815" s="34">
        <v>0</v>
      </c>
      <c r="AH815" s="34">
        <v>0</v>
      </c>
      <c r="AI815" s="34">
        <v>0</v>
      </c>
      <c r="AJ815" s="34">
        <v>0</v>
      </c>
      <c r="AK815" s="34">
        <f t="shared" si="633"/>
        <v>0</v>
      </c>
      <c r="AL815" s="34">
        <v>0</v>
      </c>
      <c r="AM815" s="34">
        <v>0</v>
      </c>
      <c r="AN815" s="34">
        <v>0</v>
      </c>
      <c r="AO815" s="34">
        <v>0</v>
      </c>
      <c r="AP815" s="34">
        <v>0</v>
      </c>
      <c r="AQ815" s="34">
        <v>0</v>
      </c>
      <c r="AR815" s="34">
        <f t="shared" si="634"/>
        <v>0</v>
      </c>
      <c r="AS815" s="34">
        <v>0</v>
      </c>
      <c r="AT815" s="34">
        <v>0</v>
      </c>
      <c r="AU815" s="34">
        <v>0</v>
      </c>
      <c r="AV815" s="34">
        <v>0</v>
      </c>
    </row>
    <row r="816" spans="1:48" ht="76.5" x14ac:dyDescent="0.5">
      <c r="A816" s="53">
        <v>751</v>
      </c>
      <c r="B816" s="50" t="s">
        <v>1586</v>
      </c>
      <c r="C816" s="51" t="s">
        <v>1587</v>
      </c>
      <c r="D816" s="52">
        <v>2020</v>
      </c>
      <c r="E816" s="52">
        <v>2021</v>
      </c>
      <c r="F816" s="33">
        <v>1516.1</v>
      </c>
      <c r="G816" s="34">
        <f t="shared" si="623"/>
        <v>0</v>
      </c>
      <c r="H816" s="34">
        <f t="shared" si="624"/>
        <v>1.26</v>
      </c>
      <c r="I816" s="34">
        <f t="shared" si="625"/>
        <v>1194.18</v>
      </c>
      <c r="J816" s="34">
        <f t="shared" si="626"/>
        <v>1194.18</v>
      </c>
      <c r="K816" s="34">
        <f t="shared" si="627"/>
        <v>0</v>
      </c>
      <c r="L816" s="34">
        <f t="shared" si="628"/>
        <v>0</v>
      </c>
      <c r="M816" s="34">
        <f t="shared" si="629"/>
        <v>0</v>
      </c>
      <c r="N816" s="34">
        <v>0</v>
      </c>
      <c r="O816" s="34">
        <v>0</v>
      </c>
      <c r="P816" s="34">
        <f t="shared" si="630"/>
        <v>890.96</v>
      </c>
      <c r="Q816" s="34">
        <v>890.96</v>
      </c>
      <c r="R816" s="34">
        <v>0</v>
      </c>
      <c r="S816" s="34">
        <v>0</v>
      </c>
      <c r="T816" s="34">
        <v>0</v>
      </c>
      <c r="U816" s="34">
        <v>0</v>
      </c>
      <c r="V816" s="34">
        <v>1.26</v>
      </c>
      <c r="W816" s="34">
        <f t="shared" si="631"/>
        <v>303.21999999999997</v>
      </c>
      <c r="X816" s="34">
        <v>303.21999999999997</v>
      </c>
      <c r="Y816" s="34">
        <v>0</v>
      </c>
      <c r="Z816" s="34">
        <v>0</v>
      </c>
      <c r="AA816" s="34">
        <v>0</v>
      </c>
      <c r="AB816" s="34">
        <v>0</v>
      </c>
      <c r="AC816" s="34">
        <v>0</v>
      </c>
      <c r="AD816" s="34">
        <f t="shared" si="632"/>
        <v>0</v>
      </c>
      <c r="AE816" s="34">
        <v>0</v>
      </c>
      <c r="AF816" s="34">
        <v>0</v>
      </c>
      <c r="AG816" s="34">
        <v>0</v>
      </c>
      <c r="AH816" s="34">
        <v>0</v>
      </c>
      <c r="AI816" s="34">
        <v>0</v>
      </c>
      <c r="AJ816" s="34">
        <v>0</v>
      </c>
      <c r="AK816" s="34">
        <f t="shared" si="633"/>
        <v>0</v>
      </c>
      <c r="AL816" s="34">
        <v>0</v>
      </c>
      <c r="AM816" s="34">
        <v>0</v>
      </c>
      <c r="AN816" s="34">
        <v>0</v>
      </c>
      <c r="AO816" s="34">
        <v>0</v>
      </c>
      <c r="AP816" s="34">
        <v>0</v>
      </c>
      <c r="AQ816" s="34">
        <v>0</v>
      </c>
      <c r="AR816" s="34">
        <f t="shared" si="634"/>
        <v>0</v>
      </c>
      <c r="AS816" s="34">
        <v>0</v>
      </c>
      <c r="AT816" s="34">
        <v>0</v>
      </c>
      <c r="AU816" s="34">
        <v>0</v>
      </c>
      <c r="AV816" s="34">
        <v>0</v>
      </c>
    </row>
    <row r="817" spans="1:48" ht="229.5" x14ac:dyDescent="0.5">
      <c r="A817" s="53">
        <v>752</v>
      </c>
      <c r="B817" s="50" t="s">
        <v>1588</v>
      </c>
      <c r="C817" s="51" t="s">
        <v>1589</v>
      </c>
      <c r="D817" s="52">
        <v>2019</v>
      </c>
      <c r="E817" s="52">
        <v>2021</v>
      </c>
      <c r="F817" s="33">
        <v>896.27</v>
      </c>
      <c r="G817" s="34">
        <f t="shared" si="623"/>
        <v>0.16</v>
      </c>
      <c r="H817" s="34">
        <f t="shared" si="624"/>
        <v>0.4</v>
      </c>
      <c r="I817" s="34">
        <f t="shared" si="625"/>
        <v>567.73</v>
      </c>
      <c r="J817" s="34">
        <f t="shared" si="626"/>
        <v>567.73</v>
      </c>
      <c r="K817" s="34">
        <f t="shared" si="627"/>
        <v>0</v>
      </c>
      <c r="L817" s="34">
        <f t="shared" si="628"/>
        <v>0</v>
      </c>
      <c r="M817" s="34">
        <f t="shared" si="629"/>
        <v>0</v>
      </c>
      <c r="N817" s="34">
        <v>0</v>
      </c>
      <c r="O817" s="34">
        <v>0</v>
      </c>
      <c r="P817" s="34">
        <f t="shared" si="630"/>
        <v>447.63</v>
      </c>
      <c r="Q817" s="34">
        <v>447.63</v>
      </c>
      <c r="R817" s="34">
        <v>0</v>
      </c>
      <c r="S817" s="34">
        <v>0</v>
      </c>
      <c r="T817" s="34">
        <v>0</v>
      </c>
      <c r="U817" s="34">
        <v>0.16</v>
      </c>
      <c r="V817" s="34">
        <v>0.4</v>
      </c>
      <c r="W817" s="34">
        <f t="shared" si="631"/>
        <v>120.1</v>
      </c>
      <c r="X817" s="34">
        <v>120.1</v>
      </c>
      <c r="Y817" s="34">
        <v>0</v>
      </c>
      <c r="Z817" s="34">
        <v>0</v>
      </c>
      <c r="AA817" s="34">
        <v>0</v>
      </c>
      <c r="AB817" s="34">
        <v>0</v>
      </c>
      <c r="AC817" s="34">
        <v>0</v>
      </c>
      <c r="AD817" s="34">
        <f t="shared" si="632"/>
        <v>0</v>
      </c>
      <c r="AE817" s="34">
        <v>0</v>
      </c>
      <c r="AF817" s="34">
        <v>0</v>
      </c>
      <c r="AG817" s="34">
        <v>0</v>
      </c>
      <c r="AH817" s="34">
        <v>0</v>
      </c>
      <c r="AI817" s="34">
        <v>0</v>
      </c>
      <c r="AJ817" s="34">
        <v>0</v>
      </c>
      <c r="AK817" s="34">
        <f t="shared" si="633"/>
        <v>0</v>
      </c>
      <c r="AL817" s="34">
        <v>0</v>
      </c>
      <c r="AM817" s="34">
        <v>0</v>
      </c>
      <c r="AN817" s="34">
        <v>0</v>
      </c>
      <c r="AO817" s="34">
        <v>0</v>
      </c>
      <c r="AP817" s="34">
        <v>0</v>
      </c>
      <c r="AQ817" s="34">
        <v>0</v>
      </c>
      <c r="AR817" s="34">
        <f t="shared" si="634"/>
        <v>0</v>
      </c>
      <c r="AS817" s="34">
        <v>0</v>
      </c>
      <c r="AT817" s="34">
        <v>0</v>
      </c>
      <c r="AU817" s="34">
        <v>0</v>
      </c>
      <c r="AV817" s="34">
        <v>0</v>
      </c>
    </row>
    <row r="818" spans="1:48" ht="153" x14ac:dyDescent="0.5">
      <c r="A818" s="53">
        <v>753</v>
      </c>
      <c r="B818" s="50" t="s">
        <v>1590</v>
      </c>
      <c r="C818" s="51" t="s">
        <v>1591</v>
      </c>
      <c r="D818" s="52">
        <v>2020</v>
      </c>
      <c r="E818" s="52">
        <v>2020</v>
      </c>
      <c r="F818" s="33">
        <v>196.08619999999999</v>
      </c>
      <c r="G818" s="34">
        <f t="shared" si="623"/>
        <v>0.35</v>
      </c>
      <c r="H818" s="34">
        <f t="shared" si="624"/>
        <v>0</v>
      </c>
      <c r="I818" s="34">
        <f t="shared" si="625"/>
        <v>68.33</v>
      </c>
      <c r="J818" s="34">
        <f t="shared" si="626"/>
        <v>68.33</v>
      </c>
      <c r="K818" s="34">
        <f t="shared" si="627"/>
        <v>0</v>
      </c>
      <c r="L818" s="34">
        <f t="shared" si="628"/>
        <v>0</v>
      </c>
      <c r="M818" s="34">
        <f t="shared" si="629"/>
        <v>0</v>
      </c>
      <c r="N818" s="34">
        <v>0.35</v>
      </c>
      <c r="O818" s="34">
        <v>0</v>
      </c>
      <c r="P818" s="34">
        <f t="shared" si="630"/>
        <v>68.33</v>
      </c>
      <c r="Q818" s="34">
        <v>68.33</v>
      </c>
      <c r="R818" s="34">
        <v>0</v>
      </c>
      <c r="S818" s="34">
        <v>0</v>
      </c>
      <c r="T818" s="34">
        <v>0</v>
      </c>
      <c r="U818" s="34">
        <v>0</v>
      </c>
      <c r="V818" s="34">
        <v>0</v>
      </c>
      <c r="W818" s="34">
        <f t="shared" si="631"/>
        <v>0</v>
      </c>
      <c r="X818" s="34">
        <v>0</v>
      </c>
      <c r="Y818" s="34">
        <v>0</v>
      </c>
      <c r="Z818" s="34">
        <v>0</v>
      </c>
      <c r="AA818" s="34">
        <v>0</v>
      </c>
      <c r="AB818" s="34">
        <v>0</v>
      </c>
      <c r="AC818" s="34">
        <v>0</v>
      </c>
      <c r="AD818" s="34">
        <f t="shared" si="632"/>
        <v>0</v>
      </c>
      <c r="AE818" s="34">
        <v>0</v>
      </c>
      <c r="AF818" s="34">
        <v>0</v>
      </c>
      <c r="AG818" s="34">
        <v>0</v>
      </c>
      <c r="AH818" s="34">
        <v>0</v>
      </c>
      <c r="AI818" s="34">
        <v>0</v>
      </c>
      <c r="AJ818" s="34">
        <v>0</v>
      </c>
      <c r="AK818" s="34">
        <f t="shared" si="633"/>
        <v>0</v>
      </c>
      <c r="AL818" s="34">
        <v>0</v>
      </c>
      <c r="AM818" s="34">
        <v>0</v>
      </c>
      <c r="AN818" s="34">
        <v>0</v>
      </c>
      <c r="AO818" s="34">
        <v>0</v>
      </c>
      <c r="AP818" s="34">
        <v>0</v>
      </c>
      <c r="AQ818" s="34">
        <v>0</v>
      </c>
      <c r="AR818" s="34">
        <f t="shared" si="634"/>
        <v>0</v>
      </c>
      <c r="AS818" s="34">
        <v>0</v>
      </c>
      <c r="AT818" s="34">
        <v>0</v>
      </c>
      <c r="AU818" s="34">
        <v>0</v>
      </c>
      <c r="AV818" s="34">
        <v>0</v>
      </c>
    </row>
    <row r="819" spans="1:48" s="24" customFormat="1" ht="38.25" x14ac:dyDescent="0.45">
      <c r="A819" s="53"/>
      <c r="B819" s="47" t="s">
        <v>1592</v>
      </c>
      <c r="C819" s="48"/>
      <c r="D819" s="45"/>
      <c r="E819" s="45"/>
      <c r="F819" s="35">
        <f>SUM(F820:F821)</f>
        <v>3645.55</v>
      </c>
      <c r="G819" s="35">
        <f t="shared" ref="G819:AV819" si="635">SUM(G820:G821)</f>
        <v>1.1499999999999999</v>
      </c>
      <c r="H819" s="35">
        <f t="shared" si="635"/>
        <v>0</v>
      </c>
      <c r="I819" s="35">
        <f t="shared" si="635"/>
        <v>3645.55</v>
      </c>
      <c r="J819" s="35">
        <f t="shared" si="635"/>
        <v>3645.55</v>
      </c>
      <c r="K819" s="35">
        <f t="shared" si="635"/>
        <v>0</v>
      </c>
      <c r="L819" s="35">
        <f t="shared" si="635"/>
        <v>0</v>
      </c>
      <c r="M819" s="35">
        <f t="shared" si="635"/>
        <v>0</v>
      </c>
      <c r="N819" s="35">
        <f t="shared" si="635"/>
        <v>0</v>
      </c>
      <c r="O819" s="35">
        <f t="shared" si="635"/>
        <v>0</v>
      </c>
      <c r="P819" s="35">
        <f t="shared" si="635"/>
        <v>477.40000000000003</v>
      </c>
      <c r="Q819" s="35">
        <f t="shared" si="635"/>
        <v>477.40000000000003</v>
      </c>
      <c r="R819" s="35">
        <f t="shared" si="635"/>
        <v>0</v>
      </c>
      <c r="S819" s="35">
        <f t="shared" si="635"/>
        <v>0</v>
      </c>
      <c r="T819" s="35">
        <f t="shared" si="635"/>
        <v>0</v>
      </c>
      <c r="U819" s="35">
        <f t="shared" si="635"/>
        <v>1.1499999999999999</v>
      </c>
      <c r="V819" s="35">
        <f t="shared" si="635"/>
        <v>0</v>
      </c>
      <c r="W819" s="35">
        <f t="shared" si="635"/>
        <v>1168.1499999999999</v>
      </c>
      <c r="X819" s="35">
        <f t="shared" si="635"/>
        <v>1168.1499999999999</v>
      </c>
      <c r="Y819" s="35">
        <f t="shared" si="635"/>
        <v>0</v>
      </c>
      <c r="Z819" s="35">
        <f t="shared" si="635"/>
        <v>0</v>
      </c>
      <c r="AA819" s="35">
        <f t="shared" si="635"/>
        <v>0</v>
      </c>
      <c r="AB819" s="35">
        <f t="shared" si="635"/>
        <v>0</v>
      </c>
      <c r="AC819" s="35">
        <f t="shared" si="635"/>
        <v>0</v>
      </c>
      <c r="AD819" s="35">
        <f t="shared" si="635"/>
        <v>2000</v>
      </c>
      <c r="AE819" s="35">
        <f t="shared" si="635"/>
        <v>2000</v>
      </c>
      <c r="AF819" s="35">
        <f t="shared" si="635"/>
        <v>0</v>
      </c>
      <c r="AG819" s="35">
        <f t="shared" si="635"/>
        <v>0</v>
      </c>
      <c r="AH819" s="35">
        <f t="shared" si="635"/>
        <v>0</v>
      </c>
      <c r="AI819" s="35">
        <f t="shared" si="635"/>
        <v>0</v>
      </c>
      <c r="AJ819" s="35">
        <f t="shared" si="635"/>
        <v>0</v>
      </c>
      <c r="AK819" s="35">
        <f t="shared" si="635"/>
        <v>0</v>
      </c>
      <c r="AL819" s="35">
        <f t="shared" si="635"/>
        <v>0</v>
      </c>
      <c r="AM819" s="35">
        <f t="shared" si="635"/>
        <v>0</v>
      </c>
      <c r="AN819" s="35">
        <f t="shared" si="635"/>
        <v>0</v>
      </c>
      <c r="AO819" s="35">
        <f t="shared" si="635"/>
        <v>0</v>
      </c>
      <c r="AP819" s="35">
        <f t="shared" si="635"/>
        <v>0</v>
      </c>
      <c r="AQ819" s="35">
        <f t="shared" si="635"/>
        <v>0</v>
      </c>
      <c r="AR819" s="35">
        <f t="shared" si="635"/>
        <v>0</v>
      </c>
      <c r="AS819" s="35">
        <f t="shared" si="635"/>
        <v>0</v>
      </c>
      <c r="AT819" s="35">
        <f t="shared" si="635"/>
        <v>0</v>
      </c>
      <c r="AU819" s="35">
        <f t="shared" si="635"/>
        <v>0</v>
      </c>
      <c r="AV819" s="35">
        <f t="shared" si="635"/>
        <v>0</v>
      </c>
    </row>
    <row r="820" spans="1:48" ht="267.75" x14ac:dyDescent="0.5">
      <c r="A820" s="53">
        <v>754</v>
      </c>
      <c r="B820" s="50" t="s">
        <v>1593</v>
      </c>
      <c r="C820" s="51" t="s">
        <v>1594</v>
      </c>
      <c r="D820" s="52">
        <v>2020</v>
      </c>
      <c r="E820" s="52">
        <v>2021</v>
      </c>
      <c r="F820" s="33">
        <v>584.25</v>
      </c>
      <c r="G820" s="34">
        <f>N820+U820+AB820+AI820+AP820</f>
        <v>0.43</v>
      </c>
      <c r="H820" s="34">
        <f>O820+V820+AC820+AJ820+AQ820</f>
        <v>0</v>
      </c>
      <c r="I820" s="34">
        <f>J820+K820+L820</f>
        <v>584.25</v>
      </c>
      <c r="J820" s="34">
        <f t="shared" ref="J820:M821" si="636">Q820+X820+AE820+AL820+AS820</f>
        <v>584.25</v>
      </c>
      <c r="K820" s="34">
        <f t="shared" si="636"/>
        <v>0</v>
      </c>
      <c r="L820" s="34">
        <f t="shared" si="636"/>
        <v>0</v>
      </c>
      <c r="M820" s="34">
        <f t="shared" si="636"/>
        <v>0</v>
      </c>
      <c r="N820" s="34">
        <v>0</v>
      </c>
      <c r="O820" s="34">
        <v>0</v>
      </c>
      <c r="P820" s="34">
        <f t="shared" ref="P820:P821" si="637">Q820+R820+S820</f>
        <v>467.40000000000003</v>
      </c>
      <c r="Q820" s="34">
        <v>467.40000000000003</v>
      </c>
      <c r="R820" s="34">
        <v>0</v>
      </c>
      <c r="S820" s="34">
        <v>0</v>
      </c>
      <c r="T820" s="34">
        <v>0</v>
      </c>
      <c r="U820" s="34">
        <v>0.43</v>
      </c>
      <c r="V820" s="34">
        <v>0</v>
      </c>
      <c r="W820" s="34">
        <f t="shared" ref="W820:W821" si="638">X820+Y820+Z820</f>
        <v>116.85000000000001</v>
      </c>
      <c r="X820" s="34">
        <v>116.85000000000001</v>
      </c>
      <c r="Y820" s="34">
        <v>0</v>
      </c>
      <c r="Z820" s="34">
        <v>0</v>
      </c>
      <c r="AA820" s="34">
        <v>0</v>
      </c>
      <c r="AB820" s="34">
        <v>0</v>
      </c>
      <c r="AC820" s="34">
        <v>0</v>
      </c>
      <c r="AD820" s="34">
        <f t="shared" ref="AD820:AD821" si="639">AE820+AF820+AG820</f>
        <v>0</v>
      </c>
      <c r="AE820" s="34">
        <v>0</v>
      </c>
      <c r="AF820" s="34">
        <v>0</v>
      </c>
      <c r="AG820" s="34">
        <v>0</v>
      </c>
      <c r="AH820" s="34">
        <v>0</v>
      </c>
      <c r="AI820" s="34">
        <v>0</v>
      </c>
      <c r="AJ820" s="34">
        <v>0</v>
      </c>
      <c r="AK820" s="34">
        <f t="shared" ref="AK820:AK821" si="640">AL820+AM820+AN820</f>
        <v>0</v>
      </c>
      <c r="AL820" s="34">
        <v>0</v>
      </c>
      <c r="AM820" s="34">
        <v>0</v>
      </c>
      <c r="AN820" s="34">
        <v>0</v>
      </c>
      <c r="AO820" s="34">
        <v>0</v>
      </c>
      <c r="AP820" s="34">
        <v>0</v>
      </c>
      <c r="AQ820" s="34">
        <v>0</v>
      </c>
      <c r="AR820" s="34">
        <f t="shared" ref="AR820:AR821" si="641">AS820+AT820+AU820</f>
        <v>0</v>
      </c>
      <c r="AS820" s="34">
        <v>0</v>
      </c>
      <c r="AT820" s="34">
        <v>0</v>
      </c>
      <c r="AU820" s="34">
        <v>0</v>
      </c>
      <c r="AV820" s="34">
        <v>0</v>
      </c>
    </row>
    <row r="821" spans="1:48" ht="191.25" x14ac:dyDescent="0.5">
      <c r="A821" s="53">
        <v>755</v>
      </c>
      <c r="B821" s="50" t="s">
        <v>2859</v>
      </c>
      <c r="C821" s="51" t="s">
        <v>2858</v>
      </c>
      <c r="D821" s="52">
        <v>2020</v>
      </c>
      <c r="E821" s="52">
        <v>2021</v>
      </c>
      <c r="F821" s="33">
        <v>3061.3</v>
      </c>
      <c r="G821" s="34">
        <f>N821+U821+AB821+AI821+AP821</f>
        <v>0.72</v>
      </c>
      <c r="H821" s="34">
        <f>O821+V821+AC821+AJ821+AQ821</f>
        <v>0</v>
      </c>
      <c r="I821" s="34">
        <f t="shared" ref="I821" si="642">J821+K821+L821</f>
        <v>3061.3</v>
      </c>
      <c r="J821" s="34">
        <f t="shared" si="636"/>
        <v>3061.3</v>
      </c>
      <c r="K821" s="34">
        <f t="shared" si="636"/>
        <v>0</v>
      </c>
      <c r="L821" s="34">
        <f t="shared" si="636"/>
        <v>0</v>
      </c>
      <c r="M821" s="34">
        <f t="shared" si="636"/>
        <v>0</v>
      </c>
      <c r="N821" s="34">
        <v>0</v>
      </c>
      <c r="O821" s="34">
        <v>0</v>
      </c>
      <c r="P821" s="34">
        <f t="shared" si="637"/>
        <v>10</v>
      </c>
      <c r="Q821" s="34">
        <v>10</v>
      </c>
      <c r="R821" s="34">
        <v>0</v>
      </c>
      <c r="S821" s="34">
        <v>0</v>
      </c>
      <c r="T821" s="34">
        <v>0</v>
      </c>
      <c r="U821" s="34">
        <f>2*0.36</f>
        <v>0.72</v>
      </c>
      <c r="V821" s="34">
        <v>0</v>
      </c>
      <c r="W821" s="34">
        <f t="shared" si="638"/>
        <v>1051.3</v>
      </c>
      <c r="X821" s="34">
        <v>1051.3</v>
      </c>
      <c r="Y821" s="34">
        <v>0</v>
      </c>
      <c r="Z821" s="34">
        <v>0</v>
      </c>
      <c r="AA821" s="34">
        <v>0</v>
      </c>
      <c r="AB821" s="34">
        <v>0</v>
      </c>
      <c r="AC821" s="34">
        <v>0</v>
      </c>
      <c r="AD821" s="34">
        <f t="shared" si="639"/>
        <v>2000</v>
      </c>
      <c r="AE821" s="34">
        <v>2000</v>
      </c>
      <c r="AF821" s="34">
        <v>0</v>
      </c>
      <c r="AG821" s="34">
        <v>0</v>
      </c>
      <c r="AH821" s="34">
        <v>0</v>
      </c>
      <c r="AI821" s="34">
        <v>0</v>
      </c>
      <c r="AJ821" s="34">
        <v>0</v>
      </c>
      <c r="AK821" s="34">
        <f t="shared" si="640"/>
        <v>0</v>
      </c>
      <c r="AL821" s="34">
        <v>0</v>
      </c>
      <c r="AM821" s="34">
        <v>0</v>
      </c>
      <c r="AN821" s="34">
        <v>0</v>
      </c>
      <c r="AO821" s="34">
        <v>0</v>
      </c>
      <c r="AP821" s="34">
        <v>0</v>
      </c>
      <c r="AQ821" s="34">
        <v>0</v>
      </c>
      <c r="AR821" s="34">
        <f t="shared" si="641"/>
        <v>0</v>
      </c>
      <c r="AS821" s="34">
        <v>0</v>
      </c>
      <c r="AT821" s="34">
        <v>0</v>
      </c>
      <c r="AU821" s="34">
        <v>0</v>
      </c>
      <c r="AV821" s="34">
        <v>0</v>
      </c>
    </row>
    <row r="822" spans="1:48" s="98" customFormat="1" ht="38.25" x14ac:dyDescent="0.5">
      <c r="A822" s="99"/>
      <c r="B822" s="100" t="s">
        <v>1595</v>
      </c>
      <c r="C822" s="95"/>
      <c r="D822" s="101"/>
      <c r="E822" s="96"/>
      <c r="F822" s="102">
        <f>F823+F835+F855+F869+F897+F908+F921+F933+F954+F960+F967+F973+F983+F1010+F1022+F1028+F1049+F1061+F1081+F1085+F1092+F1100+F1122+F1128+F1143+F1175+F1178+F1195+F1201+F1216+F1221+F1242+F1245+F1287+F1302+F1305+F1319+F1380+F1423+F1433+F1438+F1451+F1457+F1462+F1464+F1489+F1493+F1495+F1497</f>
        <v>7549431.8206704613</v>
      </c>
      <c r="G822" s="102">
        <f t="shared" ref="G822:AV822" si="643">G823+G835+G855+G869+G897+G908+G921+G933+G954+G960+G967+G973+G983+G1010+G1022+G1028+G1049+G1061+G1081+G1085+G1092+G1100+G1122+G1128+G1143+G1175+G1178+G1195+G1201+G1216+G1221+G1245+G1287+G1302+G1305+G1319+G1380+G1423+G1433+G1438+G1451+G1457+G1462+G1464+G1489+G1493+G1495+G1497+G1242</f>
        <v>419.04077999999993</v>
      </c>
      <c r="H822" s="102">
        <f t="shared" si="643"/>
        <v>144.14499999999998</v>
      </c>
      <c r="I822" s="102">
        <f t="shared" si="643"/>
        <v>3943024.1255870014</v>
      </c>
      <c r="J822" s="102">
        <f t="shared" si="643"/>
        <v>3465029.3655870007</v>
      </c>
      <c r="K822" s="102">
        <f t="shared" si="643"/>
        <v>477994.75999999995</v>
      </c>
      <c r="L822" s="102">
        <f t="shared" si="643"/>
        <v>0</v>
      </c>
      <c r="M822" s="102">
        <f t="shared" si="643"/>
        <v>0</v>
      </c>
      <c r="N822" s="102">
        <f t="shared" si="643"/>
        <v>81.268779999999992</v>
      </c>
      <c r="O822" s="102">
        <f t="shared" si="643"/>
        <v>36.576000000000001</v>
      </c>
      <c r="P822" s="102">
        <f t="shared" si="643"/>
        <v>815364.50051300146</v>
      </c>
      <c r="Q822" s="102">
        <f t="shared" si="643"/>
        <v>812543.42051300139</v>
      </c>
      <c r="R822" s="102">
        <f t="shared" si="643"/>
        <v>2821.08</v>
      </c>
      <c r="S822" s="102">
        <f t="shared" si="643"/>
        <v>0</v>
      </c>
      <c r="T822" s="102">
        <f t="shared" si="643"/>
        <v>0</v>
      </c>
      <c r="U822" s="102">
        <f t="shared" si="643"/>
        <v>110.687</v>
      </c>
      <c r="V822" s="102">
        <f t="shared" si="643"/>
        <v>51.533000000000001</v>
      </c>
      <c r="W822" s="102">
        <f t="shared" si="643"/>
        <v>801081.84642000019</v>
      </c>
      <c r="X822" s="102">
        <f t="shared" si="643"/>
        <v>766108.16642000026</v>
      </c>
      <c r="Y822" s="102">
        <f t="shared" si="643"/>
        <v>34973.679999999957</v>
      </c>
      <c r="Z822" s="102">
        <f t="shared" si="643"/>
        <v>0</v>
      </c>
      <c r="AA822" s="102">
        <f t="shared" si="643"/>
        <v>0</v>
      </c>
      <c r="AB822" s="102">
        <f t="shared" si="643"/>
        <v>110.74</v>
      </c>
      <c r="AC822" s="102">
        <f t="shared" si="643"/>
        <v>19.940000000000001</v>
      </c>
      <c r="AD822" s="102">
        <f t="shared" si="643"/>
        <v>751136.08107000019</v>
      </c>
      <c r="AE822" s="102">
        <f t="shared" si="643"/>
        <v>666736.08107000019</v>
      </c>
      <c r="AF822" s="102">
        <f t="shared" si="643"/>
        <v>84399.999999999956</v>
      </c>
      <c r="AG822" s="102">
        <f t="shared" si="643"/>
        <v>0</v>
      </c>
      <c r="AH822" s="102">
        <f t="shared" si="643"/>
        <v>0</v>
      </c>
      <c r="AI822" s="102">
        <f t="shared" si="643"/>
        <v>87.615000000000009</v>
      </c>
      <c r="AJ822" s="102">
        <f t="shared" si="643"/>
        <v>34.696000000000005</v>
      </c>
      <c r="AK822" s="102">
        <f t="shared" si="643"/>
        <v>864670.75058400026</v>
      </c>
      <c r="AL822" s="102">
        <f t="shared" si="643"/>
        <v>684270.75058400026</v>
      </c>
      <c r="AM822" s="102">
        <f t="shared" si="643"/>
        <v>180400</v>
      </c>
      <c r="AN822" s="102">
        <f t="shared" si="643"/>
        <v>0</v>
      </c>
      <c r="AO822" s="102">
        <f t="shared" si="643"/>
        <v>0</v>
      </c>
      <c r="AP822" s="102">
        <f t="shared" si="643"/>
        <v>28.730000000000004</v>
      </c>
      <c r="AQ822" s="102">
        <f t="shared" si="643"/>
        <v>1.4</v>
      </c>
      <c r="AR822" s="102">
        <f t="shared" si="643"/>
        <v>710770.94700000004</v>
      </c>
      <c r="AS822" s="102">
        <f t="shared" si="643"/>
        <v>535370.94700000016</v>
      </c>
      <c r="AT822" s="102">
        <f t="shared" si="643"/>
        <v>175400.00000000006</v>
      </c>
      <c r="AU822" s="102">
        <f t="shared" si="643"/>
        <v>0</v>
      </c>
      <c r="AV822" s="102">
        <f t="shared" si="643"/>
        <v>0</v>
      </c>
    </row>
    <row r="823" spans="1:48" ht="38.25" x14ac:dyDescent="0.5">
      <c r="A823" s="53"/>
      <c r="B823" s="43" t="s">
        <v>75</v>
      </c>
      <c r="C823" s="48"/>
      <c r="D823" s="52"/>
      <c r="E823" s="45"/>
      <c r="F823" s="35">
        <f>SUM(F824:F834)</f>
        <v>48291.336659999994</v>
      </c>
      <c r="G823" s="35">
        <f t="shared" ref="G823:AV823" si="644">SUM(G824:G834)</f>
        <v>5.2449999999999992</v>
      </c>
      <c r="H823" s="35">
        <f t="shared" si="644"/>
        <v>1.6500000000000001</v>
      </c>
      <c r="I823" s="35">
        <f t="shared" si="644"/>
        <v>46455.409999999996</v>
      </c>
      <c r="J823" s="35">
        <f t="shared" si="644"/>
        <v>44451.67</v>
      </c>
      <c r="K823" s="35">
        <f t="shared" si="644"/>
        <v>2003.74</v>
      </c>
      <c r="L823" s="35">
        <f t="shared" si="644"/>
        <v>0</v>
      </c>
      <c r="M823" s="35">
        <f t="shared" si="644"/>
        <v>0</v>
      </c>
      <c r="N823" s="35">
        <f t="shared" si="644"/>
        <v>1.8949999999999998</v>
      </c>
      <c r="O823" s="35">
        <f t="shared" si="644"/>
        <v>0</v>
      </c>
      <c r="P823" s="35">
        <f t="shared" si="644"/>
        <v>7334.1699999999992</v>
      </c>
      <c r="Q823" s="35">
        <f t="shared" si="644"/>
        <v>5330.4299999999994</v>
      </c>
      <c r="R823" s="35">
        <f t="shared" si="644"/>
        <v>2003.74</v>
      </c>
      <c r="S823" s="35">
        <f t="shared" si="644"/>
        <v>0</v>
      </c>
      <c r="T823" s="35">
        <f t="shared" si="644"/>
        <v>0</v>
      </c>
      <c r="U823" s="35">
        <f t="shared" si="644"/>
        <v>1.2200000000000002</v>
      </c>
      <c r="V823" s="35">
        <f t="shared" si="644"/>
        <v>1.1500000000000001</v>
      </c>
      <c r="W823" s="35">
        <f t="shared" si="644"/>
        <v>3308.7</v>
      </c>
      <c r="X823" s="35">
        <f t="shared" si="644"/>
        <v>3308.7</v>
      </c>
      <c r="Y823" s="35">
        <f t="shared" si="644"/>
        <v>0</v>
      </c>
      <c r="Z823" s="35">
        <f t="shared" si="644"/>
        <v>0</v>
      </c>
      <c r="AA823" s="35">
        <f t="shared" si="644"/>
        <v>0</v>
      </c>
      <c r="AB823" s="35">
        <f t="shared" si="644"/>
        <v>1.7999999999999998</v>
      </c>
      <c r="AC823" s="35">
        <f t="shared" si="644"/>
        <v>0.5</v>
      </c>
      <c r="AD823" s="35">
        <f t="shared" si="644"/>
        <v>13578.02</v>
      </c>
      <c r="AE823" s="35">
        <f t="shared" si="644"/>
        <v>13578.02</v>
      </c>
      <c r="AF823" s="35">
        <f t="shared" si="644"/>
        <v>0</v>
      </c>
      <c r="AG823" s="35">
        <f t="shared" si="644"/>
        <v>0</v>
      </c>
      <c r="AH823" s="35">
        <f t="shared" si="644"/>
        <v>0</v>
      </c>
      <c r="AI823" s="35">
        <f t="shared" si="644"/>
        <v>0.33</v>
      </c>
      <c r="AJ823" s="35">
        <f t="shared" si="644"/>
        <v>0</v>
      </c>
      <c r="AK823" s="35">
        <f t="shared" si="644"/>
        <v>21234.52</v>
      </c>
      <c r="AL823" s="35">
        <f t="shared" si="644"/>
        <v>21234.52</v>
      </c>
      <c r="AM823" s="35">
        <f t="shared" si="644"/>
        <v>0</v>
      </c>
      <c r="AN823" s="35">
        <f t="shared" si="644"/>
        <v>0</v>
      </c>
      <c r="AO823" s="35">
        <f t="shared" si="644"/>
        <v>0</v>
      </c>
      <c r="AP823" s="35">
        <f t="shared" si="644"/>
        <v>0</v>
      </c>
      <c r="AQ823" s="35">
        <f t="shared" si="644"/>
        <v>0</v>
      </c>
      <c r="AR823" s="35">
        <f t="shared" si="644"/>
        <v>1000</v>
      </c>
      <c r="AS823" s="35">
        <f t="shared" si="644"/>
        <v>1000</v>
      </c>
      <c r="AT823" s="35">
        <f t="shared" si="644"/>
        <v>0</v>
      </c>
      <c r="AU823" s="35">
        <f t="shared" si="644"/>
        <v>0</v>
      </c>
      <c r="AV823" s="35">
        <f t="shared" si="644"/>
        <v>0</v>
      </c>
    </row>
    <row r="824" spans="1:48" ht="153" x14ac:dyDescent="0.5">
      <c r="A824" s="53">
        <v>756</v>
      </c>
      <c r="B824" s="50" t="s">
        <v>1596</v>
      </c>
      <c r="C824" s="51" t="s">
        <v>1597</v>
      </c>
      <c r="D824" s="52">
        <v>2020</v>
      </c>
      <c r="E824" s="52">
        <v>2022</v>
      </c>
      <c r="F824" s="33">
        <v>8941.52</v>
      </c>
      <c r="G824" s="34">
        <f t="shared" ref="G824:G834" si="645">N824+U824+AB824+AI824+AP824</f>
        <v>1.2</v>
      </c>
      <c r="H824" s="34">
        <f t="shared" ref="H824:H834" si="646">O824+V824+AC824+AJ824+AQ824</f>
        <v>0</v>
      </c>
      <c r="I824" s="34">
        <f t="shared" ref="I824:I834" si="647">J824+K824+L824</f>
        <v>8941.52</v>
      </c>
      <c r="J824" s="34">
        <f t="shared" ref="J824:J834" si="648">Q824+X824+AE824+AL824+AS824</f>
        <v>8941.52</v>
      </c>
      <c r="K824" s="34">
        <f t="shared" ref="K824:K834" si="649">R824+Y824+AF824+AM824+AT824</f>
        <v>0</v>
      </c>
      <c r="L824" s="34">
        <f t="shared" ref="L824:L834" si="650">S824+Z824+AG824+AN824+AU824</f>
        <v>0</v>
      </c>
      <c r="M824" s="34">
        <f t="shared" ref="M824:M834" si="651">T824+AA824+AH824+AO824+AV824</f>
        <v>0</v>
      </c>
      <c r="N824" s="34">
        <v>0</v>
      </c>
      <c r="O824" s="34">
        <v>0</v>
      </c>
      <c r="P824" s="34">
        <f t="shared" ref="P824:P834" si="652">Q824+R824+S824</f>
        <v>0</v>
      </c>
      <c r="Q824" s="34">
        <v>0</v>
      </c>
      <c r="R824" s="34">
        <v>0</v>
      </c>
      <c r="S824" s="34">
        <v>0</v>
      </c>
      <c r="T824" s="34">
        <v>0</v>
      </c>
      <c r="U824" s="34">
        <v>0</v>
      </c>
      <c r="V824" s="34">
        <v>0</v>
      </c>
      <c r="W824" s="34">
        <f t="shared" ref="W824:W834" si="653">X824+Y824+Z824</f>
        <v>0</v>
      </c>
      <c r="X824" s="34">
        <v>0</v>
      </c>
      <c r="Y824" s="34">
        <v>0</v>
      </c>
      <c r="Z824" s="34">
        <v>0</v>
      </c>
      <c r="AA824" s="34">
        <v>0</v>
      </c>
      <c r="AB824" s="34">
        <v>1.2</v>
      </c>
      <c r="AC824" s="34">
        <v>0</v>
      </c>
      <c r="AD824" s="34">
        <f t="shared" ref="AD824:AD834" si="654">AE824+AF824+AG824</f>
        <v>341.52</v>
      </c>
      <c r="AE824" s="34">
        <v>341.52</v>
      </c>
      <c r="AF824" s="34">
        <v>0</v>
      </c>
      <c r="AG824" s="34">
        <v>0</v>
      </c>
      <c r="AH824" s="34">
        <v>0</v>
      </c>
      <c r="AI824" s="34">
        <v>0</v>
      </c>
      <c r="AJ824" s="34">
        <v>0</v>
      </c>
      <c r="AK824" s="34">
        <f t="shared" ref="AK824:AK834" si="655">AL824+AM824+AN824</f>
        <v>8600</v>
      </c>
      <c r="AL824" s="34">
        <v>8600</v>
      </c>
      <c r="AM824" s="34">
        <v>0</v>
      </c>
      <c r="AN824" s="34">
        <v>0</v>
      </c>
      <c r="AO824" s="34">
        <v>0</v>
      </c>
      <c r="AP824" s="34">
        <v>0</v>
      </c>
      <c r="AQ824" s="34">
        <v>0</v>
      </c>
      <c r="AR824" s="34">
        <f t="shared" ref="AR824:AR834" si="656">AS824+AT824+AU824</f>
        <v>0</v>
      </c>
      <c r="AS824" s="34">
        <v>0</v>
      </c>
      <c r="AT824" s="34">
        <v>0</v>
      </c>
      <c r="AU824" s="34">
        <v>0</v>
      </c>
      <c r="AV824" s="34">
        <v>0</v>
      </c>
    </row>
    <row r="825" spans="1:48" ht="114.75" x14ac:dyDescent="0.5">
      <c r="A825" s="53">
        <v>757</v>
      </c>
      <c r="B825" s="50" t="s">
        <v>1598</v>
      </c>
      <c r="C825" s="51" t="s">
        <v>1599</v>
      </c>
      <c r="D825" s="52">
        <v>2016</v>
      </c>
      <c r="E825" s="52">
        <v>2022</v>
      </c>
      <c r="F825" s="33">
        <v>12736.5</v>
      </c>
      <c r="G825" s="34">
        <f t="shared" si="645"/>
        <v>0.6</v>
      </c>
      <c r="H825" s="34">
        <f t="shared" si="646"/>
        <v>0.5</v>
      </c>
      <c r="I825" s="34">
        <f t="shared" si="647"/>
        <v>12736.5</v>
      </c>
      <c r="J825" s="34">
        <f t="shared" si="648"/>
        <v>12736.5</v>
      </c>
      <c r="K825" s="34">
        <f t="shared" si="649"/>
        <v>0</v>
      </c>
      <c r="L825" s="34">
        <f t="shared" si="650"/>
        <v>0</v>
      </c>
      <c r="M825" s="34">
        <f t="shared" si="651"/>
        <v>0</v>
      </c>
      <c r="N825" s="34">
        <v>0</v>
      </c>
      <c r="O825" s="34">
        <v>0</v>
      </c>
      <c r="P825" s="34">
        <f t="shared" si="652"/>
        <v>0</v>
      </c>
      <c r="Q825" s="34">
        <v>0</v>
      </c>
      <c r="R825" s="34">
        <v>0</v>
      </c>
      <c r="S825" s="34">
        <v>0</v>
      </c>
      <c r="T825" s="34">
        <v>0</v>
      </c>
      <c r="U825" s="34">
        <v>0</v>
      </c>
      <c r="V825" s="34">
        <v>0</v>
      </c>
      <c r="W825" s="34">
        <f t="shared" si="653"/>
        <v>0</v>
      </c>
      <c r="X825" s="34">
        <v>0</v>
      </c>
      <c r="Y825" s="34">
        <v>0</v>
      </c>
      <c r="Z825" s="34">
        <v>0</v>
      </c>
      <c r="AA825" s="34">
        <v>0</v>
      </c>
      <c r="AB825" s="34">
        <v>0.6</v>
      </c>
      <c r="AC825" s="34">
        <v>0.5</v>
      </c>
      <c r="AD825" s="34">
        <f t="shared" si="654"/>
        <v>236.5</v>
      </c>
      <c r="AE825" s="34">
        <v>236.5</v>
      </c>
      <c r="AF825" s="34">
        <v>0</v>
      </c>
      <c r="AG825" s="34">
        <v>0</v>
      </c>
      <c r="AH825" s="34">
        <v>0</v>
      </c>
      <c r="AI825" s="34">
        <v>0</v>
      </c>
      <c r="AJ825" s="34">
        <v>0</v>
      </c>
      <c r="AK825" s="34">
        <f t="shared" si="655"/>
        <v>12500</v>
      </c>
      <c r="AL825" s="34">
        <v>12500</v>
      </c>
      <c r="AM825" s="34">
        <v>0</v>
      </c>
      <c r="AN825" s="34">
        <v>0</v>
      </c>
      <c r="AO825" s="34">
        <v>0</v>
      </c>
      <c r="AP825" s="34">
        <v>0</v>
      </c>
      <c r="AQ825" s="34">
        <v>0</v>
      </c>
      <c r="AR825" s="34">
        <f t="shared" si="656"/>
        <v>0</v>
      </c>
      <c r="AS825" s="34">
        <v>0</v>
      </c>
      <c r="AT825" s="34">
        <v>0</v>
      </c>
      <c r="AU825" s="34">
        <v>0</v>
      </c>
      <c r="AV825" s="34">
        <v>0</v>
      </c>
    </row>
    <row r="826" spans="1:48" ht="153" x14ac:dyDescent="0.5">
      <c r="A826" s="53">
        <v>758</v>
      </c>
      <c r="B826" s="50" t="s">
        <v>1600</v>
      </c>
      <c r="C826" s="51" t="s">
        <v>1601</v>
      </c>
      <c r="D826" s="52">
        <v>2015</v>
      </c>
      <c r="E826" s="52">
        <v>2020</v>
      </c>
      <c r="F826" s="33">
        <v>2697.55</v>
      </c>
      <c r="G826" s="34">
        <f t="shared" si="645"/>
        <v>0.56999999999999995</v>
      </c>
      <c r="H826" s="34">
        <f t="shared" si="646"/>
        <v>0</v>
      </c>
      <c r="I826" s="34">
        <f t="shared" si="647"/>
        <v>1994.55</v>
      </c>
      <c r="J826" s="34">
        <f t="shared" si="648"/>
        <v>1994.55</v>
      </c>
      <c r="K826" s="34">
        <f t="shared" si="649"/>
        <v>0</v>
      </c>
      <c r="L826" s="34">
        <f t="shared" si="650"/>
        <v>0</v>
      </c>
      <c r="M826" s="34">
        <f t="shared" si="651"/>
        <v>0</v>
      </c>
      <c r="N826" s="34">
        <v>0.56999999999999995</v>
      </c>
      <c r="O826" s="34">
        <v>0</v>
      </c>
      <c r="P826" s="34">
        <f t="shared" si="652"/>
        <v>1994.55</v>
      </c>
      <c r="Q826" s="34">
        <v>1994.55</v>
      </c>
      <c r="R826" s="34">
        <v>0</v>
      </c>
      <c r="S826" s="34">
        <v>0</v>
      </c>
      <c r="T826" s="34">
        <v>0</v>
      </c>
      <c r="U826" s="34">
        <v>0</v>
      </c>
      <c r="V826" s="34">
        <v>0</v>
      </c>
      <c r="W826" s="34">
        <f t="shared" si="653"/>
        <v>0</v>
      </c>
      <c r="X826" s="34">
        <v>0</v>
      </c>
      <c r="Y826" s="34">
        <v>0</v>
      </c>
      <c r="Z826" s="34">
        <v>0</v>
      </c>
      <c r="AA826" s="34">
        <v>0</v>
      </c>
      <c r="AB826" s="34">
        <v>0</v>
      </c>
      <c r="AC826" s="34">
        <v>0</v>
      </c>
      <c r="AD826" s="34">
        <f t="shared" si="654"/>
        <v>0</v>
      </c>
      <c r="AE826" s="34">
        <v>0</v>
      </c>
      <c r="AF826" s="34">
        <v>0</v>
      </c>
      <c r="AG826" s="34">
        <v>0</v>
      </c>
      <c r="AH826" s="34">
        <v>0</v>
      </c>
      <c r="AI826" s="34">
        <v>0</v>
      </c>
      <c r="AJ826" s="34">
        <v>0</v>
      </c>
      <c r="AK826" s="34">
        <f t="shared" si="655"/>
        <v>0</v>
      </c>
      <c r="AL826" s="34">
        <v>0</v>
      </c>
      <c r="AM826" s="34">
        <v>0</v>
      </c>
      <c r="AN826" s="34">
        <v>0</v>
      </c>
      <c r="AO826" s="34">
        <v>0</v>
      </c>
      <c r="AP826" s="34">
        <v>0</v>
      </c>
      <c r="AQ826" s="34">
        <v>0</v>
      </c>
      <c r="AR826" s="34">
        <f t="shared" si="656"/>
        <v>0</v>
      </c>
      <c r="AS826" s="34">
        <v>0</v>
      </c>
      <c r="AT826" s="34">
        <v>0</v>
      </c>
      <c r="AU826" s="34">
        <v>0</v>
      </c>
      <c r="AV826" s="34">
        <v>0</v>
      </c>
    </row>
    <row r="827" spans="1:48" ht="114.75" x14ac:dyDescent="0.5">
      <c r="A827" s="53">
        <v>759</v>
      </c>
      <c r="B827" s="50" t="s">
        <v>1602</v>
      </c>
      <c r="C827" s="51" t="s">
        <v>1603</v>
      </c>
      <c r="D827" s="52">
        <v>2015</v>
      </c>
      <c r="E827" s="52">
        <v>2020</v>
      </c>
      <c r="F827" s="33">
        <v>996.14706999999999</v>
      </c>
      <c r="G827" s="34">
        <f t="shared" si="645"/>
        <v>0.29599999999999999</v>
      </c>
      <c r="H827" s="34">
        <f t="shared" si="646"/>
        <v>0</v>
      </c>
      <c r="I827" s="34">
        <f t="shared" si="647"/>
        <v>994.73</v>
      </c>
      <c r="J827" s="34">
        <f t="shared" si="648"/>
        <v>994.73</v>
      </c>
      <c r="K827" s="34">
        <f t="shared" si="649"/>
        <v>0</v>
      </c>
      <c r="L827" s="34">
        <f t="shared" si="650"/>
        <v>0</v>
      </c>
      <c r="M827" s="34">
        <f t="shared" si="651"/>
        <v>0</v>
      </c>
      <c r="N827" s="34">
        <v>0.29599999999999999</v>
      </c>
      <c r="O827" s="34">
        <v>0</v>
      </c>
      <c r="P827" s="34">
        <f t="shared" si="652"/>
        <v>994.73</v>
      </c>
      <c r="Q827" s="34">
        <v>994.73</v>
      </c>
      <c r="R827" s="34">
        <v>0</v>
      </c>
      <c r="S827" s="34">
        <v>0</v>
      </c>
      <c r="T827" s="34">
        <v>0</v>
      </c>
      <c r="U827" s="34">
        <v>0</v>
      </c>
      <c r="V827" s="34">
        <v>0</v>
      </c>
      <c r="W827" s="34">
        <f t="shared" si="653"/>
        <v>0</v>
      </c>
      <c r="X827" s="34">
        <v>0</v>
      </c>
      <c r="Y827" s="34">
        <v>0</v>
      </c>
      <c r="Z827" s="34">
        <v>0</v>
      </c>
      <c r="AA827" s="34">
        <v>0</v>
      </c>
      <c r="AB827" s="34">
        <v>0</v>
      </c>
      <c r="AC827" s="34">
        <v>0</v>
      </c>
      <c r="AD827" s="34">
        <f t="shared" si="654"/>
        <v>0</v>
      </c>
      <c r="AE827" s="34">
        <v>0</v>
      </c>
      <c r="AF827" s="34">
        <v>0</v>
      </c>
      <c r="AG827" s="34">
        <v>0</v>
      </c>
      <c r="AH827" s="34">
        <v>0</v>
      </c>
      <c r="AI827" s="34">
        <v>0</v>
      </c>
      <c r="AJ827" s="34">
        <v>0</v>
      </c>
      <c r="AK827" s="34">
        <f t="shared" si="655"/>
        <v>0</v>
      </c>
      <c r="AL827" s="34">
        <v>0</v>
      </c>
      <c r="AM827" s="34">
        <v>0</v>
      </c>
      <c r="AN827" s="34">
        <v>0</v>
      </c>
      <c r="AO827" s="34">
        <v>0</v>
      </c>
      <c r="AP827" s="34">
        <v>0</v>
      </c>
      <c r="AQ827" s="34">
        <v>0</v>
      </c>
      <c r="AR827" s="34">
        <f t="shared" si="656"/>
        <v>0</v>
      </c>
      <c r="AS827" s="34">
        <v>0</v>
      </c>
      <c r="AT827" s="34">
        <v>0</v>
      </c>
      <c r="AU827" s="34">
        <v>0</v>
      </c>
      <c r="AV827" s="34">
        <v>0</v>
      </c>
    </row>
    <row r="828" spans="1:48" ht="114.75" x14ac:dyDescent="0.5">
      <c r="A828" s="53">
        <v>760</v>
      </c>
      <c r="B828" s="50" t="s">
        <v>1604</v>
      </c>
      <c r="C828" s="51" t="s">
        <v>1605</v>
      </c>
      <c r="D828" s="52">
        <v>2015</v>
      </c>
      <c r="E828" s="52">
        <v>2020</v>
      </c>
      <c r="F828" s="33">
        <v>2176.7399999999998</v>
      </c>
      <c r="G828" s="34">
        <f t="shared" si="645"/>
        <v>0.41</v>
      </c>
      <c r="H828" s="34">
        <f t="shared" si="646"/>
        <v>0</v>
      </c>
      <c r="I828" s="34">
        <f t="shared" si="647"/>
        <v>2003.74</v>
      </c>
      <c r="J828" s="34">
        <f t="shared" si="648"/>
        <v>0</v>
      </c>
      <c r="K828" s="34">
        <f t="shared" si="649"/>
        <v>2003.74</v>
      </c>
      <c r="L828" s="34">
        <f t="shared" si="650"/>
        <v>0</v>
      </c>
      <c r="M828" s="34">
        <f t="shared" si="651"/>
        <v>0</v>
      </c>
      <c r="N828" s="34">
        <v>0.41</v>
      </c>
      <c r="O828" s="34">
        <v>0</v>
      </c>
      <c r="P828" s="34">
        <f t="shared" si="652"/>
        <v>2003.74</v>
      </c>
      <c r="Q828" s="34">
        <v>0</v>
      </c>
      <c r="R828" s="34">
        <v>2003.74</v>
      </c>
      <c r="S828" s="34">
        <v>0</v>
      </c>
      <c r="T828" s="34">
        <v>0</v>
      </c>
      <c r="U828" s="34">
        <v>0</v>
      </c>
      <c r="V828" s="34">
        <v>0</v>
      </c>
      <c r="W828" s="34">
        <f t="shared" si="653"/>
        <v>0</v>
      </c>
      <c r="X828" s="34">
        <v>0</v>
      </c>
      <c r="Y828" s="34">
        <v>0</v>
      </c>
      <c r="Z828" s="34">
        <v>0</v>
      </c>
      <c r="AA828" s="34">
        <v>0</v>
      </c>
      <c r="AB828" s="34">
        <v>0</v>
      </c>
      <c r="AC828" s="34">
        <v>0</v>
      </c>
      <c r="AD828" s="34">
        <f t="shared" si="654"/>
        <v>0</v>
      </c>
      <c r="AE828" s="34">
        <v>0</v>
      </c>
      <c r="AF828" s="34">
        <v>0</v>
      </c>
      <c r="AG828" s="34">
        <v>0</v>
      </c>
      <c r="AH828" s="34">
        <v>0</v>
      </c>
      <c r="AI828" s="34">
        <v>0</v>
      </c>
      <c r="AJ828" s="34">
        <v>0</v>
      </c>
      <c r="AK828" s="34">
        <f t="shared" si="655"/>
        <v>0</v>
      </c>
      <c r="AL828" s="34">
        <v>0</v>
      </c>
      <c r="AM828" s="34">
        <v>0</v>
      </c>
      <c r="AN828" s="34">
        <v>0</v>
      </c>
      <c r="AO828" s="34">
        <v>0</v>
      </c>
      <c r="AP828" s="34">
        <v>0</v>
      </c>
      <c r="AQ828" s="34">
        <v>0</v>
      </c>
      <c r="AR828" s="34">
        <f t="shared" si="656"/>
        <v>0</v>
      </c>
      <c r="AS828" s="34">
        <v>0</v>
      </c>
      <c r="AT828" s="34">
        <v>0</v>
      </c>
      <c r="AU828" s="34">
        <v>0</v>
      </c>
      <c r="AV828" s="34">
        <v>0</v>
      </c>
    </row>
    <row r="829" spans="1:48" ht="114.75" x14ac:dyDescent="0.5">
      <c r="A829" s="53">
        <v>761</v>
      </c>
      <c r="B829" s="50" t="s">
        <v>1606</v>
      </c>
      <c r="C829" s="51" t="s">
        <v>1607</v>
      </c>
      <c r="D829" s="52">
        <v>2015</v>
      </c>
      <c r="E829" s="52">
        <v>2020</v>
      </c>
      <c r="F829" s="33">
        <v>1460.5495900000001</v>
      </c>
      <c r="G829" s="34">
        <f t="shared" si="645"/>
        <v>0.36899999999999999</v>
      </c>
      <c r="H829" s="34">
        <f t="shared" si="646"/>
        <v>0</v>
      </c>
      <c r="I829" s="34">
        <f t="shared" si="647"/>
        <v>1459.13</v>
      </c>
      <c r="J829" s="34">
        <f t="shared" si="648"/>
        <v>1459.13</v>
      </c>
      <c r="K829" s="34">
        <f t="shared" si="649"/>
        <v>0</v>
      </c>
      <c r="L829" s="34">
        <f t="shared" si="650"/>
        <v>0</v>
      </c>
      <c r="M829" s="34">
        <f t="shared" si="651"/>
        <v>0</v>
      </c>
      <c r="N829" s="34">
        <v>0.36899999999999999</v>
      </c>
      <c r="O829" s="34">
        <v>0</v>
      </c>
      <c r="P829" s="34">
        <f t="shared" si="652"/>
        <v>1459.13</v>
      </c>
      <c r="Q829" s="34">
        <v>1459.13</v>
      </c>
      <c r="R829" s="34">
        <v>0</v>
      </c>
      <c r="S829" s="34">
        <v>0</v>
      </c>
      <c r="T829" s="34">
        <v>0</v>
      </c>
      <c r="U829" s="34">
        <v>0</v>
      </c>
      <c r="V829" s="34">
        <v>0</v>
      </c>
      <c r="W829" s="34">
        <f t="shared" si="653"/>
        <v>0</v>
      </c>
      <c r="X829" s="34">
        <v>0</v>
      </c>
      <c r="Y829" s="34">
        <v>0</v>
      </c>
      <c r="Z829" s="34">
        <v>0</v>
      </c>
      <c r="AA829" s="34">
        <v>0</v>
      </c>
      <c r="AB829" s="34">
        <v>0</v>
      </c>
      <c r="AC829" s="34">
        <v>0</v>
      </c>
      <c r="AD829" s="34">
        <f t="shared" si="654"/>
        <v>0</v>
      </c>
      <c r="AE829" s="34">
        <v>0</v>
      </c>
      <c r="AF829" s="34">
        <v>0</v>
      </c>
      <c r="AG829" s="34">
        <v>0</v>
      </c>
      <c r="AH829" s="34">
        <v>0</v>
      </c>
      <c r="AI829" s="34">
        <v>0</v>
      </c>
      <c r="AJ829" s="34">
        <v>0</v>
      </c>
      <c r="AK829" s="34">
        <f t="shared" si="655"/>
        <v>0</v>
      </c>
      <c r="AL829" s="34">
        <v>0</v>
      </c>
      <c r="AM829" s="34">
        <v>0</v>
      </c>
      <c r="AN829" s="34">
        <v>0</v>
      </c>
      <c r="AO829" s="34">
        <v>0</v>
      </c>
      <c r="AP829" s="34">
        <v>0</v>
      </c>
      <c r="AQ829" s="34">
        <v>0</v>
      </c>
      <c r="AR829" s="34">
        <f t="shared" si="656"/>
        <v>0</v>
      </c>
      <c r="AS829" s="34">
        <v>0</v>
      </c>
      <c r="AT829" s="34">
        <v>0</v>
      </c>
      <c r="AU829" s="34">
        <v>0</v>
      </c>
      <c r="AV829" s="34">
        <v>0</v>
      </c>
    </row>
    <row r="830" spans="1:48" ht="153" x14ac:dyDescent="0.5">
      <c r="A830" s="53">
        <v>762</v>
      </c>
      <c r="B830" s="50" t="s">
        <v>1608</v>
      </c>
      <c r="C830" s="51" t="s">
        <v>1609</v>
      </c>
      <c r="D830" s="52">
        <v>2020</v>
      </c>
      <c r="E830" s="52">
        <v>2021</v>
      </c>
      <c r="F830" s="33">
        <v>9849.64</v>
      </c>
      <c r="G830" s="34">
        <f t="shared" si="645"/>
        <v>0.65</v>
      </c>
      <c r="H830" s="34">
        <f t="shared" si="646"/>
        <v>0.8</v>
      </c>
      <c r="I830" s="34">
        <f t="shared" si="647"/>
        <v>9046.11</v>
      </c>
      <c r="J830" s="34">
        <f t="shared" si="648"/>
        <v>9046.11</v>
      </c>
      <c r="K830" s="34">
        <f t="shared" si="649"/>
        <v>0</v>
      </c>
      <c r="L830" s="34">
        <f t="shared" si="650"/>
        <v>0</v>
      </c>
      <c r="M830" s="34">
        <f t="shared" si="651"/>
        <v>0</v>
      </c>
      <c r="N830" s="34">
        <v>0</v>
      </c>
      <c r="O830" s="34">
        <v>0</v>
      </c>
      <c r="P830" s="34">
        <f t="shared" si="652"/>
        <v>46.11</v>
      </c>
      <c r="Q830" s="34">
        <v>46.11</v>
      </c>
      <c r="R830" s="34">
        <v>0</v>
      </c>
      <c r="S830" s="34">
        <v>0</v>
      </c>
      <c r="T830" s="34">
        <v>0</v>
      </c>
      <c r="U830" s="34">
        <v>0.65</v>
      </c>
      <c r="V830" s="34">
        <v>0.8</v>
      </c>
      <c r="W830" s="34">
        <f t="shared" si="653"/>
        <v>1000</v>
      </c>
      <c r="X830" s="34">
        <v>1000</v>
      </c>
      <c r="Y830" s="34">
        <v>0</v>
      </c>
      <c r="Z830" s="34">
        <v>0</v>
      </c>
      <c r="AA830" s="34">
        <v>0</v>
      </c>
      <c r="AB830" s="34">
        <v>0</v>
      </c>
      <c r="AC830" s="34">
        <v>0</v>
      </c>
      <c r="AD830" s="34">
        <f t="shared" si="654"/>
        <v>8000</v>
      </c>
      <c r="AE830" s="34">
        <v>8000</v>
      </c>
      <c r="AF830" s="34">
        <v>0</v>
      </c>
      <c r="AG830" s="34">
        <v>0</v>
      </c>
      <c r="AH830" s="34">
        <v>0</v>
      </c>
      <c r="AI830" s="34">
        <v>0</v>
      </c>
      <c r="AJ830" s="34">
        <v>0</v>
      </c>
      <c r="AK830" s="34">
        <f t="shared" si="655"/>
        <v>0</v>
      </c>
      <c r="AL830" s="34">
        <v>0</v>
      </c>
      <c r="AM830" s="34">
        <v>0</v>
      </c>
      <c r="AN830" s="34">
        <v>0</v>
      </c>
      <c r="AO830" s="34">
        <v>0</v>
      </c>
      <c r="AP830" s="34">
        <v>0</v>
      </c>
      <c r="AQ830" s="34">
        <v>0</v>
      </c>
      <c r="AR830" s="34">
        <f t="shared" si="656"/>
        <v>0</v>
      </c>
      <c r="AS830" s="34">
        <v>0</v>
      </c>
      <c r="AT830" s="34">
        <v>0</v>
      </c>
      <c r="AU830" s="34">
        <v>0</v>
      </c>
      <c r="AV830" s="34">
        <v>0</v>
      </c>
    </row>
    <row r="831" spans="1:48" ht="114.75" x14ac:dyDescent="0.5">
      <c r="A831" s="53">
        <v>763</v>
      </c>
      <c r="B831" s="50" t="s">
        <v>1610</v>
      </c>
      <c r="C831" s="51" t="s">
        <v>1611</v>
      </c>
      <c r="D831" s="52">
        <v>2020</v>
      </c>
      <c r="E831" s="52">
        <v>2020</v>
      </c>
      <c r="F831" s="33">
        <v>859.47</v>
      </c>
      <c r="G831" s="34">
        <f t="shared" si="645"/>
        <v>0.25</v>
      </c>
      <c r="H831" s="34">
        <f t="shared" si="646"/>
        <v>0</v>
      </c>
      <c r="I831" s="34">
        <f t="shared" si="647"/>
        <v>765.91</v>
      </c>
      <c r="J831" s="34">
        <f t="shared" si="648"/>
        <v>765.91</v>
      </c>
      <c r="K831" s="34">
        <f t="shared" si="649"/>
        <v>0</v>
      </c>
      <c r="L831" s="34">
        <f t="shared" si="650"/>
        <v>0</v>
      </c>
      <c r="M831" s="34">
        <f t="shared" si="651"/>
        <v>0</v>
      </c>
      <c r="N831" s="34">
        <v>0.25</v>
      </c>
      <c r="O831" s="34">
        <v>0</v>
      </c>
      <c r="P831" s="34">
        <f t="shared" si="652"/>
        <v>765.91</v>
      </c>
      <c r="Q831" s="34">
        <v>765.91</v>
      </c>
      <c r="R831" s="34">
        <v>0</v>
      </c>
      <c r="S831" s="34">
        <v>0</v>
      </c>
      <c r="T831" s="34">
        <v>0</v>
      </c>
      <c r="U831" s="34">
        <v>0</v>
      </c>
      <c r="V831" s="34">
        <v>0</v>
      </c>
      <c r="W831" s="34">
        <f t="shared" si="653"/>
        <v>0</v>
      </c>
      <c r="X831" s="34">
        <v>0</v>
      </c>
      <c r="Y831" s="34">
        <v>0</v>
      </c>
      <c r="Z831" s="34">
        <v>0</v>
      </c>
      <c r="AA831" s="34">
        <v>0</v>
      </c>
      <c r="AB831" s="34">
        <v>0</v>
      </c>
      <c r="AC831" s="34">
        <v>0</v>
      </c>
      <c r="AD831" s="34">
        <f t="shared" si="654"/>
        <v>0</v>
      </c>
      <c r="AE831" s="34">
        <v>0</v>
      </c>
      <c r="AF831" s="34">
        <v>0</v>
      </c>
      <c r="AG831" s="34">
        <v>0</v>
      </c>
      <c r="AH831" s="34">
        <v>0</v>
      </c>
      <c r="AI831" s="34">
        <v>0</v>
      </c>
      <c r="AJ831" s="34">
        <v>0</v>
      </c>
      <c r="AK831" s="34">
        <f t="shared" si="655"/>
        <v>0</v>
      </c>
      <c r="AL831" s="34">
        <v>0</v>
      </c>
      <c r="AM831" s="34">
        <v>0</v>
      </c>
      <c r="AN831" s="34">
        <v>0</v>
      </c>
      <c r="AO831" s="34">
        <v>0</v>
      </c>
      <c r="AP831" s="34">
        <v>0</v>
      </c>
      <c r="AQ831" s="34">
        <v>0</v>
      </c>
      <c r="AR831" s="34">
        <f t="shared" si="656"/>
        <v>0</v>
      </c>
      <c r="AS831" s="34">
        <v>0</v>
      </c>
      <c r="AT831" s="34">
        <v>0</v>
      </c>
      <c r="AU831" s="34">
        <v>0</v>
      </c>
      <c r="AV831" s="34">
        <v>0</v>
      </c>
    </row>
    <row r="832" spans="1:48" ht="114.75" x14ac:dyDescent="0.5">
      <c r="A832" s="53">
        <v>764</v>
      </c>
      <c r="B832" s="50" t="s">
        <v>1612</v>
      </c>
      <c r="C832" s="51" t="s">
        <v>1613</v>
      </c>
      <c r="D832" s="52">
        <v>2021</v>
      </c>
      <c r="E832" s="52">
        <v>2021</v>
      </c>
      <c r="F832" s="33">
        <v>5901.74</v>
      </c>
      <c r="G832" s="34">
        <f t="shared" si="645"/>
        <v>0.51</v>
      </c>
      <c r="H832" s="34">
        <f t="shared" si="646"/>
        <v>0.25</v>
      </c>
      <c r="I832" s="34">
        <f t="shared" si="647"/>
        <v>5861.74</v>
      </c>
      <c r="J832" s="34">
        <f t="shared" si="648"/>
        <v>5861.74</v>
      </c>
      <c r="K832" s="34">
        <f t="shared" si="649"/>
        <v>0</v>
      </c>
      <c r="L832" s="34">
        <f t="shared" si="650"/>
        <v>0</v>
      </c>
      <c r="M832" s="34">
        <f t="shared" si="651"/>
        <v>0</v>
      </c>
      <c r="N832" s="34">
        <v>0</v>
      </c>
      <c r="O832" s="34">
        <v>0</v>
      </c>
      <c r="P832" s="34">
        <f t="shared" si="652"/>
        <v>60</v>
      </c>
      <c r="Q832" s="34">
        <v>60</v>
      </c>
      <c r="R832" s="34">
        <v>0</v>
      </c>
      <c r="S832" s="34">
        <v>0</v>
      </c>
      <c r="T832" s="34">
        <v>0</v>
      </c>
      <c r="U832" s="34">
        <v>0.51</v>
      </c>
      <c r="V832" s="34">
        <v>0.25</v>
      </c>
      <c r="W832" s="34">
        <f t="shared" si="653"/>
        <v>801.74</v>
      </c>
      <c r="X832" s="34">
        <v>801.74</v>
      </c>
      <c r="Y832" s="34">
        <v>0</v>
      </c>
      <c r="Z832" s="34">
        <v>0</v>
      </c>
      <c r="AA832" s="34">
        <v>0</v>
      </c>
      <c r="AB832" s="34">
        <v>0</v>
      </c>
      <c r="AC832" s="34">
        <v>0</v>
      </c>
      <c r="AD832" s="34">
        <f t="shared" si="654"/>
        <v>5000</v>
      </c>
      <c r="AE832" s="34">
        <v>5000</v>
      </c>
      <c r="AF832" s="34">
        <v>0</v>
      </c>
      <c r="AG832" s="34">
        <v>0</v>
      </c>
      <c r="AH832" s="34">
        <v>0</v>
      </c>
      <c r="AI832" s="34">
        <v>0</v>
      </c>
      <c r="AJ832" s="34">
        <v>0</v>
      </c>
      <c r="AK832" s="34">
        <f t="shared" si="655"/>
        <v>0</v>
      </c>
      <c r="AL832" s="34">
        <v>0</v>
      </c>
      <c r="AM832" s="34">
        <v>0</v>
      </c>
      <c r="AN832" s="34">
        <v>0</v>
      </c>
      <c r="AO832" s="34">
        <v>0</v>
      </c>
      <c r="AP832" s="34">
        <v>0</v>
      </c>
      <c r="AQ832" s="34">
        <v>0</v>
      </c>
      <c r="AR832" s="34">
        <f t="shared" si="656"/>
        <v>0</v>
      </c>
      <c r="AS832" s="34">
        <v>0</v>
      </c>
      <c r="AT832" s="34">
        <v>0</v>
      </c>
      <c r="AU832" s="34">
        <v>0</v>
      </c>
      <c r="AV832" s="34">
        <v>0</v>
      </c>
    </row>
    <row r="833" spans="1:48" ht="76.5" x14ac:dyDescent="0.5">
      <c r="A833" s="53">
        <v>765</v>
      </c>
      <c r="B833" s="50" t="s">
        <v>1614</v>
      </c>
      <c r="C833" s="51" t="s">
        <v>1615</v>
      </c>
      <c r="D833" s="52">
        <v>2021</v>
      </c>
      <c r="E833" s="52">
        <v>2021</v>
      </c>
      <c r="F833" s="33">
        <v>1536.96</v>
      </c>
      <c r="G833" s="34">
        <f t="shared" si="645"/>
        <v>0.06</v>
      </c>
      <c r="H833" s="34">
        <f t="shared" si="646"/>
        <v>0.1</v>
      </c>
      <c r="I833" s="34">
        <f t="shared" si="647"/>
        <v>1516.96</v>
      </c>
      <c r="J833" s="34">
        <f t="shared" si="648"/>
        <v>1516.96</v>
      </c>
      <c r="K833" s="34">
        <f t="shared" si="649"/>
        <v>0</v>
      </c>
      <c r="L833" s="34">
        <f t="shared" si="650"/>
        <v>0</v>
      </c>
      <c r="M833" s="34">
        <f t="shared" si="651"/>
        <v>0</v>
      </c>
      <c r="N833" s="34">
        <v>0</v>
      </c>
      <c r="O833" s="34">
        <v>0</v>
      </c>
      <c r="P833" s="34">
        <f t="shared" si="652"/>
        <v>10</v>
      </c>
      <c r="Q833" s="34">
        <v>10</v>
      </c>
      <c r="R833" s="34">
        <v>0</v>
      </c>
      <c r="S833" s="34">
        <v>0</v>
      </c>
      <c r="T833" s="34">
        <v>0</v>
      </c>
      <c r="U833" s="34">
        <v>0.06</v>
      </c>
      <c r="V833" s="34">
        <v>0.1</v>
      </c>
      <c r="W833" s="34">
        <f t="shared" si="653"/>
        <v>1506.96</v>
      </c>
      <c r="X833" s="34">
        <v>1506.96</v>
      </c>
      <c r="Y833" s="34">
        <v>0</v>
      </c>
      <c r="Z833" s="34">
        <v>0</v>
      </c>
      <c r="AA833" s="34">
        <v>0</v>
      </c>
      <c r="AB833" s="34">
        <v>0</v>
      </c>
      <c r="AC833" s="34">
        <v>0</v>
      </c>
      <c r="AD833" s="34">
        <f t="shared" si="654"/>
        <v>0</v>
      </c>
      <c r="AE833" s="34">
        <v>0</v>
      </c>
      <c r="AF833" s="34">
        <v>0</v>
      </c>
      <c r="AG833" s="34">
        <v>0</v>
      </c>
      <c r="AH833" s="34">
        <v>0</v>
      </c>
      <c r="AI833" s="34">
        <v>0</v>
      </c>
      <c r="AJ833" s="34">
        <v>0</v>
      </c>
      <c r="AK833" s="34">
        <f t="shared" si="655"/>
        <v>0</v>
      </c>
      <c r="AL833" s="34">
        <v>0</v>
      </c>
      <c r="AM833" s="34">
        <v>0</v>
      </c>
      <c r="AN833" s="34">
        <v>0</v>
      </c>
      <c r="AO833" s="34">
        <v>0</v>
      </c>
      <c r="AP833" s="34">
        <v>0</v>
      </c>
      <c r="AQ833" s="34">
        <v>0</v>
      </c>
      <c r="AR833" s="34">
        <f t="shared" si="656"/>
        <v>0</v>
      </c>
      <c r="AS833" s="34">
        <v>0</v>
      </c>
      <c r="AT833" s="34">
        <v>0</v>
      </c>
      <c r="AU833" s="34">
        <v>0</v>
      </c>
      <c r="AV833" s="34">
        <v>0</v>
      </c>
    </row>
    <row r="834" spans="1:48" ht="153" x14ac:dyDescent="0.5">
      <c r="A834" s="53">
        <v>766</v>
      </c>
      <c r="B834" s="50" t="s">
        <v>1616</v>
      </c>
      <c r="C834" s="51" t="s">
        <v>1617</v>
      </c>
      <c r="D834" s="52">
        <v>2023</v>
      </c>
      <c r="E834" s="52">
        <v>2023</v>
      </c>
      <c r="F834" s="33">
        <v>1134.52</v>
      </c>
      <c r="G834" s="34">
        <f t="shared" si="645"/>
        <v>0.33</v>
      </c>
      <c r="H834" s="34">
        <f t="shared" si="646"/>
        <v>0</v>
      </c>
      <c r="I834" s="34">
        <f t="shared" si="647"/>
        <v>1134.52</v>
      </c>
      <c r="J834" s="34">
        <f t="shared" si="648"/>
        <v>1134.52</v>
      </c>
      <c r="K834" s="34">
        <f t="shared" si="649"/>
        <v>0</v>
      </c>
      <c r="L834" s="34">
        <f t="shared" si="650"/>
        <v>0</v>
      </c>
      <c r="M834" s="34">
        <f t="shared" si="651"/>
        <v>0</v>
      </c>
      <c r="N834" s="34">
        <v>0</v>
      </c>
      <c r="O834" s="34">
        <v>0</v>
      </c>
      <c r="P834" s="34">
        <f t="shared" si="652"/>
        <v>0</v>
      </c>
      <c r="Q834" s="34">
        <v>0</v>
      </c>
      <c r="R834" s="34">
        <v>0</v>
      </c>
      <c r="S834" s="34">
        <v>0</v>
      </c>
      <c r="T834" s="34">
        <v>0</v>
      </c>
      <c r="U834" s="34">
        <v>0</v>
      </c>
      <c r="V834" s="34">
        <v>0</v>
      </c>
      <c r="W834" s="34">
        <f t="shared" si="653"/>
        <v>0</v>
      </c>
      <c r="X834" s="34">
        <v>0</v>
      </c>
      <c r="Y834" s="34">
        <v>0</v>
      </c>
      <c r="Z834" s="34">
        <v>0</v>
      </c>
      <c r="AA834" s="34">
        <v>0</v>
      </c>
      <c r="AB834" s="34">
        <v>0</v>
      </c>
      <c r="AC834" s="34">
        <v>0</v>
      </c>
      <c r="AD834" s="34">
        <f t="shared" si="654"/>
        <v>0</v>
      </c>
      <c r="AE834" s="34">
        <v>0</v>
      </c>
      <c r="AF834" s="34">
        <v>0</v>
      </c>
      <c r="AG834" s="34">
        <v>0</v>
      </c>
      <c r="AH834" s="34">
        <v>0</v>
      </c>
      <c r="AI834" s="34">
        <v>0.33</v>
      </c>
      <c r="AJ834" s="34">
        <v>0</v>
      </c>
      <c r="AK834" s="34">
        <f t="shared" si="655"/>
        <v>134.52000000000001</v>
      </c>
      <c r="AL834" s="34">
        <v>134.52000000000001</v>
      </c>
      <c r="AM834" s="34">
        <v>0</v>
      </c>
      <c r="AN834" s="34">
        <v>0</v>
      </c>
      <c r="AO834" s="34">
        <v>0</v>
      </c>
      <c r="AP834" s="34">
        <v>0</v>
      </c>
      <c r="AQ834" s="34">
        <v>0</v>
      </c>
      <c r="AR834" s="34">
        <f t="shared" si="656"/>
        <v>1000</v>
      </c>
      <c r="AS834" s="34">
        <v>1000</v>
      </c>
      <c r="AT834" s="34">
        <v>0</v>
      </c>
      <c r="AU834" s="34">
        <v>0</v>
      </c>
      <c r="AV834" s="34">
        <v>0</v>
      </c>
    </row>
    <row r="835" spans="1:48" ht="38.25" x14ac:dyDescent="0.5">
      <c r="A835" s="53"/>
      <c r="B835" s="43" t="s">
        <v>86</v>
      </c>
      <c r="C835" s="48"/>
      <c r="D835" s="52"/>
      <c r="E835" s="45"/>
      <c r="F835" s="35">
        <f>SUM(F836:F854)</f>
        <v>65873.883539999995</v>
      </c>
      <c r="G835" s="35">
        <f t="shared" ref="G835:AV835" si="657">SUM(G836:G854)</f>
        <v>4.5942999999999996</v>
      </c>
      <c r="H835" s="35">
        <f t="shared" si="657"/>
        <v>4.0999999999999996</v>
      </c>
      <c r="I835" s="35">
        <f t="shared" si="657"/>
        <v>48784.54</v>
      </c>
      <c r="J835" s="35">
        <f t="shared" si="657"/>
        <v>48784.54</v>
      </c>
      <c r="K835" s="35">
        <f t="shared" si="657"/>
        <v>0</v>
      </c>
      <c r="L835" s="35">
        <f t="shared" si="657"/>
        <v>0</v>
      </c>
      <c r="M835" s="35">
        <f t="shared" si="657"/>
        <v>0</v>
      </c>
      <c r="N835" s="35">
        <f>SUM(N836:N854)</f>
        <v>2.4443000000000001</v>
      </c>
      <c r="O835" s="35">
        <f t="shared" si="657"/>
        <v>1.7000000000000002</v>
      </c>
      <c r="P835" s="35">
        <f t="shared" si="657"/>
        <v>22847.580000000005</v>
      </c>
      <c r="Q835" s="35">
        <f t="shared" si="657"/>
        <v>22847.580000000005</v>
      </c>
      <c r="R835" s="35">
        <f t="shared" si="657"/>
        <v>0</v>
      </c>
      <c r="S835" s="35">
        <f t="shared" si="657"/>
        <v>0</v>
      </c>
      <c r="T835" s="35">
        <f t="shared" si="657"/>
        <v>0</v>
      </c>
      <c r="U835" s="35">
        <f t="shared" si="657"/>
        <v>1.6500000000000001</v>
      </c>
      <c r="V835" s="35">
        <f t="shared" si="657"/>
        <v>1.5</v>
      </c>
      <c r="W835" s="35">
        <f t="shared" si="657"/>
        <v>2458.37</v>
      </c>
      <c r="X835" s="35">
        <f t="shared" si="657"/>
        <v>2458.37</v>
      </c>
      <c r="Y835" s="35">
        <f t="shared" si="657"/>
        <v>0</v>
      </c>
      <c r="Z835" s="35">
        <f t="shared" si="657"/>
        <v>0</v>
      </c>
      <c r="AA835" s="35">
        <f t="shared" si="657"/>
        <v>0</v>
      </c>
      <c r="AB835" s="35">
        <f t="shared" si="657"/>
        <v>0.5</v>
      </c>
      <c r="AC835" s="35">
        <f t="shared" si="657"/>
        <v>0.9</v>
      </c>
      <c r="AD835" s="35">
        <f t="shared" si="657"/>
        <v>648.59</v>
      </c>
      <c r="AE835" s="35">
        <f t="shared" si="657"/>
        <v>648.59</v>
      </c>
      <c r="AF835" s="35">
        <f t="shared" si="657"/>
        <v>0</v>
      </c>
      <c r="AG835" s="35">
        <f t="shared" si="657"/>
        <v>0</v>
      </c>
      <c r="AH835" s="35">
        <f t="shared" si="657"/>
        <v>0</v>
      </c>
      <c r="AI835" s="35">
        <f t="shared" si="657"/>
        <v>0</v>
      </c>
      <c r="AJ835" s="35">
        <f t="shared" si="657"/>
        <v>0</v>
      </c>
      <c r="AK835" s="35">
        <f t="shared" si="657"/>
        <v>22800</v>
      </c>
      <c r="AL835" s="35">
        <f t="shared" si="657"/>
        <v>22800</v>
      </c>
      <c r="AM835" s="35">
        <f t="shared" si="657"/>
        <v>0</v>
      </c>
      <c r="AN835" s="35">
        <f t="shared" si="657"/>
        <v>0</v>
      </c>
      <c r="AO835" s="35">
        <f t="shared" si="657"/>
        <v>0</v>
      </c>
      <c r="AP835" s="35">
        <f t="shared" si="657"/>
        <v>0</v>
      </c>
      <c r="AQ835" s="35">
        <f t="shared" si="657"/>
        <v>0</v>
      </c>
      <c r="AR835" s="35">
        <f t="shared" si="657"/>
        <v>30</v>
      </c>
      <c r="AS835" s="35">
        <f t="shared" si="657"/>
        <v>30</v>
      </c>
      <c r="AT835" s="35">
        <f t="shared" si="657"/>
        <v>0</v>
      </c>
      <c r="AU835" s="35">
        <f t="shared" si="657"/>
        <v>0</v>
      </c>
      <c r="AV835" s="35">
        <f t="shared" si="657"/>
        <v>0</v>
      </c>
    </row>
    <row r="836" spans="1:48" ht="114.75" x14ac:dyDescent="0.5">
      <c r="A836" s="53">
        <v>767</v>
      </c>
      <c r="B836" s="50" t="s">
        <v>1618</v>
      </c>
      <c r="C836" s="51" t="s">
        <v>1619</v>
      </c>
      <c r="D836" s="52">
        <v>2018</v>
      </c>
      <c r="E836" s="52">
        <v>2021</v>
      </c>
      <c r="F836" s="33">
        <v>2876.18</v>
      </c>
      <c r="G836" s="34">
        <f t="shared" ref="G836:G854" si="658">N836+U836+AB836+AI836+AP836</f>
        <v>0</v>
      </c>
      <c r="H836" s="34">
        <f t="shared" ref="H836:H854" si="659">O836+V836+AC836+AJ836+AQ836</f>
        <v>0</v>
      </c>
      <c r="I836" s="34">
        <f t="shared" ref="I836:I854" si="660">J836+K836+L836</f>
        <v>275.01</v>
      </c>
      <c r="J836" s="34">
        <f t="shared" ref="J836:J854" si="661">Q836+X836+AE836+AL836+AS836</f>
        <v>275.01</v>
      </c>
      <c r="K836" s="34">
        <f t="shared" ref="K836:K854" si="662">R836+Y836+AF836+AM836+AT836</f>
        <v>0</v>
      </c>
      <c r="L836" s="34">
        <f t="shared" ref="L836:L854" si="663">S836+Z836+AG836+AN836+AU836</f>
        <v>0</v>
      </c>
      <c r="M836" s="34">
        <f t="shared" ref="M836:M854" si="664">T836+AA836+AH836+AO836+AV836</f>
        <v>0</v>
      </c>
      <c r="N836" s="34">
        <v>0</v>
      </c>
      <c r="O836" s="34">
        <v>0</v>
      </c>
      <c r="P836" s="34">
        <f t="shared" ref="P836:P854" si="665">Q836+R836+S836</f>
        <v>30</v>
      </c>
      <c r="Q836" s="34">
        <v>30</v>
      </c>
      <c r="R836" s="34">
        <v>0</v>
      </c>
      <c r="S836" s="34">
        <v>0</v>
      </c>
      <c r="T836" s="34">
        <v>0</v>
      </c>
      <c r="U836" s="34">
        <v>0</v>
      </c>
      <c r="V836" s="34">
        <v>0</v>
      </c>
      <c r="W836" s="34">
        <f t="shared" ref="W836:W854" si="666">X836+Y836+Z836</f>
        <v>10</v>
      </c>
      <c r="X836" s="34">
        <v>10</v>
      </c>
      <c r="Y836" s="34">
        <v>0</v>
      </c>
      <c r="Z836" s="34">
        <v>0</v>
      </c>
      <c r="AA836" s="34">
        <v>0</v>
      </c>
      <c r="AB836" s="34">
        <v>0</v>
      </c>
      <c r="AC836" s="34">
        <v>0</v>
      </c>
      <c r="AD836" s="34">
        <f t="shared" ref="AD836:AD854" si="667">AE836+AF836+AG836</f>
        <v>235.01</v>
      </c>
      <c r="AE836" s="34">
        <v>235.01</v>
      </c>
      <c r="AF836" s="34">
        <v>0</v>
      </c>
      <c r="AG836" s="34">
        <v>0</v>
      </c>
      <c r="AH836" s="34">
        <v>0</v>
      </c>
      <c r="AI836" s="34">
        <v>0</v>
      </c>
      <c r="AJ836" s="34">
        <v>0</v>
      </c>
      <c r="AK836" s="34">
        <f t="shared" ref="AK836:AK854" si="668">AL836+AM836+AN836</f>
        <v>0</v>
      </c>
      <c r="AL836" s="34">
        <v>0</v>
      </c>
      <c r="AM836" s="34">
        <v>0</v>
      </c>
      <c r="AN836" s="34">
        <v>0</v>
      </c>
      <c r="AO836" s="34">
        <v>0</v>
      </c>
      <c r="AP836" s="34">
        <v>0</v>
      </c>
      <c r="AQ836" s="34">
        <v>0</v>
      </c>
      <c r="AR836" s="34">
        <f t="shared" ref="AR836:AR854" si="669">AS836+AT836+AU836</f>
        <v>0</v>
      </c>
      <c r="AS836" s="34">
        <v>0</v>
      </c>
      <c r="AT836" s="34">
        <v>0</v>
      </c>
      <c r="AU836" s="34">
        <v>0</v>
      </c>
      <c r="AV836" s="34">
        <v>0</v>
      </c>
    </row>
    <row r="837" spans="1:48" ht="114.75" x14ac:dyDescent="0.5">
      <c r="A837" s="53">
        <v>768</v>
      </c>
      <c r="B837" s="50" t="s">
        <v>1620</v>
      </c>
      <c r="C837" s="51" t="s">
        <v>1621</v>
      </c>
      <c r="D837" s="52">
        <v>2017</v>
      </c>
      <c r="E837" s="52">
        <v>2022</v>
      </c>
      <c r="F837" s="33">
        <v>10576.05</v>
      </c>
      <c r="G837" s="34">
        <f t="shared" si="658"/>
        <v>0.25</v>
      </c>
      <c r="H837" s="34">
        <f t="shared" si="659"/>
        <v>0.4</v>
      </c>
      <c r="I837" s="34">
        <f t="shared" si="660"/>
        <v>10576.05</v>
      </c>
      <c r="J837" s="34">
        <f t="shared" si="661"/>
        <v>10576.05</v>
      </c>
      <c r="K837" s="34">
        <f t="shared" si="662"/>
        <v>0</v>
      </c>
      <c r="L837" s="34">
        <f t="shared" si="663"/>
        <v>0</v>
      </c>
      <c r="M837" s="34">
        <f t="shared" si="664"/>
        <v>0</v>
      </c>
      <c r="N837" s="34">
        <v>0</v>
      </c>
      <c r="O837" s="34">
        <v>0</v>
      </c>
      <c r="P837" s="34">
        <f t="shared" si="665"/>
        <v>0</v>
      </c>
      <c r="Q837" s="34">
        <v>0</v>
      </c>
      <c r="R837" s="34">
        <v>0</v>
      </c>
      <c r="S837" s="34">
        <v>0</v>
      </c>
      <c r="T837" s="34">
        <v>0</v>
      </c>
      <c r="U837" s="34">
        <v>0</v>
      </c>
      <c r="V837" s="34">
        <v>0</v>
      </c>
      <c r="W837" s="34">
        <f t="shared" si="666"/>
        <v>0</v>
      </c>
      <c r="X837" s="34">
        <v>0</v>
      </c>
      <c r="Y837" s="34">
        <v>0</v>
      </c>
      <c r="Z837" s="34">
        <v>0</v>
      </c>
      <c r="AA837" s="34">
        <v>0</v>
      </c>
      <c r="AB837" s="34">
        <v>0.25</v>
      </c>
      <c r="AC837" s="34">
        <v>0.4</v>
      </c>
      <c r="AD837" s="34">
        <f t="shared" si="667"/>
        <v>276.05</v>
      </c>
      <c r="AE837" s="34">
        <v>276.05</v>
      </c>
      <c r="AF837" s="34">
        <v>0</v>
      </c>
      <c r="AG837" s="34">
        <v>0</v>
      </c>
      <c r="AH837" s="34">
        <v>0</v>
      </c>
      <c r="AI837" s="34">
        <v>0</v>
      </c>
      <c r="AJ837" s="34">
        <v>0</v>
      </c>
      <c r="AK837" s="34">
        <f t="shared" si="668"/>
        <v>10300</v>
      </c>
      <c r="AL837" s="34">
        <v>10300</v>
      </c>
      <c r="AM837" s="34">
        <v>0</v>
      </c>
      <c r="AN837" s="34">
        <v>0</v>
      </c>
      <c r="AO837" s="34">
        <v>0</v>
      </c>
      <c r="AP837" s="34">
        <v>0</v>
      </c>
      <c r="AQ837" s="34">
        <v>0</v>
      </c>
      <c r="AR837" s="34">
        <f t="shared" si="669"/>
        <v>0</v>
      </c>
      <c r="AS837" s="34">
        <v>0</v>
      </c>
      <c r="AT837" s="34">
        <v>0</v>
      </c>
      <c r="AU837" s="34">
        <v>0</v>
      </c>
      <c r="AV837" s="34">
        <v>0</v>
      </c>
    </row>
    <row r="838" spans="1:48" ht="114.75" x14ac:dyDescent="0.5">
      <c r="A838" s="53">
        <v>769</v>
      </c>
      <c r="B838" s="50" t="s">
        <v>1622</v>
      </c>
      <c r="C838" s="51" t="s">
        <v>1623</v>
      </c>
      <c r="D838" s="52">
        <v>2016</v>
      </c>
      <c r="E838" s="52">
        <v>2021</v>
      </c>
      <c r="F838" s="33">
        <v>2424.75</v>
      </c>
      <c r="G838" s="34">
        <f t="shared" si="658"/>
        <v>0.15</v>
      </c>
      <c r="H838" s="34">
        <f t="shared" si="659"/>
        <v>0.4</v>
      </c>
      <c r="I838" s="34">
        <f t="shared" si="660"/>
        <v>2241.2400000000002</v>
      </c>
      <c r="J838" s="34">
        <f t="shared" si="661"/>
        <v>2241.2400000000002</v>
      </c>
      <c r="K838" s="34">
        <f t="shared" si="662"/>
        <v>0</v>
      </c>
      <c r="L838" s="34">
        <f t="shared" si="663"/>
        <v>0</v>
      </c>
      <c r="M838" s="34">
        <f t="shared" si="664"/>
        <v>0</v>
      </c>
      <c r="N838" s="34">
        <v>0</v>
      </c>
      <c r="O838" s="34">
        <v>0</v>
      </c>
      <c r="P838" s="34">
        <f t="shared" si="665"/>
        <v>2019.47</v>
      </c>
      <c r="Q838" s="34">
        <v>2019.47</v>
      </c>
      <c r="R838" s="34">
        <v>0</v>
      </c>
      <c r="S838" s="34">
        <v>0</v>
      </c>
      <c r="T838" s="34">
        <v>0</v>
      </c>
      <c r="U838" s="34">
        <v>0.15</v>
      </c>
      <c r="V838" s="34">
        <v>0.4</v>
      </c>
      <c r="W838" s="34">
        <f t="shared" si="666"/>
        <v>221.77</v>
      </c>
      <c r="X838" s="34">
        <v>221.77</v>
      </c>
      <c r="Y838" s="34">
        <v>0</v>
      </c>
      <c r="Z838" s="34">
        <v>0</v>
      </c>
      <c r="AA838" s="34">
        <v>0</v>
      </c>
      <c r="AB838" s="34">
        <v>0</v>
      </c>
      <c r="AC838" s="34">
        <v>0</v>
      </c>
      <c r="AD838" s="34">
        <f t="shared" si="667"/>
        <v>0</v>
      </c>
      <c r="AE838" s="34">
        <v>0</v>
      </c>
      <c r="AF838" s="34">
        <v>0</v>
      </c>
      <c r="AG838" s="34">
        <v>0</v>
      </c>
      <c r="AH838" s="34">
        <v>0</v>
      </c>
      <c r="AI838" s="34">
        <v>0</v>
      </c>
      <c r="AJ838" s="34">
        <v>0</v>
      </c>
      <c r="AK838" s="34">
        <f t="shared" si="668"/>
        <v>0</v>
      </c>
      <c r="AL838" s="34">
        <v>0</v>
      </c>
      <c r="AM838" s="34">
        <v>0</v>
      </c>
      <c r="AN838" s="34">
        <v>0</v>
      </c>
      <c r="AO838" s="34">
        <v>0</v>
      </c>
      <c r="AP838" s="34">
        <v>0</v>
      </c>
      <c r="AQ838" s="34">
        <v>0</v>
      </c>
      <c r="AR838" s="34">
        <f t="shared" si="669"/>
        <v>0</v>
      </c>
      <c r="AS838" s="34">
        <v>0</v>
      </c>
      <c r="AT838" s="34">
        <v>0</v>
      </c>
      <c r="AU838" s="34">
        <v>0</v>
      </c>
      <c r="AV838" s="34">
        <v>0</v>
      </c>
    </row>
    <row r="839" spans="1:48" ht="114.75" x14ac:dyDescent="0.5">
      <c r="A839" s="53">
        <v>770</v>
      </c>
      <c r="B839" s="50" t="s">
        <v>1624</v>
      </c>
      <c r="C839" s="51" t="s">
        <v>1625</v>
      </c>
      <c r="D839" s="52">
        <v>2013</v>
      </c>
      <c r="E839" s="52">
        <v>2020</v>
      </c>
      <c r="F839" s="33">
        <v>9362.5499999999993</v>
      </c>
      <c r="G839" s="34">
        <f t="shared" si="658"/>
        <v>1.091</v>
      </c>
      <c r="H839" s="34">
        <f t="shared" si="659"/>
        <v>0.8</v>
      </c>
      <c r="I839" s="34">
        <f t="shared" si="660"/>
        <v>7521.8</v>
      </c>
      <c r="J839" s="34">
        <f t="shared" si="661"/>
        <v>7521.8</v>
      </c>
      <c r="K839" s="34">
        <f t="shared" si="662"/>
        <v>0</v>
      </c>
      <c r="L839" s="34">
        <f t="shared" si="663"/>
        <v>0</v>
      </c>
      <c r="M839" s="34">
        <f t="shared" si="664"/>
        <v>0</v>
      </c>
      <c r="N839" s="34">
        <v>1.091</v>
      </c>
      <c r="O839" s="34">
        <v>0.8</v>
      </c>
      <c r="P839" s="34">
        <f t="shared" si="665"/>
        <v>7521.8</v>
      </c>
      <c r="Q839" s="34">
        <v>7521.8</v>
      </c>
      <c r="R839" s="34">
        <v>0</v>
      </c>
      <c r="S839" s="34">
        <v>0</v>
      </c>
      <c r="T839" s="34">
        <v>0</v>
      </c>
      <c r="U839" s="34">
        <v>0</v>
      </c>
      <c r="V839" s="34">
        <v>0</v>
      </c>
      <c r="W839" s="34">
        <f t="shared" si="666"/>
        <v>0</v>
      </c>
      <c r="X839" s="34">
        <v>0</v>
      </c>
      <c r="Y839" s="34">
        <v>0</v>
      </c>
      <c r="Z839" s="34">
        <v>0</v>
      </c>
      <c r="AA839" s="34">
        <v>0</v>
      </c>
      <c r="AB839" s="34">
        <v>0</v>
      </c>
      <c r="AC839" s="34">
        <v>0</v>
      </c>
      <c r="AD839" s="34">
        <f t="shared" si="667"/>
        <v>0</v>
      </c>
      <c r="AE839" s="34">
        <v>0</v>
      </c>
      <c r="AF839" s="34">
        <v>0</v>
      </c>
      <c r="AG839" s="34">
        <v>0</v>
      </c>
      <c r="AH839" s="34">
        <v>0</v>
      </c>
      <c r="AI839" s="34">
        <v>0</v>
      </c>
      <c r="AJ839" s="34">
        <v>0</v>
      </c>
      <c r="AK839" s="34">
        <f t="shared" si="668"/>
        <v>0</v>
      </c>
      <c r="AL839" s="34">
        <v>0</v>
      </c>
      <c r="AM839" s="34">
        <v>0</v>
      </c>
      <c r="AN839" s="34">
        <v>0</v>
      </c>
      <c r="AO839" s="34">
        <v>0</v>
      </c>
      <c r="AP839" s="34">
        <v>0</v>
      </c>
      <c r="AQ839" s="34">
        <v>0</v>
      </c>
      <c r="AR839" s="34">
        <f t="shared" si="669"/>
        <v>0</v>
      </c>
      <c r="AS839" s="34">
        <v>0</v>
      </c>
      <c r="AT839" s="34">
        <v>0</v>
      </c>
      <c r="AU839" s="34">
        <v>0</v>
      </c>
      <c r="AV839" s="34">
        <v>0</v>
      </c>
    </row>
    <row r="840" spans="1:48" ht="114.75" x14ac:dyDescent="0.5">
      <c r="A840" s="53">
        <v>771</v>
      </c>
      <c r="B840" s="50" t="s">
        <v>1626</v>
      </c>
      <c r="C840" s="51" t="s">
        <v>1627</v>
      </c>
      <c r="D840" s="52">
        <v>2013</v>
      </c>
      <c r="E840" s="52">
        <v>2020</v>
      </c>
      <c r="F840" s="33">
        <v>7471.39</v>
      </c>
      <c r="G840" s="34">
        <f t="shared" si="658"/>
        <v>0.6</v>
      </c>
      <c r="H840" s="34">
        <f t="shared" si="659"/>
        <v>0.8</v>
      </c>
      <c r="I840" s="34">
        <f t="shared" si="660"/>
        <v>5661.01</v>
      </c>
      <c r="J840" s="34">
        <f t="shared" si="661"/>
        <v>5661.01</v>
      </c>
      <c r="K840" s="34">
        <f t="shared" si="662"/>
        <v>0</v>
      </c>
      <c r="L840" s="34">
        <f t="shared" si="663"/>
        <v>0</v>
      </c>
      <c r="M840" s="34">
        <f t="shared" si="664"/>
        <v>0</v>
      </c>
      <c r="N840" s="34">
        <v>0.6</v>
      </c>
      <c r="O840" s="34">
        <v>0.8</v>
      </c>
      <c r="P840" s="34">
        <f t="shared" si="665"/>
        <v>5661.01</v>
      </c>
      <c r="Q840" s="34">
        <v>5661.01</v>
      </c>
      <c r="R840" s="34">
        <v>0</v>
      </c>
      <c r="S840" s="34">
        <v>0</v>
      </c>
      <c r="T840" s="34">
        <v>0</v>
      </c>
      <c r="U840" s="34">
        <v>0</v>
      </c>
      <c r="V840" s="34">
        <v>0</v>
      </c>
      <c r="W840" s="34">
        <f t="shared" si="666"/>
        <v>0</v>
      </c>
      <c r="X840" s="34">
        <v>0</v>
      </c>
      <c r="Y840" s="34">
        <v>0</v>
      </c>
      <c r="Z840" s="34">
        <v>0</v>
      </c>
      <c r="AA840" s="34">
        <v>0</v>
      </c>
      <c r="AB840" s="34">
        <v>0</v>
      </c>
      <c r="AC840" s="34">
        <v>0</v>
      </c>
      <c r="AD840" s="34">
        <f t="shared" si="667"/>
        <v>0</v>
      </c>
      <c r="AE840" s="34">
        <v>0</v>
      </c>
      <c r="AF840" s="34">
        <v>0</v>
      </c>
      <c r="AG840" s="34">
        <v>0</v>
      </c>
      <c r="AH840" s="34">
        <v>0</v>
      </c>
      <c r="AI840" s="34">
        <v>0</v>
      </c>
      <c r="AJ840" s="34">
        <v>0</v>
      </c>
      <c r="AK840" s="34">
        <f t="shared" si="668"/>
        <v>0</v>
      </c>
      <c r="AL840" s="34">
        <v>0</v>
      </c>
      <c r="AM840" s="34">
        <v>0</v>
      </c>
      <c r="AN840" s="34">
        <v>0</v>
      </c>
      <c r="AO840" s="34">
        <v>0</v>
      </c>
      <c r="AP840" s="34">
        <v>0</v>
      </c>
      <c r="AQ840" s="34">
        <v>0</v>
      </c>
      <c r="AR840" s="34">
        <f t="shared" si="669"/>
        <v>0</v>
      </c>
      <c r="AS840" s="34">
        <v>0</v>
      </c>
      <c r="AT840" s="34">
        <v>0</v>
      </c>
      <c r="AU840" s="34">
        <v>0</v>
      </c>
      <c r="AV840" s="34">
        <v>0</v>
      </c>
    </row>
    <row r="841" spans="1:48" ht="114.75" x14ac:dyDescent="0.5">
      <c r="A841" s="53">
        <v>772</v>
      </c>
      <c r="B841" s="50" t="s">
        <v>1628</v>
      </c>
      <c r="C841" s="51" t="s">
        <v>1629</v>
      </c>
      <c r="D841" s="52">
        <v>2016</v>
      </c>
      <c r="E841" s="52">
        <v>2020</v>
      </c>
      <c r="F841" s="33">
        <v>1109.4100000000001</v>
      </c>
      <c r="G841" s="34">
        <f t="shared" si="658"/>
        <v>0.2</v>
      </c>
      <c r="H841" s="34">
        <f t="shared" si="659"/>
        <v>0</v>
      </c>
      <c r="I841" s="34">
        <f t="shared" si="660"/>
        <v>857.12</v>
      </c>
      <c r="J841" s="34">
        <f t="shared" si="661"/>
        <v>857.12</v>
      </c>
      <c r="K841" s="34">
        <f t="shared" si="662"/>
        <v>0</v>
      </c>
      <c r="L841" s="34">
        <f t="shared" si="663"/>
        <v>0</v>
      </c>
      <c r="M841" s="34">
        <f t="shared" si="664"/>
        <v>0</v>
      </c>
      <c r="N841" s="34">
        <v>0.2</v>
      </c>
      <c r="O841" s="34">
        <v>0</v>
      </c>
      <c r="P841" s="34">
        <f t="shared" si="665"/>
        <v>857.12</v>
      </c>
      <c r="Q841" s="34">
        <v>857.12</v>
      </c>
      <c r="R841" s="34">
        <v>0</v>
      </c>
      <c r="S841" s="34">
        <v>0</v>
      </c>
      <c r="T841" s="34">
        <v>0</v>
      </c>
      <c r="U841" s="34">
        <v>0</v>
      </c>
      <c r="V841" s="34">
        <v>0</v>
      </c>
      <c r="W841" s="34">
        <f t="shared" si="666"/>
        <v>0</v>
      </c>
      <c r="X841" s="34">
        <v>0</v>
      </c>
      <c r="Y841" s="34">
        <v>0</v>
      </c>
      <c r="Z841" s="34">
        <v>0</v>
      </c>
      <c r="AA841" s="34">
        <v>0</v>
      </c>
      <c r="AB841" s="34">
        <v>0</v>
      </c>
      <c r="AC841" s="34">
        <v>0</v>
      </c>
      <c r="AD841" s="34">
        <f t="shared" si="667"/>
        <v>0</v>
      </c>
      <c r="AE841" s="34">
        <v>0</v>
      </c>
      <c r="AF841" s="34">
        <v>0</v>
      </c>
      <c r="AG841" s="34">
        <v>0</v>
      </c>
      <c r="AH841" s="34">
        <v>0</v>
      </c>
      <c r="AI841" s="34">
        <v>0</v>
      </c>
      <c r="AJ841" s="34">
        <v>0</v>
      </c>
      <c r="AK841" s="34">
        <f t="shared" si="668"/>
        <v>0</v>
      </c>
      <c r="AL841" s="34">
        <v>0</v>
      </c>
      <c r="AM841" s="34">
        <v>0</v>
      </c>
      <c r="AN841" s="34">
        <v>0</v>
      </c>
      <c r="AO841" s="34">
        <v>0</v>
      </c>
      <c r="AP841" s="34">
        <v>0</v>
      </c>
      <c r="AQ841" s="34">
        <v>0</v>
      </c>
      <c r="AR841" s="34">
        <f t="shared" si="669"/>
        <v>0</v>
      </c>
      <c r="AS841" s="34">
        <v>0</v>
      </c>
      <c r="AT841" s="34">
        <v>0</v>
      </c>
      <c r="AU841" s="34">
        <v>0</v>
      </c>
      <c r="AV841" s="34">
        <v>0</v>
      </c>
    </row>
    <row r="842" spans="1:48" ht="153" x14ac:dyDescent="0.5">
      <c r="A842" s="53">
        <v>773</v>
      </c>
      <c r="B842" s="50" t="s">
        <v>1630</v>
      </c>
      <c r="C842" s="51" t="s">
        <v>1631</v>
      </c>
      <c r="D842" s="52">
        <v>2016</v>
      </c>
      <c r="E842" s="52">
        <v>2021</v>
      </c>
      <c r="F842" s="33">
        <v>600.1</v>
      </c>
      <c r="G842" s="34">
        <f t="shared" si="658"/>
        <v>0.1</v>
      </c>
      <c r="H842" s="34">
        <f t="shared" si="659"/>
        <v>0</v>
      </c>
      <c r="I842" s="34">
        <f t="shared" si="660"/>
        <v>528.94000000000005</v>
      </c>
      <c r="J842" s="34">
        <f t="shared" si="661"/>
        <v>528.94000000000005</v>
      </c>
      <c r="K842" s="34">
        <f t="shared" si="662"/>
        <v>0</v>
      </c>
      <c r="L842" s="34">
        <f t="shared" si="663"/>
        <v>0</v>
      </c>
      <c r="M842" s="34">
        <f t="shared" si="664"/>
        <v>0</v>
      </c>
      <c r="N842" s="34">
        <v>0</v>
      </c>
      <c r="O842" s="34">
        <v>0</v>
      </c>
      <c r="P842" s="34">
        <f t="shared" si="665"/>
        <v>48.77</v>
      </c>
      <c r="Q842" s="34">
        <v>48.77</v>
      </c>
      <c r="R842" s="34">
        <v>0</v>
      </c>
      <c r="S842" s="34">
        <v>0</v>
      </c>
      <c r="T842" s="34">
        <v>0</v>
      </c>
      <c r="U842" s="34">
        <v>0.1</v>
      </c>
      <c r="V842" s="34">
        <v>0</v>
      </c>
      <c r="W842" s="34">
        <f t="shared" si="666"/>
        <v>480.17</v>
      </c>
      <c r="X842" s="34">
        <v>480.17</v>
      </c>
      <c r="Y842" s="34">
        <v>0</v>
      </c>
      <c r="Z842" s="34">
        <v>0</v>
      </c>
      <c r="AA842" s="34">
        <v>0</v>
      </c>
      <c r="AB842" s="34">
        <v>0</v>
      </c>
      <c r="AC842" s="34">
        <v>0</v>
      </c>
      <c r="AD842" s="34">
        <f t="shared" si="667"/>
        <v>0</v>
      </c>
      <c r="AE842" s="34">
        <v>0</v>
      </c>
      <c r="AF842" s="34">
        <v>0</v>
      </c>
      <c r="AG842" s="34">
        <v>0</v>
      </c>
      <c r="AH842" s="34">
        <v>0</v>
      </c>
      <c r="AI842" s="34">
        <v>0</v>
      </c>
      <c r="AJ842" s="34">
        <v>0</v>
      </c>
      <c r="AK842" s="34">
        <f t="shared" si="668"/>
        <v>0</v>
      </c>
      <c r="AL842" s="34">
        <v>0</v>
      </c>
      <c r="AM842" s="34">
        <v>0</v>
      </c>
      <c r="AN842" s="34">
        <v>0</v>
      </c>
      <c r="AO842" s="34">
        <v>0</v>
      </c>
      <c r="AP842" s="34">
        <v>0</v>
      </c>
      <c r="AQ842" s="34">
        <v>0</v>
      </c>
      <c r="AR842" s="34">
        <f t="shared" si="669"/>
        <v>0</v>
      </c>
      <c r="AS842" s="34">
        <v>0</v>
      </c>
      <c r="AT842" s="34">
        <v>0</v>
      </c>
      <c r="AU842" s="34">
        <v>0</v>
      </c>
      <c r="AV842" s="34">
        <v>0</v>
      </c>
    </row>
    <row r="843" spans="1:48" ht="153" x14ac:dyDescent="0.5">
      <c r="A843" s="53">
        <v>774</v>
      </c>
      <c r="B843" s="50" t="s">
        <v>1632</v>
      </c>
      <c r="C843" s="51" t="s">
        <v>1633</v>
      </c>
      <c r="D843" s="52">
        <v>2016</v>
      </c>
      <c r="E843" s="52">
        <v>2021</v>
      </c>
      <c r="F843" s="33">
        <v>997.84</v>
      </c>
      <c r="G843" s="34">
        <f t="shared" si="658"/>
        <v>0.35</v>
      </c>
      <c r="H843" s="34">
        <f t="shared" si="659"/>
        <v>0</v>
      </c>
      <c r="I843" s="34">
        <f t="shared" si="660"/>
        <v>388.67</v>
      </c>
      <c r="J843" s="34">
        <f t="shared" si="661"/>
        <v>388.67</v>
      </c>
      <c r="K843" s="34">
        <f t="shared" si="662"/>
        <v>0</v>
      </c>
      <c r="L843" s="34">
        <f t="shared" si="663"/>
        <v>0</v>
      </c>
      <c r="M843" s="34">
        <f t="shared" si="664"/>
        <v>0</v>
      </c>
      <c r="N843" s="34">
        <v>0</v>
      </c>
      <c r="O843" s="34">
        <v>0</v>
      </c>
      <c r="P843" s="34">
        <f t="shared" si="665"/>
        <v>288.67</v>
      </c>
      <c r="Q843" s="34">
        <v>288.67</v>
      </c>
      <c r="R843" s="34">
        <v>0</v>
      </c>
      <c r="S843" s="34">
        <v>0</v>
      </c>
      <c r="T843" s="34">
        <v>0</v>
      </c>
      <c r="U843" s="34">
        <v>0.35</v>
      </c>
      <c r="V843" s="34">
        <v>0</v>
      </c>
      <c r="W843" s="34">
        <f t="shared" si="666"/>
        <v>100</v>
      </c>
      <c r="X843" s="34">
        <v>100</v>
      </c>
      <c r="Y843" s="34">
        <v>0</v>
      </c>
      <c r="Z843" s="34">
        <v>0</v>
      </c>
      <c r="AA843" s="34">
        <v>0</v>
      </c>
      <c r="AB843" s="34">
        <v>0</v>
      </c>
      <c r="AC843" s="34">
        <v>0</v>
      </c>
      <c r="AD843" s="34">
        <f t="shared" si="667"/>
        <v>0</v>
      </c>
      <c r="AE843" s="34">
        <v>0</v>
      </c>
      <c r="AF843" s="34">
        <v>0</v>
      </c>
      <c r="AG843" s="34">
        <v>0</v>
      </c>
      <c r="AH843" s="34">
        <v>0</v>
      </c>
      <c r="AI843" s="34">
        <v>0</v>
      </c>
      <c r="AJ843" s="34">
        <v>0</v>
      </c>
      <c r="AK843" s="34">
        <f t="shared" si="668"/>
        <v>0</v>
      </c>
      <c r="AL843" s="34">
        <v>0</v>
      </c>
      <c r="AM843" s="34">
        <v>0</v>
      </c>
      <c r="AN843" s="34">
        <v>0</v>
      </c>
      <c r="AO843" s="34">
        <v>0</v>
      </c>
      <c r="AP843" s="34">
        <v>0</v>
      </c>
      <c r="AQ843" s="34">
        <v>0</v>
      </c>
      <c r="AR843" s="34">
        <f t="shared" si="669"/>
        <v>0</v>
      </c>
      <c r="AS843" s="34">
        <v>0</v>
      </c>
      <c r="AT843" s="34">
        <v>0</v>
      </c>
      <c r="AU843" s="34">
        <v>0</v>
      </c>
      <c r="AV843" s="34">
        <v>0</v>
      </c>
    </row>
    <row r="844" spans="1:48" ht="114.75" x14ac:dyDescent="0.5">
      <c r="A844" s="53">
        <v>775</v>
      </c>
      <c r="B844" s="50" t="s">
        <v>1634</v>
      </c>
      <c r="C844" s="51" t="s">
        <v>1635</v>
      </c>
      <c r="D844" s="52">
        <v>2016</v>
      </c>
      <c r="E844" s="52">
        <v>2020</v>
      </c>
      <c r="F844" s="33">
        <v>83.202929999999995</v>
      </c>
      <c r="G844" s="34">
        <f t="shared" si="658"/>
        <v>0.1</v>
      </c>
      <c r="H844" s="34">
        <f t="shared" si="659"/>
        <v>0</v>
      </c>
      <c r="I844" s="34">
        <f t="shared" si="660"/>
        <v>9.83</v>
      </c>
      <c r="J844" s="34">
        <f t="shared" si="661"/>
        <v>9.83</v>
      </c>
      <c r="K844" s="34">
        <f t="shared" si="662"/>
        <v>0</v>
      </c>
      <c r="L844" s="34">
        <f t="shared" si="663"/>
        <v>0</v>
      </c>
      <c r="M844" s="34">
        <f t="shared" si="664"/>
        <v>0</v>
      </c>
      <c r="N844" s="34">
        <v>0.1</v>
      </c>
      <c r="O844" s="34">
        <v>0</v>
      </c>
      <c r="P844" s="34">
        <f t="shared" si="665"/>
        <v>9.83</v>
      </c>
      <c r="Q844" s="34">
        <v>9.83</v>
      </c>
      <c r="R844" s="34">
        <v>0</v>
      </c>
      <c r="S844" s="34">
        <v>0</v>
      </c>
      <c r="T844" s="34">
        <v>0</v>
      </c>
      <c r="U844" s="34">
        <v>0</v>
      </c>
      <c r="V844" s="34">
        <v>0</v>
      </c>
      <c r="W844" s="34">
        <f t="shared" si="666"/>
        <v>0</v>
      </c>
      <c r="X844" s="34">
        <v>0</v>
      </c>
      <c r="Y844" s="34">
        <v>0</v>
      </c>
      <c r="Z844" s="34">
        <v>0</v>
      </c>
      <c r="AA844" s="34">
        <v>0</v>
      </c>
      <c r="AB844" s="34">
        <v>0</v>
      </c>
      <c r="AC844" s="34">
        <v>0</v>
      </c>
      <c r="AD844" s="34">
        <f t="shared" si="667"/>
        <v>0</v>
      </c>
      <c r="AE844" s="34">
        <v>0</v>
      </c>
      <c r="AF844" s="34">
        <v>0</v>
      </c>
      <c r="AG844" s="34">
        <v>0</v>
      </c>
      <c r="AH844" s="34">
        <v>0</v>
      </c>
      <c r="AI844" s="34">
        <v>0</v>
      </c>
      <c r="AJ844" s="34">
        <v>0</v>
      </c>
      <c r="AK844" s="34">
        <f t="shared" si="668"/>
        <v>0</v>
      </c>
      <c r="AL844" s="34">
        <v>0</v>
      </c>
      <c r="AM844" s="34">
        <v>0</v>
      </c>
      <c r="AN844" s="34">
        <v>0</v>
      </c>
      <c r="AO844" s="34">
        <v>0</v>
      </c>
      <c r="AP844" s="34">
        <v>0</v>
      </c>
      <c r="AQ844" s="34">
        <v>0</v>
      </c>
      <c r="AR844" s="34">
        <f t="shared" si="669"/>
        <v>0</v>
      </c>
      <c r="AS844" s="34">
        <v>0</v>
      </c>
      <c r="AT844" s="34">
        <v>0</v>
      </c>
      <c r="AU844" s="34">
        <v>0</v>
      </c>
      <c r="AV844" s="34">
        <v>0</v>
      </c>
    </row>
    <row r="845" spans="1:48" ht="229.5" x14ac:dyDescent="0.5">
      <c r="A845" s="53">
        <v>776</v>
      </c>
      <c r="B845" s="50" t="s">
        <v>1636</v>
      </c>
      <c r="C845" s="51" t="s">
        <v>1637</v>
      </c>
      <c r="D845" s="52">
        <v>2016</v>
      </c>
      <c r="E845" s="52">
        <v>2022</v>
      </c>
      <c r="F845" s="33">
        <v>12637.53</v>
      </c>
      <c r="G845" s="34">
        <f t="shared" si="658"/>
        <v>0.25</v>
      </c>
      <c r="H845" s="34">
        <f t="shared" si="659"/>
        <v>0.5</v>
      </c>
      <c r="I845" s="34">
        <f t="shared" si="660"/>
        <v>12637.53</v>
      </c>
      <c r="J845" s="34">
        <f t="shared" si="661"/>
        <v>12637.53</v>
      </c>
      <c r="K845" s="34">
        <f t="shared" si="662"/>
        <v>0</v>
      </c>
      <c r="L845" s="34">
        <f t="shared" si="663"/>
        <v>0</v>
      </c>
      <c r="M845" s="34">
        <f t="shared" si="664"/>
        <v>0</v>
      </c>
      <c r="N845" s="34">
        <v>0</v>
      </c>
      <c r="O845" s="34">
        <v>0</v>
      </c>
      <c r="P845" s="34">
        <f t="shared" si="665"/>
        <v>0</v>
      </c>
      <c r="Q845" s="34">
        <v>0</v>
      </c>
      <c r="R845" s="34">
        <v>0</v>
      </c>
      <c r="S845" s="34">
        <v>0</v>
      </c>
      <c r="T845" s="34">
        <v>0</v>
      </c>
      <c r="U845" s="34">
        <v>0</v>
      </c>
      <c r="V845" s="34">
        <v>0</v>
      </c>
      <c r="W845" s="34">
        <f t="shared" si="666"/>
        <v>0</v>
      </c>
      <c r="X845" s="34">
        <v>0</v>
      </c>
      <c r="Y845" s="34">
        <v>0</v>
      </c>
      <c r="Z845" s="34">
        <v>0</v>
      </c>
      <c r="AA845" s="34">
        <v>0</v>
      </c>
      <c r="AB845" s="34">
        <v>0.25</v>
      </c>
      <c r="AC845" s="34">
        <v>0.5</v>
      </c>
      <c r="AD845" s="34">
        <f t="shared" si="667"/>
        <v>137.53</v>
      </c>
      <c r="AE845" s="34">
        <v>137.53</v>
      </c>
      <c r="AF845" s="34">
        <v>0</v>
      </c>
      <c r="AG845" s="34">
        <v>0</v>
      </c>
      <c r="AH845" s="34">
        <v>0</v>
      </c>
      <c r="AI845" s="34">
        <v>0</v>
      </c>
      <c r="AJ845" s="34">
        <v>0</v>
      </c>
      <c r="AK845" s="34">
        <f t="shared" si="668"/>
        <v>12500</v>
      </c>
      <c r="AL845" s="34">
        <v>12500</v>
      </c>
      <c r="AM845" s="34">
        <v>0</v>
      </c>
      <c r="AN845" s="34">
        <v>0</v>
      </c>
      <c r="AO845" s="34">
        <v>0</v>
      </c>
      <c r="AP845" s="34">
        <v>0</v>
      </c>
      <c r="AQ845" s="34">
        <v>0</v>
      </c>
      <c r="AR845" s="34">
        <f t="shared" si="669"/>
        <v>0</v>
      </c>
      <c r="AS845" s="34">
        <v>0</v>
      </c>
      <c r="AT845" s="34">
        <v>0</v>
      </c>
      <c r="AU845" s="34">
        <v>0</v>
      </c>
      <c r="AV845" s="34">
        <v>0</v>
      </c>
    </row>
    <row r="846" spans="1:48" ht="114.75" x14ac:dyDescent="0.5">
      <c r="A846" s="53">
        <v>777</v>
      </c>
      <c r="B846" s="50" t="s">
        <v>1638</v>
      </c>
      <c r="C846" s="51" t="s">
        <v>1639</v>
      </c>
      <c r="D846" s="52">
        <v>2016</v>
      </c>
      <c r="E846" s="52">
        <v>2021</v>
      </c>
      <c r="F846" s="33">
        <v>673.61</v>
      </c>
      <c r="G846" s="34">
        <f t="shared" si="658"/>
        <v>0.4</v>
      </c>
      <c r="H846" s="34">
        <f t="shared" si="659"/>
        <v>0</v>
      </c>
      <c r="I846" s="34">
        <f t="shared" si="660"/>
        <v>413.29</v>
      </c>
      <c r="J846" s="34">
        <f t="shared" si="661"/>
        <v>413.29</v>
      </c>
      <c r="K846" s="34">
        <f t="shared" si="662"/>
        <v>0</v>
      </c>
      <c r="L846" s="34">
        <f t="shared" si="663"/>
        <v>0</v>
      </c>
      <c r="M846" s="34">
        <f t="shared" si="664"/>
        <v>0</v>
      </c>
      <c r="N846" s="34">
        <v>0</v>
      </c>
      <c r="O846" s="34">
        <v>0</v>
      </c>
      <c r="P846" s="34">
        <f t="shared" si="665"/>
        <v>403.29</v>
      </c>
      <c r="Q846" s="34">
        <v>403.29</v>
      </c>
      <c r="R846" s="34">
        <v>0</v>
      </c>
      <c r="S846" s="34">
        <v>0</v>
      </c>
      <c r="T846" s="34">
        <v>0</v>
      </c>
      <c r="U846" s="34">
        <v>0.4</v>
      </c>
      <c r="V846" s="34">
        <v>0</v>
      </c>
      <c r="W846" s="34">
        <f t="shared" si="666"/>
        <v>10</v>
      </c>
      <c r="X846" s="34">
        <v>10</v>
      </c>
      <c r="Y846" s="34">
        <v>0</v>
      </c>
      <c r="Z846" s="34">
        <v>0</v>
      </c>
      <c r="AA846" s="34">
        <v>0</v>
      </c>
      <c r="AB846" s="34">
        <v>0</v>
      </c>
      <c r="AC846" s="34">
        <v>0</v>
      </c>
      <c r="AD846" s="34">
        <f t="shared" si="667"/>
        <v>0</v>
      </c>
      <c r="AE846" s="34">
        <v>0</v>
      </c>
      <c r="AF846" s="34">
        <v>0</v>
      </c>
      <c r="AG846" s="34">
        <v>0</v>
      </c>
      <c r="AH846" s="34">
        <v>0</v>
      </c>
      <c r="AI846" s="34">
        <v>0</v>
      </c>
      <c r="AJ846" s="34">
        <v>0</v>
      </c>
      <c r="AK846" s="34">
        <f t="shared" si="668"/>
        <v>0</v>
      </c>
      <c r="AL846" s="34">
        <v>0</v>
      </c>
      <c r="AM846" s="34">
        <v>0</v>
      </c>
      <c r="AN846" s="34">
        <v>0</v>
      </c>
      <c r="AO846" s="34">
        <v>0</v>
      </c>
      <c r="AP846" s="34">
        <v>0</v>
      </c>
      <c r="AQ846" s="34">
        <v>0</v>
      </c>
      <c r="AR846" s="34">
        <f t="shared" si="669"/>
        <v>0</v>
      </c>
      <c r="AS846" s="34">
        <v>0</v>
      </c>
      <c r="AT846" s="34">
        <v>0</v>
      </c>
      <c r="AU846" s="34">
        <v>0</v>
      </c>
      <c r="AV846" s="34">
        <v>0</v>
      </c>
    </row>
    <row r="847" spans="1:48" ht="114.75" x14ac:dyDescent="0.5">
      <c r="A847" s="53">
        <v>778</v>
      </c>
      <c r="B847" s="50" t="s">
        <v>1640</v>
      </c>
      <c r="C847" s="51" t="s">
        <v>1641</v>
      </c>
      <c r="D847" s="52">
        <v>2016</v>
      </c>
      <c r="E847" s="52">
        <v>2021</v>
      </c>
      <c r="F847" s="33">
        <v>842.01</v>
      </c>
      <c r="G847" s="34">
        <f t="shared" si="658"/>
        <v>0.5</v>
      </c>
      <c r="H847" s="34">
        <f t="shared" si="659"/>
        <v>0</v>
      </c>
      <c r="I847" s="34">
        <f t="shared" si="660"/>
        <v>651.08000000000004</v>
      </c>
      <c r="J847" s="34">
        <f t="shared" si="661"/>
        <v>651.08000000000004</v>
      </c>
      <c r="K847" s="34">
        <f t="shared" si="662"/>
        <v>0</v>
      </c>
      <c r="L847" s="34">
        <f t="shared" si="663"/>
        <v>0</v>
      </c>
      <c r="M847" s="34">
        <f t="shared" si="664"/>
        <v>0</v>
      </c>
      <c r="N847" s="34">
        <v>0</v>
      </c>
      <c r="O847" s="34">
        <v>0</v>
      </c>
      <c r="P847" s="34">
        <f t="shared" si="665"/>
        <v>551.08000000000004</v>
      </c>
      <c r="Q847" s="34">
        <v>551.08000000000004</v>
      </c>
      <c r="R847" s="34">
        <v>0</v>
      </c>
      <c r="S847" s="34">
        <v>0</v>
      </c>
      <c r="T847" s="34">
        <v>0</v>
      </c>
      <c r="U847" s="34">
        <v>0.5</v>
      </c>
      <c r="V847" s="34">
        <v>0</v>
      </c>
      <c r="W847" s="34">
        <f t="shared" si="666"/>
        <v>100</v>
      </c>
      <c r="X847" s="34">
        <v>100</v>
      </c>
      <c r="Y847" s="34">
        <v>0</v>
      </c>
      <c r="Z847" s="34">
        <v>0</v>
      </c>
      <c r="AA847" s="34">
        <v>0</v>
      </c>
      <c r="AB847" s="34">
        <v>0</v>
      </c>
      <c r="AC847" s="34">
        <v>0</v>
      </c>
      <c r="AD847" s="34">
        <f t="shared" si="667"/>
        <v>0</v>
      </c>
      <c r="AE847" s="34">
        <v>0</v>
      </c>
      <c r="AF847" s="34">
        <v>0</v>
      </c>
      <c r="AG847" s="34">
        <v>0</v>
      </c>
      <c r="AH847" s="34">
        <v>0</v>
      </c>
      <c r="AI847" s="34">
        <v>0</v>
      </c>
      <c r="AJ847" s="34">
        <v>0</v>
      </c>
      <c r="AK847" s="34">
        <f t="shared" si="668"/>
        <v>0</v>
      </c>
      <c r="AL847" s="34">
        <v>0</v>
      </c>
      <c r="AM847" s="34">
        <v>0</v>
      </c>
      <c r="AN847" s="34">
        <v>0</v>
      </c>
      <c r="AO847" s="34">
        <v>0</v>
      </c>
      <c r="AP847" s="34">
        <v>0</v>
      </c>
      <c r="AQ847" s="34">
        <v>0</v>
      </c>
      <c r="AR847" s="34">
        <f t="shared" si="669"/>
        <v>0</v>
      </c>
      <c r="AS847" s="34">
        <v>0</v>
      </c>
      <c r="AT847" s="34">
        <v>0</v>
      </c>
      <c r="AU847" s="34">
        <v>0</v>
      </c>
      <c r="AV847" s="34">
        <v>0</v>
      </c>
    </row>
    <row r="848" spans="1:48" ht="153" x14ac:dyDescent="0.5">
      <c r="A848" s="53">
        <v>779</v>
      </c>
      <c r="B848" s="50" t="s">
        <v>1642</v>
      </c>
      <c r="C848" s="51" t="s">
        <v>1643</v>
      </c>
      <c r="D848" s="52">
        <v>2015</v>
      </c>
      <c r="E848" s="52">
        <v>2026</v>
      </c>
      <c r="F848" s="33">
        <v>1673.1</v>
      </c>
      <c r="G848" s="34">
        <f t="shared" si="658"/>
        <v>0</v>
      </c>
      <c r="H848" s="34">
        <f t="shared" si="659"/>
        <v>0</v>
      </c>
      <c r="I848" s="34">
        <f t="shared" si="660"/>
        <v>10</v>
      </c>
      <c r="J848" s="34">
        <f t="shared" si="661"/>
        <v>10</v>
      </c>
      <c r="K848" s="34">
        <f t="shared" si="662"/>
        <v>0</v>
      </c>
      <c r="L848" s="34">
        <f t="shared" si="663"/>
        <v>0</v>
      </c>
      <c r="M848" s="34">
        <f t="shared" si="664"/>
        <v>0</v>
      </c>
      <c r="N848" s="34">
        <v>0</v>
      </c>
      <c r="O848" s="34">
        <v>0</v>
      </c>
      <c r="P848" s="34">
        <f t="shared" si="665"/>
        <v>0</v>
      </c>
      <c r="Q848" s="34">
        <v>0</v>
      </c>
      <c r="R848" s="34">
        <v>0</v>
      </c>
      <c r="S848" s="34">
        <v>0</v>
      </c>
      <c r="T848" s="34">
        <v>0</v>
      </c>
      <c r="U848" s="34">
        <v>0</v>
      </c>
      <c r="V848" s="34">
        <v>0</v>
      </c>
      <c r="W848" s="34">
        <f t="shared" si="666"/>
        <v>0</v>
      </c>
      <c r="X848" s="34">
        <v>0</v>
      </c>
      <c r="Y848" s="34">
        <v>0</v>
      </c>
      <c r="Z848" s="34">
        <v>0</v>
      </c>
      <c r="AA848" s="34">
        <v>0</v>
      </c>
      <c r="AB848" s="34">
        <v>0</v>
      </c>
      <c r="AC848" s="34">
        <v>0</v>
      </c>
      <c r="AD848" s="34">
        <f t="shared" si="667"/>
        <v>0</v>
      </c>
      <c r="AE848" s="34">
        <v>0</v>
      </c>
      <c r="AF848" s="34">
        <v>0</v>
      </c>
      <c r="AG848" s="34">
        <v>0</v>
      </c>
      <c r="AH848" s="34">
        <v>0</v>
      </c>
      <c r="AI848" s="34">
        <v>0</v>
      </c>
      <c r="AJ848" s="34">
        <v>0</v>
      </c>
      <c r="AK848" s="34">
        <f t="shared" si="668"/>
        <v>0</v>
      </c>
      <c r="AL848" s="34">
        <v>0</v>
      </c>
      <c r="AM848" s="34">
        <v>0</v>
      </c>
      <c r="AN848" s="34">
        <v>0</v>
      </c>
      <c r="AO848" s="34">
        <v>0</v>
      </c>
      <c r="AP848" s="34">
        <v>0</v>
      </c>
      <c r="AQ848" s="34">
        <v>0</v>
      </c>
      <c r="AR848" s="34">
        <f t="shared" si="669"/>
        <v>10</v>
      </c>
      <c r="AS848" s="34">
        <v>10</v>
      </c>
      <c r="AT848" s="34">
        <v>0</v>
      </c>
      <c r="AU848" s="34">
        <v>0</v>
      </c>
      <c r="AV848" s="34">
        <v>0</v>
      </c>
    </row>
    <row r="849" spans="1:48" ht="153" x14ac:dyDescent="0.5">
      <c r="A849" s="53">
        <v>780</v>
      </c>
      <c r="B849" s="50" t="s">
        <v>1644</v>
      </c>
      <c r="C849" s="51" t="s">
        <v>1645</v>
      </c>
      <c r="D849" s="52">
        <v>2015</v>
      </c>
      <c r="E849" s="52">
        <v>2026</v>
      </c>
      <c r="F849" s="33">
        <v>899.07</v>
      </c>
      <c r="G849" s="34">
        <f t="shared" si="658"/>
        <v>0</v>
      </c>
      <c r="H849" s="34">
        <f t="shared" si="659"/>
        <v>0</v>
      </c>
      <c r="I849" s="34">
        <f t="shared" si="660"/>
        <v>10</v>
      </c>
      <c r="J849" s="34">
        <f t="shared" si="661"/>
        <v>10</v>
      </c>
      <c r="K849" s="34">
        <f t="shared" si="662"/>
        <v>0</v>
      </c>
      <c r="L849" s="34">
        <f t="shared" si="663"/>
        <v>0</v>
      </c>
      <c r="M849" s="34">
        <f t="shared" si="664"/>
        <v>0</v>
      </c>
      <c r="N849" s="34">
        <v>0</v>
      </c>
      <c r="O849" s="34">
        <v>0</v>
      </c>
      <c r="P849" s="34">
        <f t="shared" si="665"/>
        <v>0</v>
      </c>
      <c r="Q849" s="34">
        <v>0</v>
      </c>
      <c r="R849" s="34">
        <v>0</v>
      </c>
      <c r="S849" s="34">
        <v>0</v>
      </c>
      <c r="T849" s="34">
        <v>0</v>
      </c>
      <c r="U849" s="34">
        <v>0</v>
      </c>
      <c r="V849" s="34">
        <v>0</v>
      </c>
      <c r="W849" s="34">
        <f t="shared" si="666"/>
        <v>0</v>
      </c>
      <c r="X849" s="34">
        <v>0</v>
      </c>
      <c r="Y849" s="34">
        <v>0</v>
      </c>
      <c r="Z849" s="34">
        <v>0</v>
      </c>
      <c r="AA849" s="34">
        <v>0</v>
      </c>
      <c r="AB849" s="34">
        <v>0</v>
      </c>
      <c r="AC849" s="34">
        <v>0</v>
      </c>
      <c r="AD849" s="34">
        <f t="shared" si="667"/>
        <v>0</v>
      </c>
      <c r="AE849" s="34">
        <v>0</v>
      </c>
      <c r="AF849" s="34">
        <v>0</v>
      </c>
      <c r="AG849" s="34">
        <v>0</v>
      </c>
      <c r="AH849" s="34">
        <v>0</v>
      </c>
      <c r="AI849" s="34">
        <v>0</v>
      </c>
      <c r="AJ849" s="34">
        <v>0</v>
      </c>
      <c r="AK849" s="34">
        <f t="shared" si="668"/>
        <v>0</v>
      </c>
      <c r="AL849" s="34">
        <v>0</v>
      </c>
      <c r="AM849" s="34">
        <v>0</v>
      </c>
      <c r="AN849" s="34">
        <v>0</v>
      </c>
      <c r="AO849" s="34">
        <v>0</v>
      </c>
      <c r="AP849" s="34">
        <v>0</v>
      </c>
      <c r="AQ849" s="34">
        <v>0</v>
      </c>
      <c r="AR849" s="34">
        <f t="shared" si="669"/>
        <v>10</v>
      </c>
      <c r="AS849" s="34">
        <v>10</v>
      </c>
      <c r="AT849" s="34">
        <v>0</v>
      </c>
      <c r="AU849" s="34">
        <v>0</v>
      </c>
      <c r="AV849" s="34">
        <v>0</v>
      </c>
    </row>
    <row r="850" spans="1:48" ht="153" x14ac:dyDescent="0.5">
      <c r="A850" s="53">
        <v>781</v>
      </c>
      <c r="B850" s="50" t="s">
        <v>1646</v>
      </c>
      <c r="C850" s="51" t="s">
        <v>1647</v>
      </c>
      <c r="D850" s="52">
        <v>2015</v>
      </c>
      <c r="E850" s="52">
        <v>2026</v>
      </c>
      <c r="F850" s="33">
        <v>899.07</v>
      </c>
      <c r="G850" s="34">
        <f t="shared" si="658"/>
        <v>0</v>
      </c>
      <c r="H850" s="34">
        <f t="shared" si="659"/>
        <v>0</v>
      </c>
      <c r="I850" s="34">
        <f t="shared" si="660"/>
        <v>10</v>
      </c>
      <c r="J850" s="34">
        <f t="shared" si="661"/>
        <v>10</v>
      </c>
      <c r="K850" s="34">
        <f t="shared" si="662"/>
        <v>0</v>
      </c>
      <c r="L850" s="34">
        <f t="shared" si="663"/>
        <v>0</v>
      </c>
      <c r="M850" s="34">
        <f t="shared" si="664"/>
        <v>0</v>
      </c>
      <c r="N850" s="34">
        <v>0</v>
      </c>
      <c r="O850" s="34">
        <v>0</v>
      </c>
      <c r="P850" s="34">
        <f t="shared" si="665"/>
        <v>0</v>
      </c>
      <c r="Q850" s="34">
        <v>0</v>
      </c>
      <c r="R850" s="34">
        <v>0</v>
      </c>
      <c r="S850" s="34">
        <v>0</v>
      </c>
      <c r="T850" s="34">
        <v>0</v>
      </c>
      <c r="U850" s="34">
        <v>0</v>
      </c>
      <c r="V850" s="34">
        <v>0</v>
      </c>
      <c r="W850" s="34">
        <f t="shared" si="666"/>
        <v>0</v>
      </c>
      <c r="X850" s="34">
        <v>0</v>
      </c>
      <c r="Y850" s="34">
        <v>0</v>
      </c>
      <c r="Z850" s="34">
        <v>0</v>
      </c>
      <c r="AA850" s="34">
        <v>0</v>
      </c>
      <c r="AB850" s="34">
        <v>0</v>
      </c>
      <c r="AC850" s="34">
        <v>0</v>
      </c>
      <c r="AD850" s="34">
        <f t="shared" si="667"/>
        <v>0</v>
      </c>
      <c r="AE850" s="34">
        <v>0</v>
      </c>
      <c r="AF850" s="34">
        <v>0</v>
      </c>
      <c r="AG850" s="34">
        <v>0</v>
      </c>
      <c r="AH850" s="34">
        <v>0</v>
      </c>
      <c r="AI850" s="34">
        <v>0</v>
      </c>
      <c r="AJ850" s="34">
        <v>0</v>
      </c>
      <c r="AK850" s="34">
        <f t="shared" si="668"/>
        <v>0</v>
      </c>
      <c r="AL850" s="34">
        <v>0</v>
      </c>
      <c r="AM850" s="34">
        <v>0</v>
      </c>
      <c r="AN850" s="34">
        <v>0</v>
      </c>
      <c r="AO850" s="34">
        <v>0</v>
      </c>
      <c r="AP850" s="34">
        <v>0</v>
      </c>
      <c r="AQ850" s="34">
        <v>0</v>
      </c>
      <c r="AR850" s="34">
        <f t="shared" si="669"/>
        <v>10</v>
      </c>
      <c r="AS850" s="34">
        <v>10</v>
      </c>
      <c r="AT850" s="34">
        <v>0</v>
      </c>
      <c r="AU850" s="34">
        <v>0</v>
      </c>
      <c r="AV850" s="34">
        <v>0</v>
      </c>
    </row>
    <row r="851" spans="1:48" ht="76.5" x14ac:dyDescent="0.5">
      <c r="A851" s="53">
        <v>782</v>
      </c>
      <c r="B851" s="50" t="s">
        <v>1648</v>
      </c>
      <c r="C851" s="51" t="s">
        <v>1649</v>
      </c>
      <c r="D851" s="52">
        <v>2018</v>
      </c>
      <c r="E851" s="52">
        <v>2020</v>
      </c>
      <c r="F851" s="33">
        <v>6771.3488699999998</v>
      </c>
      <c r="G851" s="34">
        <f t="shared" si="658"/>
        <v>0.09</v>
      </c>
      <c r="H851" s="34">
        <f t="shared" si="659"/>
        <v>0</v>
      </c>
      <c r="I851" s="34">
        <f t="shared" si="660"/>
        <v>1313.42</v>
      </c>
      <c r="J851" s="34">
        <f t="shared" si="661"/>
        <v>1313.42</v>
      </c>
      <c r="K851" s="34">
        <f t="shared" si="662"/>
        <v>0</v>
      </c>
      <c r="L851" s="34">
        <f t="shared" si="663"/>
        <v>0</v>
      </c>
      <c r="M851" s="34">
        <f t="shared" si="664"/>
        <v>0</v>
      </c>
      <c r="N851" s="34">
        <v>0.09</v>
      </c>
      <c r="O851" s="34">
        <v>0</v>
      </c>
      <c r="P851" s="34">
        <f t="shared" si="665"/>
        <v>1313.42</v>
      </c>
      <c r="Q851" s="34">
        <v>1313.42</v>
      </c>
      <c r="R851" s="34">
        <v>0</v>
      </c>
      <c r="S851" s="34">
        <v>0</v>
      </c>
      <c r="T851" s="34">
        <v>0</v>
      </c>
      <c r="U851" s="34">
        <v>0</v>
      </c>
      <c r="V851" s="34">
        <v>0</v>
      </c>
      <c r="W851" s="34">
        <f t="shared" si="666"/>
        <v>0</v>
      </c>
      <c r="X851" s="34">
        <v>0</v>
      </c>
      <c r="Y851" s="34">
        <v>0</v>
      </c>
      <c r="Z851" s="34">
        <v>0</v>
      </c>
      <c r="AA851" s="34">
        <v>0</v>
      </c>
      <c r="AB851" s="34">
        <v>0</v>
      </c>
      <c r="AC851" s="34">
        <v>0</v>
      </c>
      <c r="AD851" s="34">
        <f t="shared" si="667"/>
        <v>0</v>
      </c>
      <c r="AE851" s="34">
        <v>0</v>
      </c>
      <c r="AF851" s="34">
        <v>0</v>
      </c>
      <c r="AG851" s="34">
        <v>0</v>
      </c>
      <c r="AH851" s="34">
        <v>0</v>
      </c>
      <c r="AI851" s="34">
        <v>0</v>
      </c>
      <c r="AJ851" s="34">
        <v>0</v>
      </c>
      <c r="AK851" s="34">
        <f t="shared" si="668"/>
        <v>0</v>
      </c>
      <c r="AL851" s="34">
        <v>0</v>
      </c>
      <c r="AM851" s="34">
        <v>0</v>
      </c>
      <c r="AN851" s="34">
        <v>0</v>
      </c>
      <c r="AO851" s="34">
        <v>0</v>
      </c>
      <c r="AP851" s="34">
        <v>0</v>
      </c>
      <c r="AQ851" s="34">
        <v>0</v>
      </c>
      <c r="AR851" s="34">
        <f t="shared" si="669"/>
        <v>0</v>
      </c>
      <c r="AS851" s="34">
        <v>0</v>
      </c>
      <c r="AT851" s="34">
        <v>0</v>
      </c>
      <c r="AU851" s="34">
        <v>0</v>
      </c>
      <c r="AV851" s="34">
        <v>0</v>
      </c>
    </row>
    <row r="852" spans="1:48" ht="153" x14ac:dyDescent="0.5">
      <c r="A852" s="53">
        <v>783</v>
      </c>
      <c r="B852" s="50" t="s">
        <v>1650</v>
      </c>
      <c r="C852" s="51" t="s">
        <v>1651</v>
      </c>
      <c r="D852" s="52">
        <v>2019</v>
      </c>
      <c r="E852" s="52">
        <v>2021</v>
      </c>
      <c r="F852" s="33">
        <v>1367.54</v>
      </c>
      <c r="G852" s="34">
        <f t="shared" si="658"/>
        <v>0.05</v>
      </c>
      <c r="H852" s="34">
        <f t="shared" si="659"/>
        <v>1</v>
      </c>
      <c r="I852" s="34">
        <f t="shared" si="660"/>
        <v>1174.04</v>
      </c>
      <c r="J852" s="34">
        <f t="shared" si="661"/>
        <v>1174.04</v>
      </c>
      <c r="K852" s="34">
        <f t="shared" si="662"/>
        <v>0</v>
      </c>
      <c r="L852" s="34">
        <f t="shared" si="663"/>
        <v>0</v>
      </c>
      <c r="M852" s="34">
        <f t="shared" si="664"/>
        <v>0</v>
      </c>
      <c r="N852" s="34">
        <v>0</v>
      </c>
      <c r="O852" s="34">
        <v>0</v>
      </c>
      <c r="P852" s="34">
        <f t="shared" si="665"/>
        <v>1082.02</v>
      </c>
      <c r="Q852" s="34">
        <v>1082.02</v>
      </c>
      <c r="R852" s="34">
        <v>0</v>
      </c>
      <c r="S852" s="34">
        <v>0</v>
      </c>
      <c r="T852" s="34">
        <v>0</v>
      </c>
      <c r="U852" s="34">
        <v>0.05</v>
      </c>
      <c r="V852" s="34">
        <v>1</v>
      </c>
      <c r="W852" s="34">
        <f t="shared" si="666"/>
        <v>92.02</v>
      </c>
      <c r="X852" s="34">
        <v>92.02</v>
      </c>
      <c r="Y852" s="34">
        <v>0</v>
      </c>
      <c r="Z852" s="34">
        <v>0</v>
      </c>
      <c r="AA852" s="34">
        <v>0</v>
      </c>
      <c r="AB852" s="34">
        <v>0</v>
      </c>
      <c r="AC852" s="34">
        <v>0</v>
      </c>
      <c r="AD852" s="34">
        <f t="shared" si="667"/>
        <v>0</v>
      </c>
      <c r="AE852" s="34">
        <v>0</v>
      </c>
      <c r="AF852" s="34">
        <v>0</v>
      </c>
      <c r="AG852" s="34">
        <v>0</v>
      </c>
      <c r="AH852" s="34">
        <v>0</v>
      </c>
      <c r="AI852" s="34">
        <v>0</v>
      </c>
      <c r="AJ852" s="34">
        <v>0</v>
      </c>
      <c r="AK852" s="34">
        <f t="shared" si="668"/>
        <v>0</v>
      </c>
      <c r="AL852" s="34">
        <v>0</v>
      </c>
      <c r="AM852" s="34">
        <v>0</v>
      </c>
      <c r="AN852" s="34">
        <v>0</v>
      </c>
      <c r="AO852" s="34">
        <v>0</v>
      </c>
      <c r="AP852" s="34">
        <v>0</v>
      </c>
      <c r="AQ852" s="34">
        <v>0</v>
      </c>
      <c r="AR852" s="34">
        <f t="shared" si="669"/>
        <v>0</v>
      </c>
      <c r="AS852" s="34">
        <v>0</v>
      </c>
      <c r="AT852" s="34">
        <v>0</v>
      </c>
      <c r="AU852" s="34">
        <v>0</v>
      </c>
      <c r="AV852" s="34">
        <v>0</v>
      </c>
    </row>
    <row r="853" spans="1:48" ht="114.75" x14ac:dyDescent="0.5">
      <c r="A853" s="53">
        <v>784</v>
      </c>
      <c r="B853" s="50" t="s">
        <v>1652</v>
      </c>
      <c r="C853" s="51" t="s">
        <v>1653</v>
      </c>
      <c r="D853" s="52">
        <v>2020</v>
      </c>
      <c r="E853" s="52">
        <v>2021</v>
      </c>
      <c r="F853" s="33">
        <v>1854.51</v>
      </c>
      <c r="G853" s="34">
        <f t="shared" si="658"/>
        <v>0.1</v>
      </c>
      <c r="H853" s="34">
        <f t="shared" si="659"/>
        <v>0.1</v>
      </c>
      <c r="I853" s="34">
        <f t="shared" si="660"/>
        <v>1750.89</v>
      </c>
      <c r="J853" s="34">
        <f t="shared" si="661"/>
        <v>1750.89</v>
      </c>
      <c r="K853" s="34">
        <f t="shared" si="662"/>
        <v>0</v>
      </c>
      <c r="L853" s="34">
        <f t="shared" si="663"/>
        <v>0</v>
      </c>
      <c r="M853" s="34">
        <f t="shared" si="664"/>
        <v>0</v>
      </c>
      <c r="N853" s="34">
        <v>0</v>
      </c>
      <c r="O853" s="34">
        <v>0</v>
      </c>
      <c r="P853" s="34">
        <f t="shared" si="665"/>
        <v>306.48</v>
      </c>
      <c r="Q853" s="34">
        <v>306.48</v>
      </c>
      <c r="R853" s="34">
        <v>0</v>
      </c>
      <c r="S853" s="34">
        <v>0</v>
      </c>
      <c r="T853" s="34">
        <v>0</v>
      </c>
      <c r="U853" s="34">
        <v>0.1</v>
      </c>
      <c r="V853" s="34">
        <v>0.1</v>
      </c>
      <c r="W853" s="34">
        <f t="shared" si="666"/>
        <v>1444.41</v>
      </c>
      <c r="X853" s="34">
        <v>1444.41</v>
      </c>
      <c r="Y853" s="34">
        <v>0</v>
      </c>
      <c r="Z853" s="34">
        <v>0</v>
      </c>
      <c r="AA853" s="34">
        <v>0</v>
      </c>
      <c r="AB853" s="34">
        <v>0</v>
      </c>
      <c r="AC853" s="34">
        <v>0</v>
      </c>
      <c r="AD853" s="34">
        <f t="shared" si="667"/>
        <v>0</v>
      </c>
      <c r="AE853" s="34">
        <v>0</v>
      </c>
      <c r="AF853" s="34">
        <v>0</v>
      </c>
      <c r="AG853" s="34">
        <v>0</v>
      </c>
      <c r="AH853" s="34">
        <v>0</v>
      </c>
      <c r="AI853" s="34">
        <v>0</v>
      </c>
      <c r="AJ853" s="34">
        <v>0</v>
      </c>
      <c r="AK853" s="34">
        <f t="shared" si="668"/>
        <v>0</v>
      </c>
      <c r="AL853" s="34">
        <v>0</v>
      </c>
      <c r="AM853" s="34">
        <v>0</v>
      </c>
      <c r="AN853" s="34">
        <v>0</v>
      </c>
      <c r="AO853" s="34">
        <v>0</v>
      </c>
      <c r="AP853" s="34">
        <v>0</v>
      </c>
      <c r="AQ853" s="34">
        <v>0</v>
      </c>
      <c r="AR853" s="34">
        <f t="shared" si="669"/>
        <v>0</v>
      </c>
      <c r="AS853" s="34">
        <v>0</v>
      </c>
      <c r="AT853" s="34">
        <v>0</v>
      </c>
      <c r="AU853" s="34">
        <v>0</v>
      </c>
      <c r="AV853" s="34">
        <v>0</v>
      </c>
    </row>
    <row r="854" spans="1:48" ht="114.75" x14ac:dyDescent="0.5">
      <c r="A854" s="53">
        <v>785</v>
      </c>
      <c r="B854" s="50" t="s">
        <v>1654</v>
      </c>
      <c r="C854" s="51" t="s">
        <v>1655</v>
      </c>
      <c r="D854" s="52">
        <v>2020</v>
      </c>
      <c r="E854" s="52">
        <v>2020</v>
      </c>
      <c r="F854" s="33">
        <v>2754.62174</v>
      </c>
      <c r="G854" s="34">
        <f t="shared" si="658"/>
        <v>0.36330000000000001</v>
      </c>
      <c r="H854" s="34">
        <f t="shared" si="659"/>
        <v>0.1</v>
      </c>
      <c r="I854" s="34">
        <f t="shared" si="660"/>
        <v>2754.62</v>
      </c>
      <c r="J854" s="34">
        <f t="shared" si="661"/>
        <v>2754.62</v>
      </c>
      <c r="K854" s="34">
        <f t="shared" si="662"/>
        <v>0</v>
      </c>
      <c r="L854" s="34">
        <f t="shared" si="663"/>
        <v>0</v>
      </c>
      <c r="M854" s="34">
        <f t="shared" si="664"/>
        <v>0</v>
      </c>
      <c r="N854" s="34">
        <v>0.36330000000000001</v>
      </c>
      <c r="O854" s="34">
        <v>0.1</v>
      </c>
      <c r="P854" s="34">
        <f t="shared" si="665"/>
        <v>2754.62</v>
      </c>
      <c r="Q854" s="34">
        <v>2754.62</v>
      </c>
      <c r="R854" s="34">
        <v>0</v>
      </c>
      <c r="S854" s="34">
        <v>0</v>
      </c>
      <c r="T854" s="34">
        <v>0</v>
      </c>
      <c r="U854" s="34">
        <v>0</v>
      </c>
      <c r="V854" s="34">
        <v>0</v>
      </c>
      <c r="W854" s="34">
        <f t="shared" si="666"/>
        <v>0</v>
      </c>
      <c r="X854" s="34">
        <v>0</v>
      </c>
      <c r="Y854" s="34">
        <v>0</v>
      </c>
      <c r="Z854" s="34">
        <v>0</v>
      </c>
      <c r="AA854" s="34">
        <v>0</v>
      </c>
      <c r="AB854" s="34">
        <v>0</v>
      </c>
      <c r="AC854" s="34">
        <v>0</v>
      </c>
      <c r="AD854" s="34">
        <f t="shared" si="667"/>
        <v>0</v>
      </c>
      <c r="AE854" s="34">
        <v>0</v>
      </c>
      <c r="AF854" s="34">
        <v>0</v>
      </c>
      <c r="AG854" s="34">
        <v>0</v>
      </c>
      <c r="AH854" s="34">
        <v>0</v>
      </c>
      <c r="AI854" s="34">
        <v>0</v>
      </c>
      <c r="AJ854" s="34">
        <v>0</v>
      </c>
      <c r="AK854" s="34">
        <f t="shared" si="668"/>
        <v>0</v>
      </c>
      <c r="AL854" s="34">
        <v>0</v>
      </c>
      <c r="AM854" s="34">
        <v>0</v>
      </c>
      <c r="AN854" s="34">
        <v>0</v>
      </c>
      <c r="AO854" s="34">
        <v>0</v>
      </c>
      <c r="AP854" s="34">
        <v>0</v>
      </c>
      <c r="AQ854" s="34">
        <v>0</v>
      </c>
      <c r="AR854" s="34">
        <f t="shared" si="669"/>
        <v>0</v>
      </c>
      <c r="AS854" s="34">
        <v>0</v>
      </c>
      <c r="AT854" s="34">
        <v>0</v>
      </c>
      <c r="AU854" s="34">
        <v>0</v>
      </c>
      <c r="AV854" s="34">
        <v>0</v>
      </c>
    </row>
    <row r="855" spans="1:48" ht="38.25" x14ac:dyDescent="0.5">
      <c r="A855" s="53"/>
      <c r="B855" s="55" t="s">
        <v>107</v>
      </c>
      <c r="C855" s="48"/>
      <c r="D855" s="52"/>
      <c r="E855" s="45"/>
      <c r="F855" s="35">
        <f>SUM(F856:F868)</f>
        <v>77675.743569999991</v>
      </c>
      <c r="G855" s="35">
        <f>SUM(G856:G868)</f>
        <v>8.2060000000000013</v>
      </c>
      <c r="H855" s="35">
        <f>SUM(H856:H868)</f>
        <v>1.98</v>
      </c>
      <c r="I855" s="35">
        <f t="shared" ref="I855:O855" si="670">SUM(I856:I868)</f>
        <v>48822.433999999994</v>
      </c>
      <c r="J855" s="35">
        <f t="shared" si="670"/>
        <v>48822.433999999994</v>
      </c>
      <c r="K855" s="35">
        <f t="shared" si="670"/>
        <v>0</v>
      </c>
      <c r="L855" s="35">
        <f t="shared" si="670"/>
        <v>0</v>
      </c>
      <c r="M855" s="35">
        <f t="shared" si="670"/>
        <v>0</v>
      </c>
      <c r="N855" s="35">
        <f t="shared" si="670"/>
        <v>0.55600000000000005</v>
      </c>
      <c r="O855" s="35">
        <f t="shared" si="670"/>
        <v>0.65</v>
      </c>
      <c r="P855" s="35">
        <f t="shared" ref="P855:V855" si="671">SUM(P856:P868)</f>
        <v>7031.54</v>
      </c>
      <c r="Q855" s="35">
        <f t="shared" si="671"/>
        <v>7031.54</v>
      </c>
      <c r="R855" s="35">
        <f t="shared" si="671"/>
        <v>0</v>
      </c>
      <c r="S855" s="35">
        <f t="shared" si="671"/>
        <v>0</v>
      </c>
      <c r="T855" s="35">
        <f t="shared" si="671"/>
        <v>0</v>
      </c>
      <c r="U855" s="35">
        <f t="shared" si="671"/>
        <v>2</v>
      </c>
      <c r="V855" s="35">
        <f t="shared" si="671"/>
        <v>0.4</v>
      </c>
      <c r="W855" s="35">
        <f t="shared" ref="W855:AC855" si="672">SUM(W856:W868)</f>
        <v>1874.2339999999999</v>
      </c>
      <c r="X855" s="35">
        <f t="shared" si="672"/>
        <v>1874.2339999999999</v>
      </c>
      <c r="Y855" s="35">
        <f t="shared" si="672"/>
        <v>0</v>
      </c>
      <c r="Z855" s="35">
        <f t="shared" si="672"/>
        <v>0</v>
      </c>
      <c r="AA855" s="35">
        <f t="shared" si="672"/>
        <v>0</v>
      </c>
      <c r="AB855" s="35">
        <f t="shared" si="672"/>
        <v>1.3</v>
      </c>
      <c r="AC855" s="35">
        <f t="shared" si="672"/>
        <v>0.43</v>
      </c>
      <c r="AD855" s="35">
        <f t="shared" ref="AD855:AJ855" si="673">SUM(AD856:AD868)</f>
        <v>9048.2199999999993</v>
      </c>
      <c r="AE855" s="35">
        <f t="shared" si="673"/>
        <v>9048.2199999999993</v>
      </c>
      <c r="AF855" s="35">
        <f t="shared" si="673"/>
        <v>0</v>
      </c>
      <c r="AG855" s="35">
        <f t="shared" si="673"/>
        <v>0</v>
      </c>
      <c r="AH855" s="35">
        <f t="shared" si="673"/>
        <v>0</v>
      </c>
      <c r="AI855" s="35">
        <f t="shared" si="673"/>
        <v>0.99999999999999989</v>
      </c>
      <c r="AJ855" s="35">
        <f t="shared" si="673"/>
        <v>0</v>
      </c>
      <c r="AK855" s="35">
        <f t="shared" ref="AK855:AQ855" si="674">SUM(AK856:AK868)</f>
        <v>17868.439999999999</v>
      </c>
      <c r="AL855" s="35">
        <f t="shared" si="674"/>
        <v>17868.439999999999</v>
      </c>
      <c r="AM855" s="35">
        <f t="shared" si="674"/>
        <v>0</v>
      </c>
      <c r="AN855" s="35">
        <f t="shared" si="674"/>
        <v>0</v>
      </c>
      <c r="AO855" s="35">
        <f t="shared" si="674"/>
        <v>0</v>
      </c>
      <c r="AP855" s="35">
        <f t="shared" si="674"/>
        <v>3.35</v>
      </c>
      <c r="AQ855" s="35">
        <f t="shared" si="674"/>
        <v>0.5</v>
      </c>
      <c r="AR855" s="35">
        <f t="shared" ref="AR855:AV855" si="675">SUM(AR856:AR868)</f>
        <v>13000</v>
      </c>
      <c r="AS855" s="35">
        <f t="shared" si="675"/>
        <v>13000</v>
      </c>
      <c r="AT855" s="35">
        <f t="shared" si="675"/>
        <v>0</v>
      </c>
      <c r="AU855" s="35">
        <f t="shared" si="675"/>
        <v>0</v>
      </c>
      <c r="AV855" s="35">
        <f t="shared" si="675"/>
        <v>0</v>
      </c>
    </row>
    <row r="856" spans="1:48" ht="114.75" x14ac:dyDescent="0.5">
      <c r="A856" s="53">
        <v>786</v>
      </c>
      <c r="B856" s="50" t="s">
        <v>1656</v>
      </c>
      <c r="C856" s="51" t="s">
        <v>1657</v>
      </c>
      <c r="D856" s="52">
        <v>2016</v>
      </c>
      <c r="E856" s="52">
        <v>2022</v>
      </c>
      <c r="F856" s="33">
        <v>13128.85</v>
      </c>
      <c r="G856" s="34">
        <f t="shared" ref="G856:G868" si="676">N856+U856+AB856+AI856+AP856</f>
        <v>0.5</v>
      </c>
      <c r="H856" s="34">
        <f t="shared" ref="H856:H868" si="677">O856+V856+AC856+AJ856+AQ856</f>
        <v>0.43</v>
      </c>
      <c r="I856" s="34">
        <f t="shared" ref="I856:I868" si="678">J856+K856+L856</f>
        <v>13128.85</v>
      </c>
      <c r="J856" s="34">
        <f t="shared" ref="J856:J868" si="679">Q856+X856+AE856+AL856+AS856</f>
        <v>13128.85</v>
      </c>
      <c r="K856" s="34">
        <f t="shared" ref="K856:K868" si="680">R856+Y856+AF856+AM856+AT856</f>
        <v>0</v>
      </c>
      <c r="L856" s="34">
        <f t="shared" ref="L856:L868" si="681">S856+Z856+AG856+AN856+AU856</f>
        <v>0</v>
      </c>
      <c r="M856" s="34">
        <f t="shared" ref="M856:M868" si="682">T856+AA856+AH856+AO856+AV856</f>
        <v>0</v>
      </c>
      <c r="N856" s="34">
        <v>0</v>
      </c>
      <c r="O856" s="34">
        <v>0</v>
      </c>
      <c r="P856" s="34">
        <f t="shared" ref="P856:P868" si="683">Q856+R856+S856</f>
        <v>0</v>
      </c>
      <c r="Q856" s="34">
        <v>0</v>
      </c>
      <c r="R856" s="34">
        <v>0</v>
      </c>
      <c r="S856" s="34">
        <v>0</v>
      </c>
      <c r="T856" s="34">
        <v>0</v>
      </c>
      <c r="U856" s="34">
        <v>0</v>
      </c>
      <c r="V856" s="34">
        <v>0</v>
      </c>
      <c r="W856" s="34">
        <f t="shared" ref="W856:W868" si="684">X856+Y856+Z856</f>
        <v>0</v>
      </c>
      <c r="X856" s="34">
        <v>0</v>
      </c>
      <c r="Y856" s="34">
        <v>0</v>
      </c>
      <c r="Z856" s="34">
        <v>0</v>
      </c>
      <c r="AA856" s="34">
        <v>0</v>
      </c>
      <c r="AB856" s="34">
        <v>0.5</v>
      </c>
      <c r="AC856" s="34">
        <v>0.43</v>
      </c>
      <c r="AD856" s="34">
        <f t="shared" ref="AD856:AD868" si="685">AE856+AF856+AG856</f>
        <v>128.85</v>
      </c>
      <c r="AE856" s="34">
        <v>128.85</v>
      </c>
      <c r="AF856" s="34">
        <v>0</v>
      </c>
      <c r="AG856" s="34">
        <v>0</v>
      </c>
      <c r="AH856" s="34">
        <v>0</v>
      </c>
      <c r="AI856" s="34">
        <v>0</v>
      </c>
      <c r="AJ856" s="34">
        <v>0</v>
      </c>
      <c r="AK856" s="34">
        <f t="shared" ref="AK856:AK868" si="686">AL856+AM856+AN856</f>
        <v>13000</v>
      </c>
      <c r="AL856" s="34">
        <v>13000</v>
      </c>
      <c r="AM856" s="34">
        <v>0</v>
      </c>
      <c r="AN856" s="34">
        <v>0</v>
      </c>
      <c r="AO856" s="34">
        <v>0</v>
      </c>
      <c r="AP856" s="34">
        <v>0</v>
      </c>
      <c r="AQ856" s="34">
        <v>0</v>
      </c>
      <c r="AR856" s="34">
        <f t="shared" ref="AR856:AR868" si="687">AS856+AT856+AU856</f>
        <v>0</v>
      </c>
      <c r="AS856" s="34">
        <v>0</v>
      </c>
      <c r="AT856" s="34">
        <v>0</v>
      </c>
      <c r="AU856" s="34">
        <v>0</v>
      </c>
      <c r="AV856" s="34">
        <v>0</v>
      </c>
    </row>
    <row r="857" spans="1:48" ht="153" x14ac:dyDescent="0.5">
      <c r="A857" s="53">
        <v>787</v>
      </c>
      <c r="B857" s="50" t="s">
        <v>1658</v>
      </c>
      <c r="C857" s="51" t="s">
        <v>1659</v>
      </c>
      <c r="D857" s="52">
        <v>2017</v>
      </c>
      <c r="E857" s="52">
        <v>2022</v>
      </c>
      <c r="F857" s="33">
        <v>3931.32</v>
      </c>
      <c r="G857" s="34">
        <f t="shared" si="676"/>
        <v>0.7</v>
      </c>
      <c r="H857" s="34">
        <f t="shared" si="677"/>
        <v>0</v>
      </c>
      <c r="I857" s="34">
        <f t="shared" si="678"/>
        <v>3331.32</v>
      </c>
      <c r="J857" s="34">
        <f t="shared" si="679"/>
        <v>3331.32</v>
      </c>
      <c r="K857" s="34">
        <f t="shared" si="680"/>
        <v>0</v>
      </c>
      <c r="L857" s="34">
        <f t="shared" si="681"/>
        <v>0</v>
      </c>
      <c r="M857" s="34">
        <f t="shared" si="682"/>
        <v>0</v>
      </c>
      <c r="N857" s="34">
        <v>0</v>
      </c>
      <c r="O857" s="34">
        <v>0</v>
      </c>
      <c r="P857" s="34">
        <f t="shared" si="683"/>
        <v>0</v>
      </c>
      <c r="Q857" s="34">
        <v>0</v>
      </c>
      <c r="R857" s="34">
        <v>0</v>
      </c>
      <c r="S857" s="34">
        <v>0</v>
      </c>
      <c r="T857" s="34">
        <v>0</v>
      </c>
      <c r="U857" s="34">
        <v>0</v>
      </c>
      <c r="V857" s="34">
        <v>0</v>
      </c>
      <c r="W857" s="34">
        <f t="shared" si="684"/>
        <v>0</v>
      </c>
      <c r="X857" s="34">
        <v>0</v>
      </c>
      <c r="Y857" s="34">
        <v>0</v>
      </c>
      <c r="Z857" s="34">
        <v>0</v>
      </c>
      <c r="AA857" s="34">
        <v>0</v>
      </c>
      <c r="AB857" s="34">
        <v>0.7</v>
      </c>
      <c r="AC857" s="34">
        <v>0</v>
      </c>
      <c r="AD857" s="34">
        <f t="shared" si="685"/>
        <v>331.32</v>
      </c>
      <c r="AE857" s="34">
        <v>331.32</v>
      </c>
      <c r="AF857" s="34">
        <v>0</v>
      </c>
      <c r="AG857" s="34">
        <v>0</v>
      </c>
      <c r="AH857" s="34">
        <v>0</v>
      </c>
      <c r="AI857" s="34">
        <v>0</v>
      </c>
      <c r="AJ857" s="34">
        <v>0</v>
      </c>
      <c r="AK857" s="34">
        <f t="shared" si="686"/>
        <v>3000</v>
      </c>
      <c r="AL857" s="34">
        <v>3000</v>
      </c>
      <c r="AM857" s="34">
        <v>0</v>
      </c>
      <c r="AN857" s="34">
        <v>0</v>
      </c>
      <c r="AO857" s="34">
        <v>0</v>
      </c>
      <c r="AP857" s="34">
        <v>0</v>
      </c>
      <c r="AQ857" s="34">
        <v>0</v>
      </c>
      <c r="AR857" s="34">
        <f t="shared" si="687"/>
        <v>0</v>
      </c>
      <c r="AS857" s="34">
        <v>0</v>
      </c>
      <c r="AT857" s="34">
        <v>0</v>
      </c>
      <c r="AU857" s="34">
        <v>0</v>
      </c>
      <c r="AV857" s="34">
        <v>0</v>
      </c>
    </row>
    <row r="858" spans="1:48" ht="153" x14ac:dyDescent="0.5">
      <c r="A858" s="53">
        <v>788</v>
      </c>
      <c r="B858" s="50" t="s">
        <v>1660</v>
      </c>
      <c r="C858" s="51" t="s">
        <v>1661</v>
      </c>
      <c r="D858" s="52">
        <v>2018</v>
      </c>
      <c r="E858" s="52">
        <v>2021</v>
      </c>
      <c r="F858" s="33">
        <v>2043.02</v>
      </c>
      <c r="G858" s="34">
        <f t="shared" si="676"/>
        <v>0.35</v>
      </c>
      <c r="H858" s="34">
        <f t="shared" si="677"/>
        <v>0</v>
      </c>
      <c r="I858" s="34">
        <f t="shared" si="678"/>
        <v>520.31400000000008</v>
      </c>
      <c r="J858" s="34">
        <f t="shared" si="679"/>
        <v>520.31400000000008</v>
      </c>
      <c r="K858" s="34">
        <f t="shared" si="680"/>
        <v>0</v>
      </c>
      <c r="L858" s="34">
        <f t="shared" si="681"/>
        <v>0</v>
      </c>
      <c r="M858" s="34">
        <f t="shared" si="682"/>
        <v>0</v>
      </c>
      <c r="N858" s="34">
        <v>0</v>
      </c>
      <c r="O858" s="34">
        <v>0</v>
      </c>
      <c r="P858" s="34">
        <f t="shared" si="683"/>
        <v>111.71</v>
      </c>
      <c r="Q858" s="34">
        <v>111.71</v>
      </c>
      <c r="R858" s="34">
        <v>0</v>
      </c>
      <c r="S858" s="34">
        <v>0</v>
      </c>
      <c r="T858" s="34">
        <v>0</v>
      </c>
      <c r="U858" s="34">
        <v>0.35</v>
      </c>
      <c r="V858" s="34">
        <v>0</v>
      </c>
      <c r="W858" s="34">
        <f t="shared" si="684"/>
        <v>408.60400000000004</v>
      </c>
      <c r="X858" s="34">
        <v>408.60400000000004</v>
      </c>
      <c r="Y858" s="34">
        <v>0</v>
      </c>
      <c r="Z858" s="34">
        <v>0</v>
      </c>
      <c r="AA858" s="34">
        <v>0</v>
      </c>
      <c r="AB858" s="34">
        <v>0</v>
      </c>
      <c r="AC858" s="34">
        <v>0</v>
      </c>
      <c r="AD858" s="34">
        <f t="shared" si="685"/>
        <v>0</v>
      </c>
      <c r="AE858" s="34">
        <v>0</v>
      </c>
      <c r="AF858" s="34">
        <v>0</v>
      </c>
      <c r="AG858" s="34">
        <v>0</v>
      </c>
      <c r="AH858" s="34">
        <v>0</v>
      </c>
      <c r="AI858" s="34">
        <v>0</v>
      </c>
      <c r="AJ858" s="34">
        <v>0</v>
      </c>
      <c r="AK858" s="34">
        <f t="shared" si="686"/>
        <v>0</v>
      </c>
      <c r="AL858" s="34">
        <v>0</v>
      </c>
      <c r="AM858" s="34">
        <v>0</v>
      </c>
      <c r="AN858" s="34">
        <v>0</v>
      </c>
      <c r="AO858" s="34">
        <v>0</v>
      </c>
      <c r="AP858" s="34">
        <v>0</v>
      </c>
      <c r="AQ858" s="34">
        <v>0</v>
      </c>
      <c r="AR858" s="34">
        <f t="shared" si="687"/>
        <v>0</v>
      </c>
      <c r="AS858" s="34">
        <v>0</v>
      </c>
      <c r="AT858" s="34">
        <v>0</v>
      </c>
      <c r="AU858" s="34">
        <v>0</v>
      </c>
      <c r="AV858" s="34">
        <v>0</v>
      </c>
    </row>
    <row r="859" spans="1:48" ht="114.75" x14ac:dyDescent="0.5">
      <c r="A859" s="53">
        <v>789</v>
      </c>
      <c r="B859" s="50" t="s">
        <v>1662</v>
      </c>
      <c r="C859" s="51" t="s">
        <v>1663</v>
      </c>
      <c r="D859" s="52">
        <v>2019</v>
      </c>
      <c r="E859" s="52">
        <v>2023</v>
      </c>
      <c r="F859" s="33">
        <v>1394.3</v>
      </c>
      <c r="G859" s="34">
        <f t="shared" si="676"/>
        <v>0.3</v>
      </c>
      <c r="H859" s="34">
        <f t="shared" si="677"/>
        <v>0</v>
      </c>
      <c r="I859" s="34">
        <f t="shared" si="678"/>
        <v>1394.3</v>
      </c>
      <c r="J859" s="34">
        <f t="shared" si="679"/>
        <v>1394.3</v>
      </c>
      <c r="K859" s="34">
        <f t="shared" si="680"/>
        <v>0</v>
      </c>
      <c r="L859" s="34">
        <f t="shared" si="681"/>
        <v>0</v>
      </c>
      <c r="M859" s="34">
        <f t="shared" si="682"/>
        <v>0</v>
      </c>
      <c r="N859" s="34">
        <v>0</v>
      </c>
      <c r="O859" s="34">
        <v>0</v>
      </c>
      <c r="P859" s="34">
        <f t="shared" si="683"/>
        <v>0</v>
      </c>
      <c r="Q859" s="34">
        <v>0</v>
      </c>
      <c r="R859" s="34">
        <v>0</v>
      </c>
      <c r="S859" s="34">
        <v>0</v>
      </c>
      <c r="T859" s="34">
        <v>0</v>
      </c>
      <c r="U859" s="34">
        <v>0</v>
      </c>
      <c r="V859" s="34">
        <v>0</v>
      </c>
      <c r="W859" s="34">
        <f t="shared" si="684"/>
        <v>0</v>
      </c>
      <c r="X859" s="34">
        <v>0</v>
      </c>
      <c r="Y859" s="34">
        <v>0</v>
      </c>
      <c r="Z859" s="34">
        <v>0</v>
      </c>
      <c r="AA859" s="34">
        <v>0</v>
      </c>
      <c r="AB859" s="34">
        <v>0</v>
      </c>
      <c r="AC859" s="34">
        <v>0</v>
      </c>
      <c r="AD859" s="34">
        <f t="shared" si="685"/>
        <v>0</v>
      </c>
      <c r="AE859" s="34">
        <v>0</v>
      </c>
      <c r="AF859" s="34">
        <v>0</v>
      </c>
      <c r="AG859" s="34">
        <v>0</v>
      </c>
      <c r="AH859" s="34">
        <v>0</v>
      </c>
      <c r="AI859" s="34">
        <v>0.3</v>
      </c>
      <c r="AJ859" s="34">
        <v>0</v>
      </c>
      <c r="AK859" s="34">
        <f t="shared" si="686"/>
        <v>394.3</v>
      </c>
      <c r="AL859" s="34">
        <v>394.3</v>
      </c>
      <c r="AM859" s="34">
        <v>0</v>
      </c>
      <c r="AN859" s="34">
        <v>0</v>
      </c>
      <c r="AO859" s="34">
        <v>0</v>
      </c>
      <c r="AP859" s="34">
        <v>0</v>
      </c>
      <c r="AQ859" s="34">
        <v>0</v>
      </c>
      <c r="AR859" s="34">
        <f t="shared" si="687"/>
        <v>1000</v>
      </c>
      <c r="AS859" s="34">
        <v>1000</v>
      </c>
      <c r="AT859" s="34">
        <v>0</v>
      </c>
      <c r="AU859" s="34">
        <v>0</v>
      </c>
      <c r="AV859" s="34">
        <v>0</v>
      </c>
    </row>
    <row r="860" spans="1:48" ht="153" x14ac:dyDescent="0.5">
      <c r="A860" s="53">
        <v>790</v>
      </c>
      <c r="B860" s="50" t="s">
        <v>1664</v>
      </c>
      <c r="C860" s="51" t="s">
        <v>1665</v>
      </c>
      <c r="D860" s="52">
        <v>2019</v>
      </c>
      <c r="E860" s="52">
        <v>2022</v>
      </c>
      <c r="F860" s="33">
        <v>588.04999999999995</v>
      </c>
      <c r="G860" s="34">
        <f t="shared" si="676"/>
        <v>0.1</v>
      </c>
      <c r="H860" s="34">
        <f t="shared" si="677"/>
        <v>0</v>
      </c>
      <c r="I860" s="34">
        <f t="shared" si="678"/>
        <v>588.04999999999995</v>
      </c>
      <c r="J860" s="34">
        <f t="shared" si="679"/>
        <v>588.04999999999995</v>
      </c>
      <c r="K860" s="34">
        <f t="shared" si="680"/>
        <v>0</v>
      </c>
      <c r="L860" s="34">
        <f t="shared" si="681"/>
        <v>0</v>
      </c>
      <c r="M860" s="34">
        <f t="shared" si="682"/>
        <v>0</v>
      </c>
      <c r="N860" s="34">
        <v>0</v>
      </c>
      <c r="O860" s="34">
        <v>0</v>
      </c>
      <c r="P860" s="34">
        <f t="shared" si="683"/>
        <v>0</v>
      </c>
      <c r="Q860" s="34">
        <v>0</v>
      </c>
      <c r="R860" s="34">
        <v>0</v>
      </c>
      <c r="S860" s="34">
        <v>0</v>
      </c>
      <c r="T860" s="34">
        <v>0</v>
      </c>
      <c r="U860" s="34">
        <v>0</v>
      </c>
      <c r="V860" s="34">
        <v>0</v>
      </c>
      <c r="W860" s="34">
        <f t="shared" si="684"/>
        <v>0</v>
      </c>
      <c r="X860" s="34">
        <v>0</v>
      </c>
      <c r="Y860" s="34">
        <v>0</v>
      </c>
      <c r="Z860" s="34">
        <v>0</v>
      </c>
      <c r="AA860" s="34">
        <v>0</v>
      </c>
      <c r="AB860" s="34">
        <v>0.1</v>
      </c>
      <c r="AC860" s="34">
        <v>0</v>
      </c>
      <c r="AD860" s="34">
        <f t="shared" si="685"/>
        <v>588.04999999999995</v>
      </c>
      <c r="AE860" s="34">
        <v>588.04999999999995</v>
      </c>
      <c r="AF860" s="34">
        <v>0</v>
      </c>
      <c r="AG860" s="34">
        <v>0</v>
      </c>
      <c r="AH860" s="34">
        <v>0</v>
      </c>
      <c r="AI860" s="34">
        <v>0</v>
      </c>
      <c r="AJ860" s="34">
        <v>0</v>
      </c>
      <c r="AK860" s="34">
        <f t="shared" si="686"/>
        <v>0</v>
      </c>
      <c r="AL860" s="34">
        <v>0</v>
      </c>
      <c r="AM860" s="34">
        <v>0</v>
      </c>
      <c r="AN860" s="34">
        <v>0</v>
      </c>
      <c r="AO860" s="34">
        <v>0</v>
      </c>
      <c r="AP860" s="34">
        <v>0</v>
      </c>
      <c r="AQ860" s="34">
        <v>0</v>
      </c>
      <c r="AR860" s="34">
        <f t="shared" si="687"/>
        <v>0</v>
      </c>
      <c r="AS860" s="34">
        <v>0</v>
      </c>
      <c r="AT860" s="34">
        <v>0</v>
      </c>
      <c r="AU860" s="34">
        <v>0</v>
      </c>
      <c r="AV860" s="34">
        <v>0</v>
      </c>
    </row>
    <row r="861" spans="1:48" ht="114.75" x14ac:dyDescent="0.5">
      <c r="A861" s="53">
        <v>791</v>
      </c>
      <c r="B861" s="50" t="s">
        <v>1666</v>
      </c>
      <c r="C861" s="51" t="s">
        <v>1667</v>
      </c>
      <c r="D861" s="52">
        <v>2019</v>
      </c>
      <c r="E861" s="52">
        <v>2023</v>
      </c>
      <c r="F861" s="33">
        <v>2058.6799999999998</v>
      </c>
      <c r="G861" s="34">
        <f t="shared" si="676"/>
        <v>0.35</v>
      </c>
      <c r="H861" s="34">
        <f t="shared" si="677"/>
        <v>0</v>
      </c>
      <c r="I861" s="34">
        <f t="shared" si="678"/>
        <v>2058.6799999999998</v>
      </c>
      <c r="J861" s="34">
        <f t="shared" si="679"/>
        <v>2058.6799999999998</v>
      </c>
      <c r="K861" s="34">
        <f t="shared" si="680"/>
        <v>0</v>
      </c>
      <c r="L861" s="34">
        <f t="shared" si="681"/>
        <v>0</v>
      </c>
      <c r="M861" s="34">
        <f t="shared" si="682"/>
        <v>0</v>
      </c>
      <c r="N861" s="34">
        <v>0</v>
      </c>
      <c r="O861" s="34">
        <v>0</v>
      </c>
      <c r="P861" s="34">
        <f t="shared" si="683"/>
        <v>0</v>
      </c>
      <c r="Q861" s="34">
        <v>0</v>
      </c>
      <c r="R861" s="34">
        <v>0</v>
      </c>
      <c r="S861" s="34">
        <v>0</v>
      </c>
      <c r="T861" s="34">
        <v>0</v>
      </c>
      <c r="U861" s="34">
        <v>0</v>
      </c>
      <c r="V861" s="34">
        <v>0</v>
      </c>
      <c r="W861" s="34">
        <f t="shared" si="684"/>
        <v>0</v>
      </c>
      <c r="X861" s="34">
        <v>0</v>
      </c>
      <c r="Y861" s="34">
        <v>0</v>
      </c>
      <c r="Z861" s="34">
        <v>0</v>
      </c>
      <c r="AA861" s="34">
        <v>0</v>
      </c>
      <c r="AB861" s="34">
        <v>0</v>
      </c>
      <c r="AC861" s="34">
        <v>0</v>
      </c>
      <c r="AD861" s="34">
        <f t="shared" si="685"/>
        <v>0</v>
      </c>
      <c r="AE861" s="34">
        <v>0</v>
      </c>
      <c r="AF861" s="34">
        <v>0</v>
      </c>
      <c r="AG861" s="34">
        <v>0</v>
      </c>
      <c r="AH861" s="34">
        <v>0</v>
      </c>
      <c r="AI861" s="34">
        <v>0.35</v>
      </c>
      <c r="AJ861" s="34">
        <v>0</v>
      </c>
      <c r="AK861" s="34">
        <f t="shared" si="686"/>
        <v>58.68</v>
      </c>
      <c r="AL861" s="34">
        <v>58.68</v>
      </c>
      <c r="AM861" s="34">
        <v>0</v>
      </c>
      <c r="AN861" s="34">
        <v>0</v>
      </c>
      <c r="AO861" s="34">
        <v>0</v>
      </c>
      <c r="AP861" s="34">
        <v>0</v>
      </c>
      <c r="AQ861" s="34">
        <v>0</v>
      </c>
      <c r="AR861" s="34">
        <f t="shared" si="687"/>
        <v>2000</v>
      </c>
      <c r="AS861" s="34">
        <v>2000</v>
      </c>
      <c r="AT861" s="34">
        <v>0</v>
      </c>
      <c r="AU861" s="34">
        <v>0</v>
      </c>
      <c r="AV861" s="34">
        <v>0</v>
      </c>
    </row>
    <row r="862" spans="1:48" ht="114.75" x14ac:dyDescent="0.5">
      <c r="A862" s="53">
        <v>792</v>
      </c>
      <c r="B862" s="50" t="s">
        <v>1668</v>
      </c>
      <c r="C862" s="51" t="s">
        <v>1669</v>
      </c>
      <c r="D862" s="52">
        <v>2019</v>
      </c>
      <c r="E862" s="52">
        <v>2023</v>
      </c>
      <c r="F862" s="33">
        <v>1595.87</v>
      </c>
      <c r="G862" s="34">
        <f t="shared" si="676"/>
        <v>0.35</v>
      </c>
      <c r="H862" s="34">
        <f t="shared" si="677"/>
        <v>0</v>
      </c>
      <c r="I862" s="34">
        <f t="shared" si="678"/>
        <v>1595.87</v>
      </c>
      <c r="J862" s="34">
        <f t="shared" si="679"/>
        <v>1595.87</v>
      </c>
      <c r="K862" s="34">
        <f t="shared" si="680"/>
        <v>0</v>
      </c>
      <c r="L862" s="34">
        <f t="shared" si="681"/>
        <v>0</v>
      </c>
      <c r="M862" s="34">
        <f t="shared" si="682"/>
        <v>0</v>
      </c>
      <c r="N862" s="34">
        <v>0</v>
      </c>
      <c r="O862" s="34">
        <v>0</v>
      </c>
      <c r="P862" s="34">
        <f t="shared" si="683"/>
        <v>0</v>
      </c>
      <c r="Q862" s="34">
        <v>0</v>
      </c>
      <c r="R862" s="34">
        <v>0</v>
      </c>
      <c r="S862" s="34">
        <v>0</v>
      </c>
      <c r="T862" s="34">
        <v>0</v>
      </c>
      <c r="U862" s="34">
        <v>0</v>
      </c>
      <c r="V862" s="34">
        <v>0</v>
      </c>
      <c r="W862" s="34">
        <f t="shared" si="684"/>
        <v>0</v>
      </c>
      <c r="X862" s="34">
        <v>0</v>
      </c>
      <c r="Y862" s="34">
        <v>0</v>
      </c>
      <c r="Z862" s="34">
        <v>0</v>
      </c>
      <c r="AA862" s="34">
        <v>0</v>
      </c>
      <c r="AB862" s="34">
        <v>0</v>
      </c>
      <c r="AC862" s="34">
        <v>0</v>
      </c>
      <c r="AD862" s="34">
        <f t="shared" si="685"/>
        <v>0</v>
      </c>
      <c r="AE862" s="34">
        <v>0</v>
      </c>
      <c r="AF862" s="34">
        <v>0</v>
      </c>
      <c r="AG862" s="34">
        <v>0</v>
      </c>
      <c r="AH862" s="34">
        <v>0</v>
      </c>
      <c r="AI862" s="34">
        <v>0.35</v>
      </c>
      <c r="AJ862" s="34">
        <v>0</v>
      </c>
      <c r="AK862" s="34">
        <f t="shared" si="686"/>
        <v>595.87</v>
      </c>
      <c r="AL862" s="34">
        <v>595.87</v>
      </c>
      <c r="AM862" s="34">
        <v>0</v>
      </c>
      <c r="AN862" s="34">
        <v>0</v>
      </c>
      <c r="AO862" s="34">
        <v>0</v>
      </c>
      <c r="AP862" s="34">
        <v>0</v>
      </c>
      <c r="AQ862" s="34">
        <v>0</v>
      </c>
      <c r="AR862" s="34">
        <f t="shared" si="687"/>
        <v>1000</v>
      </c>
      <c r="AS862" s="34">
        <v>1000</v>
      </c>
      <c r="AT862" s="34">
        <v>0</v>
      </c>
      <c r="AU862" s="34">
        <v>0</v>
      </c>
      <c r="AV862" s="34">
        <v>0</v>
      </c>
    </row>
    <row r="863" spans="1:48" ht="114.75" x14ac:dyDescent="0.5">
      <c r="A863" s="53">
        <v>793</v>
      </c>
      <c r="B863" s="50" t="s">
        <v>1670</v>
      </c>
      <c r="C863" s="51" t="s">
        <v>1671</v>
      </c>
      <c r="D863" s="52">
        <v>2017</v>
      </c>
      <c r="E863" s="52">
        <v>2024</v>
      </c>
      <c r="F863" s="33">
        <v>8690.74</v>
      </c>
      <c r="G863" s="34">
        <f t="shared" si="676"/>
        <v>2.85</v>
      </c>
      <c r="H863" s="34">
        <f t="shared" si="677"/>
        <v>0</v>
      </c>
      <c r="I863" s="34">
        <f t="shared" si="678"/>
        <v>8690.74</v>
      </c>
      <c r="J863" s="34">
        <f t="shared" si="679"/>
        <v>8690.74</v>
      </c>
      <c r="K863" s="34">
        <f t="shared" si="680"/>
        <v>0</v>
      </c>
      <c r="L863" s="34">
        <f t="shared" si="681"/>
        <v>0</v>
      </c>
      <c r="M863" s="34">
        <f t="shared" si="682"/>
        <v>0</v>
      </c>
      <c r="N863" s="34">
        <v>0</v>
      </c>
      <c r="O863" s="34">
        <v>0</v>
      </c>
      <c r="P863" s="34">
        <f t="shared" si="683"/>
        <v>0</v>
      </c>
      <c r="Q863" s="34">
        <v>0</v>
      </c>
      <c r="R863" s="34">
        <v>0</v>
      </c>
      <c r="S863" s="34">
        <v>0</v>
      </c>
      <c r="T863" s="34">
        <v>0</v>
      </c>
      <c r="U863" s="34">
        <v>0</v>
      </c>
      <c r="V863" s="34">
        <v>0</v>
      </c>
      <c r="W863" s="34">
        <f t="shared" si="684"/>
        <v>0</v>
      </c>
      <c r="X863" s="34">
        <v>0</v>
      </c>
      <c r="Y863" s="34">
        <v>0</v>
      </c>
      <c r="Z863" s="34">
        <v>0</v>
      </c>
      <c r="AA863" s="34">
        <v>0</v>
      </c>
      <c r="AB863" s="34">
        <v>0</v>
      </c>
      <c r="AC863" s="34">
        <v>0</v>
      </c>
      <c r="AD863" s="34">
        <f t="shared" si="685"/>
        <v>0</v>
      </c>
      <c r="AE863" s="34">
        <v>0</v>
      </c>
      <c r="AF863" s="34">
        <v>0</v>
      </c>
      <c r="AG863" s="34">
        <v>0</v>
      </c>
      <c r="AH863" s="34">
        <v>0</v>
      </c>
      <c r="AI863" s="34">
        <v>0</v>
      </c>
      <c r="AJ863" s="34">
        <v>0</v>
      </c>
      <c r="AK863" s="34">
        <f t="shared" si="686"/>
        <v>690.74</v>
      </c>
      <c r="AL863" s="34">
        <v>690.74</v>
      </c>
      <c r="AM863" s="34">
        <v>0</v>
      </c>
      <c r="AN863" s="34">
        <v>0</v>
      </c>
      <c r="AO863" s="34">
        <v>0</v>
      </c>
      <c r="AP863" s="34">
        <v>2.85</v>
      </c>
      <c r="AQ863" s="34">
        <v>0</v>
      </c>
      <c r="AR863" s="34">
        <f t="shared" si="687"/>
        <v>8000</v>
      </c>
      <c r="AS863" s="34">
        <v>8000</v>
      </c>
      <c r="AT863" s="34">
        <v>0</v>
      </c>
      <c r="AU863" s="34">
        <v>0</v>
      </c>
      <c r="AV863" s="34">
        <v>0</v>
      </c>
    </row>
    <row r="864" spans="1:48" ht="114.75" x14ac:dyDescent="0.5">
      <c r="A864" s="53">
        <v>794</v>
      </c>
      <c r="B864" s="50" t="s">
        <v>1672</v>
      </c>
      <c r="C864" s="51" t="s">
        <v>1673</v>
      </c>
      <c r="D864" s="52">
        <v>2018</v>
      </c>
      <c r="E864" s="52">
        <v>2024</v>
      </c>
      <c r="F864" s="33">
        <v>13128.85</v>
      </c>
      <c r="G864" s="34">
        <f t="shared" si="676"/>
        <v>0.5</v>
      </c>
      <c r="H864" s="34">
        <f t="shared" si="677"/>
        <v>0.5</v>
      </c>
      <c r="I864" s="34">
        <f t="shared" si="678"/>
        <v>1128.8499999999999</v>
      </c>
      <c r="J864" s="34">
        <f t="shared" si="679"/>
        <v>1128.8499999999999</v>
      </c>
      <c r="K864" s="34">
        <f t="shared" si="680"/>
        <v>0</v>
      </c>
      <c r="L864" s="34">
        <f t="shared" si="681"/>
        <v>0</v>
      </c>
      <c r="M864" s="34">
        <f t="shared" si="682"/>
        <v>0</v>
      </c>
      <c r="N864" s="34">
        <v>0</v>
      </c>
      <c r="O864" s="34">
        <v>0</v>
      </c>
      <c r="P864" s="34">
        <f t="shared" si="683"/>
        <v>0</v>
      </c>
      <c r="Q864" s="34">
        <v>0</v>
      </c>
      <c r="R864" s="34">
        <v>0</v>
      </c>
      <c r="S864" s="34">
        <v>0</v>
      </c>
      <c r="T864" s="34">
        <v>0</v>
      </c>
      <c r="U864" s="34">
        <v>0</v>
      </c>
      <c r="V864" s="34">
        <v>0</v>
      </c>
      <c r="W864" s="34">
        <f t="shared" si="684"/>
        <v>0</v>
      </c>
      <c r="X864" s="34">
        <v>0</v>
      </c>
      <c r="Y864" s="34">
        <v>0</v>
      </c>
      <c r="Z864" s="34">
        <v>0</v>
      </c>
      <c r="AA864" s="34">
        <v>0</v>
      </c>
      <c r="AB864" s="34">
        <v>0</v>
      </c>
      <c r="AC864" s="34">
        <v>0</v>
      </c>
      <c r="AD864" s="34">
        <f t="shared" si="685"/>
        <v>0</v>
      </c>
      <c r="AE864" s="34">
        <v>0</v>
      </c>
      <c r="AF864" s="34">
        <v>0</v>
      </c>
      <c r="AG864" s="34">
        <v>0</v>
      </c>
      <c r="AH864" s="34">
        <v>0</v>
      </c>
      <c r="AI864" s="34">
        <v>0</v>
      </c>
      <c r="AJ864" s="34">
        <v>0</v>
      </c>
      <c r="AK864" s="34">
        <f t="shared" si="686"/>
        <v>128.85</v>
      </c>
      <c r="AL864" s="34">
        <v>128.85</v>
      </c>
      <c r="AM864" s="34">
        <v>0</v>
      </c>
      <c r="AN864" s="34">
        <v>0</v>
      </c>
      <c r="AO864" s="34">
        <v>0</v>
      </c>
      <c r="AP864" s="34">
        <v>0.5</v>
      </c>
      <c r="AQ864" s="34">
        <v>0.5</v>
      </c>
      <c r="AR864" s="34">
        <f t="shared" si="687"/>
        <v>1000</v>
      </c>
      <c r="AS864" s="34">
        <v>1000</v>
      </c>
      <c r="AT864" s="34">
        <v>0</v>
      </c>
      <c r="AU864" s="34">
        <v>0</v>
      </c>
      <c r="AV864" s="34">
        <v>0</v>
      </c>
    </row>
    <row r="865" spans="1:48" ht="114.75" x14ac:dyDescent="0.5">
      <c r="A865" s="53">
        <v>795</v>
      </c>
      <c r="B865" s="50" t="s">
        <v>2857</v>
      </c>
      <c r="C865" s="51" t="s">
        <v>2856</v>
      </c>
      <c r="D865" s="52">
        <v>2020</v>
      </c>
      <c r="E865" s="52">
        <v>2021</v>
      </c>
      <c r="F865" s="33">
        <v>4465.63</v>
      </c>
      <c r="G865" s="34">
        <f t="shared" si="676"/>
        <v>0.25</v>
      </c>
      <c r="H865" s="34">
        <f t="shared" si="677"/>
        <v>0.4</v>
      </c>
      <c r="I865" s="34">
        <f t="shared" si="678"/>
        <v>4465.63</v>
      </c>
      <c r="J865" s="34">
        <f t="shared" si="679"/>
        <v>4465.63</v>
      </c>
      <c r="K865" s="34">
        <f t="shared" si="680"/>
        <v>0</v>
      </c>
      <c r="L865" s="34">
        <f t="shared" si="681"/>
        <v>0</v>
      </c>
      <c r="M865" s="34">
        <f t="shared" si="682"/>
        <v>0</v>
      </c>
      <c r="N865" s="34">
        <v>0</v>
      </c>
      <c r="O865" s="34">
        <v>0</v>
      </c>
      <c r="P865" s="34">
        <f t="shared" si="683"/>
        <v>0</v>
      </c>
      <c r="Q865" s="34">
        <v>0</v>
      </c>
      <c r="R865" s="34">
        <v>0</v>
      </c>
      <c r="S865" s="34">
        <v>0</v>
      </c>
      <c r="T865" s="34">
        <v>0</v>
      </c>
      <c r="U865" s="34">
        <v>0.25</v>
      </c>
      <c r="V865" s="34">
        <v>0.4</v>
      </c>
      <c r="W865" s="34">
        <f t="shared" si="684"/>
        <v>465.63</v>
      </c>
      <c r="X865" s="34">
        <v>465.63</v>
      </c>
      <c r="Y865" s="34">
        <v>0</v>
      </c>
      <c r="Z865" s="34">
        <v>0</v>
      </c>
      <c r="AA865" s="34">
        <v>0</v>
      </c>
      <c r="AB865" s="34">
        <v>0</v>
      </c>
      <c r="AC865" s="34">
        <v>0</v>
      </c>
      <c r="AD865" s="34">
        <f t="shared" si="685"/>
        <v>4000</v>
      </c>
      <c r="AE865" s="34">
        <v>4000</v>
      </c>
      <c r="AF865" s="34">
        <v>0</v>
      </c>
      <c r="AG865" s="34">
        <v>0</v>
      </c>
      <c r="AH865" s="34">
        <v>0</v>
      </c>
      <c r="AI865" s="34">
        <v>0</v>
      </c>
      <c r="AJ865" s="34">
        <v>0</v>
      </c>
      <c r="AK865" s="34">
        <f t="shared" si="686"/>
        <v>0</v>
      </c>
      <c r="AL865" s="34">
        <v>0</v>
      </c>
      <c r="AM865" s="34">
        <v>0</v>
      </c>
      <c r="AN865" s="34">
        <v>0</v>
      </c>
      <c r="AO865" s="34">
        <v>0</v>
      </c>
      <c r="AP865" s="34">
        <v>0</v>
      </c>
      <c r="AQ865" s="34">
        <v>0</v>
      </c>
      <c r="AR865" s="34">
        <f t="shared" si="687"/>
        <v>0</v>
      </c>
      <c r="AS865" s="34">
        <v>0</v>
      </c>
      <c r="AT865" s="34">
        <v>0</v>
      </c>
      <c r="AU865" s="34">
        <v>0</v>
      </c>
      <c r="AV865" s="34">
        <v>0</v>
      </c>
    </row>
    <row r="866" spans="1:48" ht="114.75" x14ac:dyDescent="0.5">
      <c r="A866" s="53">
        <v>796</v>
      </c>
      <c r="B866" s="50" t="s">
        <v>1674</v>
      </c>
      <c r="C866" s="51" t="s">
        <v>1675</v>
      </c>
      <c r="D866" s="52">
        <v>2013</v>
      </c>
      <c r="E866" s="52">
        <v>2021</v>
      </c>
      <c r="F866" s="33">
        <v>17399.580000000002</v>
      </c>
      <c r="G866" s="34">
        <f t="shared" si="676"/>
        <v>1.4</v>
      </c>
      <c r="H866" s="34">
        <f t="shared" si="677"/>
        <v>0</v>
      </c>
      <c r="I866" s="34">
        <f t="shared" si="678"/>
        <v>5242.1499999999996</v>
      </c>
      <c r="J866" s="34">
        <f t="shared" si="679"/>
        <v>5242.1499999999996</v>
      </c>
      <c r="K866" s="34">
        <f t="shared" si="680"/>
        <v>0</v>
      </c>
      <c r="L866" s="34">
        <f t="shared" si="681"/>
        <v>0</v>
      </c>
      <c r="M866" s="34">
        <f t="shared" si="682"/>
        <v>0</v>
      </c>
      <c r="N866" s="34">
        <v>0</v>
      </c>
      <c r="O866" s="34">
        <v>0</v>
      </c>
      <c r="P866" s="34">
        <f t="shared" si="683"/>
        <v>242.15</v>
      </c>
      <c r="Q866" s="34">
        <v>242.15</v>
      </c>
      <c r="R866" s="34">
        <v>0</v>
      </c>
      <c r="S866" s="34">
        <v>0</v>
      </c>
      <c r="T866" s="34">
        <v>0</v>
      </c>
      <c r="U866" s="34">
        <v>1.4</v>
      </c>
      <c r="V866" s="34">
        <v>0</v>
      </c>
      <c r="W866" s="34">
        <f t="shared" si="684"/>
        <v>1000</v>
      </c>
      <c r="X866" s="34">
        <v>1000</v>
      </c>
      <c r="Y866" s="34">
        <v>0</v>
      </c>
      <c r="Z866" s="34">
        <v>0</v>
      </c>
      <c r="AA866" s="34">
        <v>0</v>
      </c>
      <c r="AB866" s="34">
        <v>0</v>
      </c>
      <c r="AC866" s="34">
        <v>0</v>
      </c>
      <c r="AD866" s="34">
        <f t="shared" si="685"/>
        <v>4000</v>
      </c>
      <c r="AE866" s="34">
        <v>4000</v>
      </c>
      <c r="AF866" s="34">
        <v>0</v>
      </c>
      <c r="AG866" s="34">
        <v>0</v>
      </c>
      <c r="AH866" s="34">
        <v>0</v>
      </c>
      <c r="AI866" s="34">
        <v>0</v>
      </c>
      <c r="AJ866" s="34">
        <v>0</v>
      </c>
      <c r="AK866" s="34">
        <f t="shared" si="686"/>
        <v>0</v>
      </c>
      <c r="AL866" s="34">
        <v>0</v>
      </c>
      <c r="AM866" s="34">
        <v>0</v>
      </c>
      <c r="AN866" s="34">
        <v>0</v>
      </c>
      <c r="AO866" s="34">
        <v>0</v>
      </c>
      <c r="AP866" s="34">
        <v>0</v>
      </c>
      <c r="AQ866" s="34">
        <v>0</v>
      </c>
      <c r="AR866" s="34">
        <f t="shared" si="687"/>
        <v>0</v>
      </c>
      <c r="AS866" s="34">
        <v>0</v>
      </c>
      <c r="AT866" s="34">
        <v>0</v>
      </c>
      <c r="AU866" s="34">
        <v>0</v>
      </c>
      <c r="AV866" s="34">
        <v>0</v>
      </c>
    </row>
    <row r="867" spans="1:48" ht="76.5" x14ac:dyDescent="0.5">
      <c r="A867" s="53">
        <v>797</v>
      </c>
      <c r="B867" s="50" t="s">
        <v>1676</v>
      </c>
      <c r="C867" s="51" t="s">
        <v>1677</v>
      </c>
      <c r="D867" s="52">
        <v>2013</v>
      </c>
      <c r="E867" s="52">
        <v>2020</v>
      </c>
      <c r="F867" s="33">
        <v>5110.2355499999994</v>
      </c>
      <c r="G867" s="34">
        <f t="shared" si="676"/>
        <v>0.19500000000000001</v>
      </c>
      <c r="H867" s="34">
        <f t="shared" si="677"/>
        <v>0.25</v>
      </c>
      <c r="I867" s="34">
        <f t="shared" si="678"/>
        <v>3008.52</v>
      </c>
      <c r="J867" s="34">
        <f t="shared" si="679"/>
        <v>3008.52</v>
      </c>
      <c r="K867" s="34">
        <f t="shared" si="680"/>
        <v>0</v>
      </c>
      <c r="L867" s="34">
        <f t="shared" si="681"/>
        <v>0</v>
      </c>
      <c r="M867" s="34">
        <f t="shared" si="682"/>
        <v>0</v>
      </c>
      <c r="N867" s="34">
        <v>0.19500000000000001</v>
      </c>
      <c r="O867" s="34">
        <v>0.25</v>
      </c>
      <c r="P867" s="34">
        <f t="shared" si="683"/>
        <v>3008.52</v>
      </c>
      <c r="Q867" s="34">
        <v>3008.52</v>
      </c>
      <c r="R867" s="34">
        <v>0</v>
      </c>
      <c r="S867" s="34">
        <v>0</v>
      </c>
      <c r="T867" s="34">
        <v>0</v>
      </c>
      <c r="U867" s="34">
        <v>0</v>
      </c>
      <c r="V867" s="34">
        <v>0</v>
      </c>
      <c r="W867" s="34">
        <f t="shared" si="684"/>
        <v>0</v>
      </c>
      <c r="X867" s="34">
        <v>0</v>
      </c>
      <c r="Y867" s="34">
        <v>0</v>
      </c>
      <c r="Z867" s="34">
        <v>0</v>
      </c>
      <c r="AA867" s="34">
        <v>0</v>
      </c>
      <c r="AB867" s="34">
        <v>0</v>
      </c>
      <c r="AC867" s="34">
        <v>0</v>
      </c>
      <c r="AD867" s="34">
        <f t="shared" si="685"/>
        <v>0</v>
      </c>
      <c r="AE867" s="34">
        <v>0</v>
      </c>
      <c r="AF867" s="34">
        <v>0</v>
      </c>
      <c r="AG867" s="34">
        <v>0</v>
      </c>
      <c r="AH867" s="34">
        <v>0</v>
      </c>
      <c r="AI867" s="34">
        <v>0</v>
      </c>
      <c r="AJ867" s="34">
        <v>0</v>
      </c>
      <c r="AK867" s="34">
        <f t="shared" si="686"/>
        <v>0</v>
      </c>
      <c r="AL867" s="34">
        <v>0</v>
      </c>
      <c r="AM867" s="34">
        <v>0</v>
      </c>
      <c r="AN867" s="34">
        <v>0</v>
      </c>
      <c r="AO867" s="34">
        <v>0</v>
      </c>
      <c r="AP867" s="34">
        <v>0</v>
      </c>
      <c r="AQ867" s="34">
        <v>0</v>
      </c>
      <c r="AR867" s="34">
        <f t="shared" si="687"/>
        <v>0</v>
      </c>
      <c r="AS867" s="34">
        <v>0</v>
      </c>
      <c r="AT867" s="34">
        <v>0</v>
      </c>
      <c r="AU867" s="34">
        <v>0</v>
      </c>
      <c r="AV867" s="34">
        <v>0</v>
      </c>
    </row>
    <row r="868" spans="1:48" ht="76.5" x14ac:dyDescent="0.5">
      <c r="A868" s="53">
        <v>798</v>
      </c>
      <c r="B868" s="50" t="s">
        <v>1678</v>
      </c>
      <c r="C868" s="51" t="s">
        <v>1679</v>
      </c>
      <c r="D868" s="52">
        <v>2019</v>
      </c>
      <c r="E868" s="52">
        <v>2020</v>
      </c>
      <c r="F868" s="33">
        <v>4140.6180199999999</v>
      </c>
      <c r="G868" s="34">
        <f t="shared" si="676"/>
        <v>0.36099999999999999</v>
      </c>
      <c r="H868" s="34">
        <f t="shared" si="677"/>
        <v>0.4</v>
      </c>
      <c r="I868" s="34">
        <f t="shared" si="678"/>
        <v>3669.16</v>
      </c>
      <c r="J868" s="34">
        <f t="shared" si="679"/>
        <v>3669.16</v>
      </c>
      <c r="K868" s="34">
        <f t="shared" si="680"/>
        <v>0</v>
      </c>
      <c r="L868" s="34">
        <f t="shared" si="681"/>
        <v>0</v>
      </c>
      <c r="M868" s="34">
        <f t="shared" si="682"/>
        <v>0</v>
      </c>
      <c r="N868" s="34">
        <v>0.36099999999999999</v>
      </c>
      <c r="O868" s="34">
        <v>0.4</v>
      </c>
      <c r="P868" s="34">
        <f t="shared" si="683"/>
        <v>3669.16</v>
      </c>
      <c r="Q868" s="34">
        <v>3669.16</v>
      </c>
      <c r="R868" s="34">
        <v>0</v>
      </c>
      <c r="S868" s="34">
        <v>0</v>
      </c>
      <c r="T868" s="34">
        <v>0</v>
      </c>
      <c r="U868" s="34">
        <v>0</v>
      </c>
      <c r="V868" s="34">
        <v>0</v>
      </c>
      <c r="W868" s="34">
        <f t="shared" si="684"/>
        <v>0</v>
      </c>
      <c r="X868" s="34">
        <v>0</v>
      </c>
      <c r="Y868" s="34">
        <v>0</v>
      </c>
      <c r="Z868" s="34">
        <v>0</v>
      </c>
      <c r="AA868" s="34">
        <v>0</v>
      </c>
      <c r="AB868" s="34">
        <v>0</v>
      </c>
      <c r="AC868" s="34">
        <v>0</v>
      </c>
      <c r="AD868" s="34">
        <f t="shared" si="685"/>
        <v>0</v>
      </c>
      <c r="AE868" s="34">
        <v>0</v>
      </c>
      <c r="AF868" s="34">
        <v>0</v>
      </c>
      <c r="AG868" s="34">
        <v>0</v>
      </c>
      <c r="AH868" s="34">
        <v>0</v>
      </c>
      <c r="AI868" s="34">
        <v>0</v>
      </c>
      <c r="AJ868" s="34">
        <v>0</v>
      </c>
      <c r="AK868" s="34">
        <f t="shared" si="686"/>
        <v>0</v>
      </c>
      <c r="AL868" s="34">
        <v>0</v>
      </c>
      <c r="AM868" s="34">
        <v>0</v>
      </c>
      <c r="AN868" s="34">
        <v>0</v>
      </c>
      <c r="AO868" s="34">
        <v>0</v>
      </c>
      <c r="AP868" s="34">
        <v>0</v>
      </c>
      <c r="AQ868" s="34">
        <v>0</v>
      </c>
      <c r="AR868" s="34">
        <f t="shared" si="687"/>
        <v>0</v>
      </c>
      <c r="AS868" s="34">
        <v>0</v>
      </c>
      <c r="AT868" s="34">
        <v>0</v>
      </c>
      <c r="AU868" s="34">
        <v>0</v>
      </c>
      <c r="AV868" s="34">
        <v>0</v>
      </c>
    </row>
    <row r="869" spans="1:48" ht="38.25" x14ac:dyDescent="0.5">
      <c r="A869" s="53"/>
      <c r="B869" s="43" t="s">
        <v>124</v>
      </c>
      <c r="C869" s="48"/>
      <c r="D869" s="52"/>
      <c r="E869" s="45"/>
      <c r="F869" s="35">
        <f t="shared" ref="F869:AV869" si="688">SUM(F870:F896)</f>
        <v>124565.20578000002</v>
      </c>
      <c r="G869" s="35">
        <f t="shared" si="688"/>
        <v>9.1227</v>
      </c>
      <c r="H869" s="35">
        <f t="shared" si="688"/>
        <v>4.7799999999999994</v>
      </c>
      <c r="I869" s="35">
        <f t="shared" si="688"/>
        <v>105444.14800000002</v>
      </c>
      <c r="J869" s="35">
        <f t="shared" si="688"/>
        <v>105444.14800000002</v>
      </c>
      <c r="K869" s="35">
        <f t="shared" si="688"/>
        <v>0</v>
      </c>
      <c r="L869" s="35">
        <f t="shared" si="688"/>
        <v>0</v>
      </c>
      <c r="M869" s="35">
        <f t="shared" si="688"/>
        <v>0</v>
      </c>
      <c r="N869" s="35">
        <f t="shared" si="688"/>
        <v>6.5126999999999997</v>
      </c>
      <c r="O869" s="35">
        <f t="shared" si="688"/>
        <v>1.33</v>
      </c>
      <c r="P869" s="35">
        <f t="shared" si="688"/>
        <v>32236.510000000006</v>
      </c>
      <c r="Q869" s="35">
        <f t="shared" si="688"/>
        <v>32236.510000000006</v>
      </c>
      <c r="R869" s="35">
        <f t="shared" si="688"/>
        <v>0</v>
      </c>
      <c r="S869" s="35">
        <f t="shared" si="688"/>
        <v>0</v>
      </c>
      <c r="T869" s="35">
        <f t="shared" si="688"/>
        <v>0</v>
      </c>
      <c r="U869" s="35">
        <f t="shared" si="688"/>
        <v>1.45</v>
      </c>
      <c r="V869" s="35">
        <f t="shared" si="688"/>
        <v>1.05</v>
      </c>
      <c r="W869" s="35">
        <f t="shared" si="688"/>
        <v>41804.507999999994</v>
      </c>
      <c r="X869" s="35">
        <f t="shared" si="688"/>
        <v>41804.507999999994</v>
      </c>
      <c r="Y869" s="35">
        <f t="shared" si="688"/>
        <v>0</v>
      </c>
      <c r="Z869" s="35">
        <f t="shared" si="688"/>
        <v>0</v>
      </c>
      <c r="AA869" s="35">
        <f t="shared" si="688"/>
        <v>0</v>
      </c>
      <c r="AB869" s="35">
        <f t="shared" si="688"/>
        <v>0.86</v>
      </c>
      <c r="AC869" s="35">
        <f t="shared" si="688"/>
        <v>1.5</v>
      </c>
      <c r="AD869" s="35">
        <f t="shared" si="688"/>
        <v>4565.82</v>
      </c>
      <c r="AE869" s="35">
        <f t="shared" si="688"/>
        <v>4565.82</v>
      </c>
      <c r="AF869" s="35">
        <f t="shared" si="688"/>
        <v>0</v>
      </c>
      <c r="AG869" s="35">
        <f t="shared" si="688"/>
        <v>0</v>
      </c>
      <c r="AH869" s="35">
        <f t="shared" si="688"/>
        <v>0</v>
      </c>
      <c r="AI869" s="35">
        <f t="shared" si="688"/>
        <v>0.30000000000000004</v>
      </c>
      <c r="AJ869" s="35">
        <f t="shared" si="688"/>
        <v>0.9</v>
      </c>
      <c r="AK869" s="35">
        <f t="shared" si="688"/>
        <v>11237.31</v>
      </c>
      <c r="AL869" s="35">
        <f t="shared" si="688"/>
        <v>11237.31</v>
      </c>
      <c r="AM869" s="35">
        <f t="shared" si="688"/>
        <v>0</v>
      </c>
      <c r="AN869" s="35">
        <f t="shared" si="688"/>
        <v>0</v>
      </c>
      <c r="AO869" s="35">
        <f t="shared" si="688"/>
        <v>0</v>
      </c>
      <c r="AP869" s="35">
        <f t="shared" si="688"/>
        <v>0</v>
      </c>
      <c r="AQ869" s="35">
        <f t="shared" si="688"/>
        <v>0</v>
      </c>
      <c r="AR869" s="35">
        <f t="shared" si="688"/>
        <v>15600</v>
      </c>
      <c r="AS869" s="35">
        <f t="shared" si="688"/>
        <v>15600</v>
      </c>
      <c r="AT869" s="35">
        <f t="shared" si="688"/>
        <v>0</v>
      </c>
      <c r="AU869" s="35">
        <f t="shared" si="688"/>
        <v>0</v>
      </c>
      <c r="AV869" s="35">
        <f t="shared" si="688"/>
        <v>0</v>
      </c>
    </row>
    <row r="870" spans="1:48" ht="153" x14ac:dyDescent="0.5">
      <c r="A870" s="53">
        <v>799</v>
      </c>
      <c r="B870" s="50" t="s">
        <v>1680</v>
      </c>
      <c r="C870" s="51" t="s">
        <v>1681</v>
      </c>
      <c r="D870" s="52">
        <v>2015</v>
      </c>
      <c r="E870" s="52">
        <v>2020</v>
      </c>
      <c r="F870" s="33">
        <v>12756.22</v>
      </c>
      <c r="G870" s="34">
        <f t="shared" ref="G870:G896" si="689">N870+U870+AB870+AI870+AP870</f>
        <v>0.71</v>
      </c>
      <c r="H870" s="34">
        <f t="shared" ref="H870:H896" si="690">O870+V870+AC870+AJ870+AQ870</f>
        <v>0.32</v>
      </c>
      <c r="I870" s="34">
        <f t="shared" ref="I870:I896" si="691">J870+K870+L870</f>
        <v>11903</v>
      </c>
      <c r="J870" s="34">
        <f t="shared" ref="J870:J896" si="692">Q870+X870+AE870+AL870+AS870</f>
        <v>11903</v>
      </c>
      <c r="K870" s="34">
        <f t="shared" ref="K870:K896" si="693">R870+Y870+AF870+AM870+AT870</f>
        <v>0</v>
      </c>
      <c r="L870" s="34">
        <f t="shared" ref="L870:L896" si="694">S870+Z870+AG870+AN870+AU870</f>
        <v>0</v>
      </c>
      <c r="M870" s="34">
        <f t="shared" ref="M870:M896" si="695">T870+AA870+AH870+AO870+AV870</f>
        <v>0</v>
      </c>
      <c r="N870" s="34">
        <v>0.71</v>
      </c>
      <c r="O870" s="34">
        <v>0.32</v>
      </c>
      <c r="P870" s="34">
        <f t="shared" ref="P870:P896" si="696">Q870+R870+S870</f>
        <v>2903</v>
      </c>
      <c r="Q870" s="34">
        <v>2903</v>
      </c>
      <c r="R870" s="34">
        <v>0</v>
      </c>
      <c r="S870" s="34">
        <v>0</v>
      </c>
      <c r="T870" s="34">
        <v>0</v>
      </c>
      <c r="U870" s="34">
        <v>0</v>
      </c>
      <c r="V870" s="34">
        <v>0</v>
      </c>
      <c r="W870" s="34">
        <f t="shared" ref="W870:W896" si="697">X870+Y870+Z870</f>
        <v>9000</v>
      </c>
      <c r="X870" s="34">
        <v>9000</v>
      </c>
      <c r="Y870" s="34">
        <v>0</v>
      </c>
      <c r="Z870" s="34">
        <v>0</v>
      </c>
      <c r="AA870" s="34">
        <v>0</v>
      </c>
      <c r="AB870" s="34">
        <v>0</v>
      </c>
      <c r="AC870" s="34">
        <v>0</v>
      </c>
      <c r="AD870" s="34">
        <f t="shared" ref="AD870:AD896" si="698">AE870+AF870+AG870</f>
        <v>0</v>
      </c>
      <c r="AE870" s="34">
        <v>0</v>
      </c>
      <c r="AF870" s="34">
        <v>0</v>
      </c>
      <c r="AG870" s="34">
        <v>0</v>
      </c>
      <c r="AH870" s="34">
        <v>0</v>
      </c>
      <c r="AI870" s="34">
        <v>0</v>
      </c>
      <c r="AJ870" s="34">
        <v>0</v>
      </c>
      <c r="AK870" s="34">
        <f t="shared" ref="AK870:AK896" si="699">AL870+AM870+AN870</f>
        <v>0</v>
      </c>
      <c r="AL870" s="34">
        <v>0</v>
      </c>
      <c r="AM870" s="34">
        <v>0</v>
      </c>
      <c r="AN870" s="34">
        <v>0</v>
      </c>
      <c r="AO870" s="34">
        <v>0</v>
      </c>
      <c r="AP870" s="34">
        <v>0</v>
      </c>
      <c r="AQ870" s="34">
        <v>0</v>
      </c>
      <c r="AR870" s="34">
        <f t="shared" ref="AR870:AR896" si="700">AS870+AT870+AU870</f>
        <v>0</v>
      </c>
      <c r="AS870" s="34">
        <v>0</v>
      </c>
      <c r="AT870" s="34">
        <v>0</v>
      </c>
      <c r="AU870" s="34">
        <v>0</v>
      </c>
      <c r="AV870" s="34">
        <v>0</v>
      </c>
    </row>
    <row r="871" spans="1:48" ht="114.75" x14ac:dyDescent="0.5">
      <c r="A871" s="53">
        <v>800</v>
      </c>
      <c r="B871" s="50" t="s">
        <v>1682</v>
      </c>
      <c r="C871" s="51" t="s">
        <v>1683</v>
      </c>
      <c r="D871" s="52">
        <v>2016</v>
      </c>
      <c r="E871" s="52">
        <v>2022</v>
      </c>
      <c r="F871" s="33">
        <v>1727.84</v>
      </c>
      <c r="G871" s="34">
        <f t="shared" si="689"/>
        <v>0.1</v>
      </c>
      <c r="H871" s="34">
        <f t="shared" si="690"/>
        <v>0.25</v>
      </c>
      <c r="I871" s="34">
        <f t="shared" si="691"/>
        <v>1727.84</v>
      </c>
      <c r="J871" s="34">
        <f t="shared" si="692"/>
        <v>1727.84</v>
      </c>
      <c r="K871" s="34">
        <f t="shared" si="693"/>
        <v>0</v>
      </c>
      <c r="L871" s="34">
        <f t="shared" si="694"/>
        <v>0</v>
      </c>
      <c r="M871" s="34">
        <f t="shared" si="695"/>
        <v>0</v>
      </c>
      <c r="N871" s="34">
        <v>0</v>
      </c>
      <c r="O871" s="34">
        <v>0</v>
      </c>
      <c r="P871" s="34">
        <f t="shared" si="696"/>
        <v>0</v>
      </c>
      <c r="Q871" s="34">
        <v>0</v>
      </c>
      <c r="R871" s="34">
        <v>0</v>
      </c>
      <c r="S871" s="34">
        <v>0</v>
      </c>
      <c r="T871" s="34">
        <v>0</v>
      </c>
      <c r="U871" s="34">
        <v>0</v>
      </c>
      <c r="V871" s="34">
        <v>0</v>
      </c>
      <c r="W871" s="34">
        <f t="shared" si="697"/>
        <v>0</v>
      </c>
      <c r="X871" s="34">
        <v>0</v>
      </c>
      <c r="Y871" s="34">
        <v>0</v>
      </c>
      <c r="Z871" s="34">
        <v>0</v>
      </c>
      <c r="AA871" s="34">
        <v>0</v>
      </c>
      <c r="AB871" s="34">
        <v>0.1</v>
      </c>
      <c r="AC871" s="34">
        <v>0.25</v>
      </c>
      <c r="AD871" s="34">
        <f t="shared" si="698"/>
        <v>227.84</v>
      </c>
      <c r="AE871" s="34">
        <v>227.84</v>
      </c>
      <c r="AF871" s="34">
        <v>0</v>
      </c>
      <c r="AG871" s="34">
        <v>0</v>
      </c>
      <c r="AH871" s="34">
        <v>0</v>
      </c>
      <c r="AI871" s="34">
        <v>0</v>
      </c>
      <c r="AJ871" s="34">
        <v>0</v>
      </c>
      <c r="AK871" s="34">
        <f t="shared" si="699"/>
        <v>1500</v>
      </c>
      <c r="AL871" s="34">
        <v>1500</v>
      </c>
      <c r="AM871" s="34">
        <v>0</v>
      </c>
      <c r="AN871" s="34">
        <v>0</v>
      </c>
      <c r="AO871" s="34">
        <v>0</v>
      </c>
      <c r="AP871" s="34">
        <v>0</v>
      </c>
      <c r="AQ871" s="34">
        <v>0</v>
      </c>
      <c r="AR871" s="34">
        <f t="shared" si="700"/>
        <v>0</v>
      </c>
      <c r="AS871" s="34">
        <v>0</v>
      </c>
      <c r="AT871" s="34">
        <v>0</v>
      </c>
      <c r="AU871" s="34">
        <v>0</v>
      </c>
      <c r="AV871" s="34">
        <v>0</v>
      </c>
    </row>
    <row r="872" spans="1:48" ht="114.75" x14ac:dyDescent="0.5">
      <c r="A872" s="53">
        <v>801</v>
      </c>
      <c r="B872" s="50" t="s">
        <v>1684</v>
      </c>
      <c r="C872" s="51" t="s">
        <v>1685</v>
      </c>
      <c r="D872" s="52">
        <v>2016</v>
      </c>
      <c r="E872" s="52">
        <v>2022</v>
      </c>
      <c r="F872" s="33">
        <v>1727.84</v>
      </c>
      <c r="G872" s="34">
        <f t="shared" si="689"/>
        <v>0.1</v>
      </c>
      <c r="H872" s="34">
        <f t="shared" si="690"/>
        <v>0.25</v>
      </c>
      <c r="I872" s="34">
        <f t="shared" si="691"/>
        <v>1727.84</v>
      </c>
      <c r="J872" s="34">
        <f t="shared" si="692"/>
        <v>1727.84</v>
      </c>
      <c r="K872" s="34">
        <f t="shared" si="693"/>
        <v>0</v>
      </c>
      <c r="L872" s="34">
        <f t="shared" si="694"/>
        <v>0</v>
      </c>
      <c r="M872" s="34">
        <f t="shared" si="695"/>
        <v>0</v>
      </c>
      <c r="N872" s="34">
        <v>0</v>
      </c>
      <c r="O872" s="34">
        <v>0</v>
      </c>
      <c r="P872" s="34">
        <f t="shared" si="696"/>
        <v>0</v>
      </c>
      <c r="Q872" s="34">
        <v>0</v>
      </c>
      <c r="R872" s="34">
        <v>0</v>
      </c>
      <c r="S872" s="34">
        <v>0</v>
      </c>
      <c r="T872" s="34">
        <v>0</v>
      </c>
      <c r="U872" s="34">
        <v>0</v>
      </c>
      <c r="V872" s="34">
        <v>0</v>
      </c>
      <c r="W872" s="34">
        <f t="shared" si="697"/>
        <v>0</v>
      </c>
      <c r="X872" s="34">
        <v>0</v>
      </c>
      <c r="Y872" s="34">
        <v>0</v>
      </c>
      <c r="Z872" s="34">
        <v>0</v>
      </c>
      <c r="AA872" s="34">
        <v>0</v>
      </c>
      <c r="AB872" s="34">
        <v>0.1</v>
      </c>
      <c r="AC872" s="34">
        <v>0.25</v>
      </c>
      <c r="AD872" s="34">
        <f t="shared" si="698"/>
        <v>227.84</v>
      </c>
      <c r="AE872" s="34">
        <v>227.84</v>
      </c>
      <c r="AF872" s="34">
        <v>0</v>
      </c>
      <c r="AG872" s="34">
        <v>0</v>
      </c>
      <c r="AH872" s="34">
        <v>0</v>
      </c>
      <c r="AI872" s="34">
        <v>0</v>
      </c>
      <c r="AJ872" s="34">
        <v>0</v>
      </c>
      <c r="AK872" s="34">
        <f t="shared" si="699"/>
        <v>1500</v>
      </c>
      <c r="AL872" s="34">
        <v>1500</v>
      </c>
      <c r="AM872" s="34">
        <v>0</v>
      </c>
      <c r="AN872" s="34">
        <v>0</v>
      </c>
      <c r="AO872" s="34">
        <v>0</v>
      </c>
      <c r="AP872" s="34">
        <v>0</v>
      </c>
      <c r="AQ872" s="34">
        <v>0</v>
      </c>
      <c r="AR872" s="34">
        <f t="shared" si="700"/>
        <v>0</v>
      </c>
      <c r="AS872" s="34">
        <v>0</v>
      </c>
      <c r="AT872" s="34">
        <v>0</v>
      </c>
      <c r="AU872" s="34">
        <v>0</v>
      </c>
      <c r="AV872" s="34">
        <v>0</v>
      </c>
    </row>
    <row r="873" spans="1:48" ht="114.75" x14ac:dyDescent="0.5">
      <c r="A873" s="53">
        <v>802</v>
      </c>
      <c r="B873" s="50" t="s">
        <v>1686</v>
      </c>
      <c r="C873" s="51" t="s">
        <v>1687</v>
      </c>
      <c r="D873" s="52">
        <v>2016</v>
      </c>
      <c r="E873" s="52">
        <v>2022</v>
      </c>
      <c r="F873" s="33">
        <v>1727.84</v>
      </c>
      <c r="G873" s="34">
        <f t="shared" si="689"/>
        <v>0.1</v>
      </c>
      <c r="H873" s="34">
        <f t="shared" si="690"/>
        <v>0.25</v>
      </c>
      <c r="I873" s="34">
        <f t="shared" si="691"/>
        <v>1727.84</v>
      </c>
      <c r="J873" s="34">
        <f t="shared" si="692"/>
        <v>1727.84</v>
      </c>
      <c r="K873" s="34">
        <f t="shared" si="693"/>
        <v>0</v>
      </c>
      <c r="L873" s="34">
        <f t="shared" si="694"/>
        <v>0</v>
      </c>
      <c r="M873" s="34">
        <f t="shared" si="695"/>
        <v>0</v>
      </c>
      <c r="N873" s="34">
        <v>0</v>
      </c>
      <c r="O873" s="34">
        <v>0</v>
      </c>
      <c r="P873" s="34">
        <f t="shared" si="696"/>
        <v>0</v>
      </c>
      <c r="Q873" s="34">
        <v>0</v>
      </c>
      <c r="R873" s="34">
        <v>0</v>
      </c>
      <c r="S873" s="34">
        <v>0</v>
      </c>
      <c r="T873" s="34">
        <v>0</v>
      </c>
      <c r="U873" s="34">
        <v>0</v>
      </c>
      <c r="V873" s="34">
        <v>0</v>
      </c>
      <c r="W873" s="34">
        <f t="shared" si="697"/>
        <v>0</v>
      </c>
      <c r="X873" s="34">
        <v>0</v>
      </c>
      <c r="Y873" s="34">
        <v>0</v>
      </c>
      <c r="Z873" s="34">
        <v>0</v>
      </c>
      <c r="AA873" s="34">
        <v>0</v>
      </c>
      <c r="AB873" s="34">
        <v>0.1</v>
      </c>
      <c r="AC873" s="34">
        <v>0.25</v>
      </c>
      <c r="AD873" s="34">
        <f t="shared" si="698"/>
        <v>227.84</v>
      </c>
      <c r="AE873" s="34">
        <v>227.84</v>
      </c>
      <c r="AF873" s="34">
        <v>0</v>
      </c>
      <c r="AG873" s="34">
        <v>0</v>
      </c>
      <c r="AH873" s="34">
        <v>0</v>
      </c>
      <c r="AI873" s="34">
        <v>0</v>
      </c>
      <c r="AJ873" s="34">
        <v>0</v>
      </c>
      <c r="AK873" s="34">
        <f t="shared" si="699"/>
        <v>1500</v>
      </c>
      <c r="AL873" s="34">
        <v>1500</v>
      </c>
      <c r="AM873" s="34">
        <v>0</v>
      </c>
      <c r="AN873" s="34">
        <v>0</v>
      </c>
      <c r="AO873" s="34">
        <v>0</v>
      </c>
      <c r="AP873" s="34">
        <v>0</v>
      </c>
      <c r="AQ873" s="34">
        <v>0</v>
      </c>
      <c r="AR873" s="34">
        <f t="shared" si="700"/>
        <v>0</v>
      </c>
      <c r="AS873" s="34">
        <v>0</v>
      </c>
      <c r="AT873" s="34">
        <v>0</v>
      </c>
      <c r="AU873" s="34">
        <v>0</v>
      </c>
      <c r="AV873" s="34">
        <v>0</v>
      </c>
    </row>
    <row r="874" spans="1:48" ht="114.75" x14ac:dyDescent="0.5">
      <c r="A874" s="53">
        <v>803</v>
      </c>
      <c r="B874" s="50" t="s">
        <v>1688</v>
      </c>
      <c r="C874" s="51" t="s">
        <v>1689</v>
      </c>
      <c r="D874" s="52">
        <v>2016</v>
      </c>
      <c r="E874" s="52">
        <v>2022</v>
      </c>
      <c r="F874" s="33">
        <v>1727.84</v>
      </c>
      <c r="G874" s="34">
        <f t="shared" si="689"/>
        <v>0.1</v>
      </c>
      <c r="H874" s="34">
        <f t="shared" si="690"/>
        <v>0.25</v>
      </c>
      <c r="I874" s="34">
        <f t="shared" si="691"/>
        <v>1727.84</v>
      </c>
      <c r="J874" s="34">
        <f t="shared" si="692"/>
        <v>1727.84</v>
      </c>
      <c r="K874" s="34">
        <f t="shared" si="693"/>
        <v>0</v>
      </c>
      <c r="L874" s="34">
        <f t="shared" si="694"/>
        <v>0</v>
      </c>
      <c r="M874" s="34">
        <f t="shared" si="695"/>
        <v>0</v>
      </c>
      <c r="N874" s="34">
        <v>0</v>
      </c>
      <c r="O874" s="34">
        <v>0</v>
      </c>
      <c r="P874" s="34">
        <f t="shared" si="696"/>
        <v>0</v>
      </c>
      <c r="Q874" s="34">
        <v>0</v>
      </c>
      <c r="R874" s="34">
        <v>0</v>
      </c>
      <c r="S874" s="34">
        <v>0</v>
      </c>
      <c r="T874" s="34">
        <v>0</v>
      </c>
      <c r="U874" s="34">
        <v>0</v>
      </c>
      <c r="V874" s="34">
        <v>0</v>
      </c>
      <c r="W874" s="34">
        <f t="shared" si="697"/>
        <v>0</v>
      </c>
      <c r="X874" s="34">
        <v>0</v>
      </c>
      <c r="Y874" s="34">
        <v>0</v>
      </c>
      <c r="Z874" s="34">
        <v>0</v>
      </c>
      <c r="AA874" s="34">
        <v>0</v>
      </c>
      <c r="AB874" s="34">
        <v>0.1</v>
      </c>
      <c r="AC874" s="34">
        <v>0.25</v>
      </c>
      <c r="AD874" s="34">
        <f t="shared" si="698"/>
        <v>227.84</v>
      </c>
      <c r="AE874" s="34">
        <v>227.84</v>
      </c>
      <c r="AF874" s="34">
        <v>0</v>
      </c>
      <c r="AG874" s="34">
        <v>0</v>
      </c>
      <c r="AH874" s="34">
        <v>0</v>
      </c>
      <c r="AI874" s="34">
        <v>0</v>
      </c>
      <c r="AJ874" s="34">
        <v>0</v>
      </c>
      <c r="AK874" s="34">
        <f t="shared" si="699"/>
        <v>1500</v>
      </c>
      <c r="AL874" s="34">
        <v>1500</v>
      </c>
      <c r="AM874" s="34">
        <v>0</v>
      </c>
      <c r="AN874" s="34">
        <v>0</v>
      </c>
      <c r="AO874" s="34">
        <v>0</v>
      </c>
      <c r="AP874" s="34">
        <v>0</v>
      </c>
      <c r="AQ874" s="34">
        <v>0</v>
      </c>
      <c r="AR874" s="34">
        <f t="shared" si="700"/>
        <v>0</v>
      </c>
      <c r="AS874" s="34">
        <v>0</v>
      </c>
      <c r="AT874" s="34">
        <v>0</v>
      </c>
      <c r="AU874" s="34">
        <v>0</v>
      </c>
      <c r="AV874" s="34">
        <v>0</v>
      </c>
    </row>
    <row r="875" spans="1:48" ht="114.75" x14ac:dyDescent="0.5">
      <c r="A875" s="53">
        <v>804</v>
      </c>
      <c r="B875" s="50" t="s">
        <v>1690</v>
      </c>
      <c r="C875" s="51" t="s">
        <v>1691</v>
      </c>
      <c r="D875" s="52">
        <v>2016</v>
      </c>
      <c r="E875" s="52">
        <v>2022</v>
      </c>
      <c r="F875" s="33">
        <v>1727.84</v>
      </c>
      <c r="G875" s="34">
        <f t="shared" si="689"/>
        <v>0.1</v>
      </c>
      <c r="H875" s="34">
        <f t="shared" si="690"/>
        <v>0.25</v>
      </c>
      <c r="I875" s="34">
        <f t="shared" si="691"/>
        <v>1727.84</v>
      </c>
      <c r="J875" s="34">
        <f t="shared" si="692"/>
        <v>1727.84</v>
      </c>
      <c r="K875" s="34">
        <f t="shared" si="693"/>
        <v>0</v>
      </c>
      <c r="L875" s="34">
        <f t="shared" si="694"/>
        <v>0</v>
      </c>
      <c r="M875" s="34">
        <f t="shared" si="695"/>
        <v>0</v>
      </c>
      <c r="N875" s="34">
        <v>0</v>
      </c>
      <c r="O875" s="34">
        <v>0</v>
      </c>
      <c r="P875" s="34">
        <f t="shared" si="696"/>
        <v>0</v>
      </c>
      <c r="Q875" s="34">
        <v>0</v>
      </c>
      <c r="R875" s="34">
        <v>0</v>
      </c>
      <c r="S875" s="34">
        <v>0</v>
      </c>
      <c r="T875" s="34">
        <v>0</v>
      </c>
      <c r="U875" s="34">
        <v>0</v>
      </c>
      <c r="V875" s="34">
        <v>0</v>
      </c>
      <c r="W875" s="34">
        <f t="shared" si="697"/>
        <v>0</v>
      </c>
      <c r="X875" s="34">
        <v>0</v>
      </c>
      <c r="Y875" s="34">
        <v>0</v>
      </c>
      <c r="Z875" s="34">
        <v>0</v>
      </c>
      <c r="AA875" s="34">
        <v>0</v>
      </c>
      <c r="AB875" s="34">
        <v>0.1</v>
      </c>
      <c r="AC875" s="34">
        <v>0.25</v>
      </c>
      <c r="AD875" s="34">
        <f t="shared" si="698"/>
        <v>227.84</v>
      </c>
      <c r="AE875" s="34">
        <v>227.84</v>
      </c>
      <c r="AF875" s="34">
        <v>0</v>
      </c>
      <c r="AG875" s="34">
        <v>0</v>
      </c>
      <c r="AH875" s="34">
        <v>0</v>
      </c>
      <c r="AI875" s="34">
        <v>0</v>
      </c>
      <c r="AJ875" s="34">
        <v>0</v>
      </c>
      <c r="AK875" s="34">
        <f t="shared" si="699"/>
        <v>1500</v>
      </c>
      <c r="AL875" s="34">
        <v>1500</v>
      </c>
      <c r="AM875" s="34">
        <v>0</v>
      </c>
      <c r="AN875" s="34">
        <v>0</v>
      </c>
      <c r="AO875" s="34">
        <v>0</v>
      </c>
      <c r="AP875" s="34">
        <v>0</v>
      </c>
      <c r="AQ875" s="34">
        <v>0</v>
      </c>
      <c r="AR875" s="34">
        <f t="shared" si="700"/>
        <v>0</v>
      </c>
      <c r="AS875" s="34">
        <v>0</v>
      </c>
      <c r="AT875" s="34">
        <v>0</v>
      </c>
      <c r="AU875" s="34">
        <v>0</v>
      </c>
      <c r="AV875" s="34">
        <v>0</v>
      </c>
    </row>
    <row r="876" spans="1:48" ht="114.75" x14ac:dyDescent="0.5">
      <c r="A876" s="53">
        <v>805</v>
      </c>
      <c r="B876" s="50" t="s">
        <v>1692</v>
      </c>
      <c r="C876" s="51" t="s">
        <v>1693</v>
      </c>
      <c r="D876" s="52">
        <v>2016</v>
      </c>
      <c r="E876" s="52">
        <v>2021</v>
      </c>
      <c r="F876" s="33">
        <v>1711.16</v>
      </c>
      <c r="G876" s="34">
        <f t="shared" si="689"/>
        <v>0.1</v>
      </c>
      <c r="H876" s="34">
        <f t="shared" si="690"/>
        <v>0.25</v>
      </c>
      <c r="I876" s="34">
        <f t="shared" si="691"/>
        <v>1462.6880000000001</v>
      </c>
      <c r="J876" s="34">
        <f t="shared" si="692"/>
        <v>1462.6880000000001</v>
      </c>
      <c r="K876" s="34">
        <f t="shared" si="693"/>
        <v>0</v>
      </c>
      <c r="L876" s="34">
        <f t="shared" si="694"/>
        <v>0</v>
      </c>
      <c r="M876" s="34">
        <f t="shared" si="695"/>
        <v>0</v>
      </c>
      <c r="N876" s="34">
        <v>0</v>
      </c>
      <c r="O876" s="34">
        <v>0</v>
      </c>
      <c r="P876" s="34">
        <f t="shared" si="696"/>
        <v>93.76</v>
      </c>
      <c r="Q876" s="34">
        <v>93.76</v>
      </c>
      <c r="R876" s="34">
        <v>0</v>
      </c>
      <c r="S876" s="34">
        <v>0</v>
      </c>
      <c r="T876" s="34">
        <v>0</v>
      </c>
      <c r="U876" s="34">
        <v>0.1</v>
      </c>
      <c r="V876" s="34">
        <v>0.25</v>
      </c>
      <c r="W876" s="34">
        <f t="shared" si="697"/>
        <v>1368.9280000000001</v>
      </c>
      <c r="X876" s="34">
        <v>1368.9280000000001</v>
      </c>
      <c r="Y876" s="34">
        <v>0</v>
      </c>
      <c r="Z876" s="34">
        <v>0</v>
      </c>
      <c r="AA876" s="34">
        <v>0</v>
      </c>
      <c r="AB876" s="34">
        <v>0</v>
      </c>
      <c r="AC876" s="34">
        <v>0</v>
      </c>
      <c r="AD876" s="34">
        <f t="shared" si="698"/>
        <v>0</v>
      </c>
      <c r="AE876" s="34">
        <v>0</v>
      </c>
      <c r="AF876" s="34">
        <v>0</v>
      </c>
      <c r="AG876" s="34">
        <v>0</v>
      </c>
      <c r="AH876" s="34">
        <v>0</v>
      </c>
      <c r="AI876" s="34">
        <v>0</v>
      </c>
      <c r="AJ876" s="34">
        <v>0</v>
      </c>
      <c r="AK876" s="34">
        <f t="shared" si="699"/>
        <v>0</v>
      </c>
      <c r="AL876" s="34">
        <v>0</v>
      </c>
      <c r="AM876" s="34">
        <v>0</v>
      </c>
      <c r="AN876" s="34">
        <v>0</v>
      </c>
      <c r="AO876" s="34">
        <v>0</v>
      </c>
      <c r="AP876" s="34">
        <v>0</v>
      </c>
      <c r="AQ876" s="34">
        <v>0</v>
      </c>
      <c r="AR876" s="34">
        <f t="shared" si="700"/>
        <v>0</v>
      </c>
      <c r="AS876" s="34">
        <v>0</v>
      </c>
      <c r="AT876" s="34">
        <v>0</v>
      </c>
      <c r="AU876" s="34">
        <v>0</v>
      </c>
      <c r="AV876" s="34">
        <v>0</v>
      </c>
    </row>
    <row r="877" spans="1:48" ht="114.75" x14ac:dyDescent="0.5">
      <c r="A877" s="53">
        <v>806</v>
      </c>
      <c r="B877" s="50" t="s">
        <v>1694</v>
      </c>
      <c r="C877" s="51" t="s">
        <v>1695</v>
      </c>
      <c r="D877" s="52">
        <v>2016</v>
      </c>
      <c r="E877" s="52">
        <v>2021</v>
      </c>
      <c r="F877" s="33">
        <v>1711.16</v>
      </c>
      <c r="G877" s="34">
        <f t="shared" si="689"/>
        <v>0.1</v>
      </c>
      <c r="H877" s="34">
        <f t="shared" si="690"/>
        <v>0.25</v>
      </c>
      <c r="I877" s="34">
        <f t="shared" si="691"/>
        <v>1462.6880000000001</v>
      </c>
      <c r="J877" s="34">
        <f t="shared" si="692"/>
        <v>1462.6880000000001</v>
      </c>
      <c r="K877" s="34">
        <f t="shared" si="693"/>
        <v>0</v>
      </c>
      <c r="L877" s="34">
        <f t="shared" si="694"/>
        <v>0</v>
      </c>
      <c r="M877" s="34">
        <f t="shared" si="695"/>
        <v>0</v>
      </c>
      <c r="N877" s="34">
        <v>0</v>
      </c>
      <c r="O877" s="34">
        <v>0</v>
      </c>
      <c r="P877" s="34">
        <f t="shared" si="696"/>
        <v>93.76</v>
      </c>
      <c r="Q877" s="34">
        <v>93.76</v>
      </c>
      <c r="R877" s="34">
        <v>0</v>
      </c>
      <c r="S877" s="34">
        <v>0</v>
      </c>
      <c r="T877" s="34">
        <v>0</v>
      </c>
      <c r="U877" s="34">
        <v>0.1</v>
      </c>
      <c r="V877" s="34">
        <v>0.25</v>
      </c>
      <c r="W877" s="34">
        <f t="shared" si="697"/>
        <v>1368.9280000000001</v>
      </c>
      <c r="X877" s="34">
        <v>1368.9280000000001</v>
      </c>
      <c r="Y877" s="34">
        <v>0</v>
      </c>
      <c r="Z877" s="34">
        <v>0</v>
      </c>
      <c r="AA877" s="34">
        <v>0</v>
      </c>
      <c r="AB877" s="34">
        <v>0</v>
      </c>
      <c r="AC877" s="34">
        <v>0</v>
      </c>
      <c r="AD877" s="34">
        <f t="shared" si="698"/>
        <v>0</v>
      </c>
      <c r="AE877" s="34">
        <v>0</v>
      </c>
      <c r="AF877" s="34">
        <v>0</v>
      </c>
      <c r="AG877" s="34">
        <v>0</v>
      </c>
      <c r="AH877" s="34">
        <v>0</v>
      </c>
      <c r="AI877" s="34">
        <v>0</v>
      </c>
      <c r="AJ877" s="34">
        <v>0</v>
      </c>
      <c r="AK877" s="34">
        <f t="shared" si="699"/>
        <v>0</v>
      </c>
      <c r="AL877" s="34">
        <v>0</v>
      </c>
      <c r="AM877" s="34">
        <v>0</v>
      </c>
      <c r="AN877" s="34">
        <v>0</v>
      </c>
      <c r="AO877" s="34">
        <v>0</v>
      </c>
      <c r="AP877" s="34">
        <v>0</v>
      </c>
      <c r="AQ877" s="34">
        <v>0</v>
      </c>
      <c r="AR877" s="34">
        <f t="shared" si="700"/>
        <v>0</v>
      </c>
      <c r="AS877" s="34">
        <v>0</v>
      </c>
      <c r="AT877" s="34">
        <v>0</v>
      </c>
      <c r="AU877" s="34">
        <v>0</v>
      </c>
      <c r="AV877" s="34">
        <v>0</v>
      </c>
    </row>
    <row r="878" spans="1:48" ht="114.75" x14ac:dyDescent="0.5">
      <c r="A878" s="53">
        <v>807</v>
      </c>
      <c r="B878" s="50" t="s">
        <v>1696</v>
      </c>
      <c r="C878" s="51" t="s">
        <v>1697</v>
      </c>
      <c r="D878" s="52">
        <v>2016</v>
      </c>
      <c r="E878" s="52">
        <v>2021</v>
      </c>
      <c r="F878" s="33">
        <v>1711.16</v>
      </c>
      <c r="G878" s="34">
        <f t="shared" si="689"/>
        <v>0.1</v>
      </c>
      <c r="H878" s="34">
        <f t="shared" si="690"/>
        <v>0.25</v>
      </c>
      <c r="I878" s="34">
        <f t="shared" si="691"/>
        <v>1477.384</v>
      </c>
      <c r="J878" s="34">
        <f t="shared" si="692"/>
        <v>1477.384</v>
      </c>
      <c r="K878" s="34">
        <f t="shared" si="693"/>
        <v>0</v>
      </c>
      <c r="L878" s="34">
        <f t="shared" si="694"/>
        <v>0</v>
      </c>
      <c r="M878" s="34">
        <f t="shared" si="695"/>
        <v>0</v>
      </c>
      <c r="N878" s="34">
        <v>0</v>
      </c>
      <c r="O878" s="34">
        <v>0</v>
      </c>
      <c r="P878" s="34">
        <f t="shared" si="696"/>
        <v>120</v>
      </c>
      <c r="Q878" s="34">
        <v>120</v>
      </c>
      <c r="R878" s="34">
        <v>0</v>
      </c>
      <c r="S878" s="34">
        <v>0</v>
      </c>
      <c r="T878" s="34">
        <v>0</v>
      </c>
      <c r="U878" s="34">
        <v>0.1</v>
      </c>
      <c r="V878" s="34">
        <v>0.25</v>
      </c>
      <c r="W878" s="34">
        <f t="shared" si="697"/>
        <v>1357.384</v>
      </c>
      <c r="X878" s="34">
        <v>1357.384</v>
      </c>
      <c r="Y878" s="34">
        <v>0</v>
      </c>
      <c r="Z878" s="34">
        <v>0</v>
      </c>
      <c r="AA878" s="34">
        <v>0</v>
      </c>
      <c r="AB878" s="34">
        <v>0</v>
      </c>
      <c r="AC878" s="34">
        <v>0</v>
      </c>
      <c r="AD878" s="34">
        <f t="shared" si="698"/>
        <v>0</v>
      </c>
      <c r="AE878" s="34">
        <v>0</v>
      </c>
      <c r="AF878" s="34">
        <v>0</v>
      </c>
      <c r="AG878" s="34">
        <v>0</v>
      </c>
      <c r="AH878" s="34">
        <v>0</v>
      </c>
      <c r="AI878" s="34">
        <v>0</v>
      </c>
      <c r="AJ878" s="34">
        <v>0</v>
      </c>
      <c r="AK878" s="34">
        <f t="shared" si="699"/>
        <v>0</v>
      </c>
      <c r="AL878" s="34">
        <v>0</v>
      </c>
      <c r="AM878" s="34">
        <v>0</v>
      </c>
      <c r="AN878" s="34">
        <v>0</v>
      </c>
      <c r="AO878" s="34">
        <v>0</v>
      </c>
      <c r="AP878" s="34">
        <v>0</v>
      </c>
      <c r="AQ878" s="34">
        <v>0</v>
      </c>
      <c r="AR878" s="34">
        <f t="shared" si="700"/>
        <v>0</v>
      </c>
      <c r="AS878" s="34">
        <v>0</v>
      </c>
      <c r="AT878" s="34">
        <v>0</v>
      </c>
      <c r="AU878" s="34">
        <v>0</v>
      </c>
      <c r="AV878" s="34">
        <v>0</v>
      </c>
    </row>
    <row r="879" spans="1:48" ht="114.75" x14ac:dyDescent="0.5">
      <c r="A879" s="53">
        <v>808</v>
      </c>
      <c r="B879" s="50" t="s">
        <v>1698</v>
      </c>
      <c r="C879" s="51" t="s">
        <v>1699</v>
      </c>
      <c r="D879" s="52">
        <v>2017</v>
      </c>
      <c r="E879" s="52">
        <v>2020</v>
      </c>
      <c r="F879" s="33">
        <v>9683.93</v>
      </c>
      <c r="G879" s="34">
        <f t="shared" si="689"/>
        <v>0.21</v>
      </c>
      <c r="H879" s="34">
        <f t="shared" si="690"/>
        <v>0.25</v>
      </c>
      <c r="I879" s="34">
        <f t="shared" si="691"/>
        <v>8643.23</v>
      </c>
      <c r="J879" s="34">
        <f t="shared" si="692"/>
        <v>8643.23</v>
      </c>
      <c r="K879" s="34">
        <f t="shared" si="693"/>
        <v>0</v>
      </c>
      <c r="L879" s="34">
        <f t="shared" si="694"/>
        <v>0</v>
      </c>
      <c r="M879" s="34">
        <f t="shared" si="695"/>
        <v>0</v>
      </c>
      <c r="N879" s="34">
        <v>0.21</v>
      </c>
      <c r="O879" s="34">
        <v>0.25</v>
      </c>
      <c r="P879" s="34">
        <f t="shared" si="696"/>
        <v>1643.23</v>
      </c>
      <c r="Q879" s="34">
        <v>1643.23</v>
      </c>
      <c r="R879" s="34">
        <v>0</v>
      </c>
      <c r="S879" s="34">
        <v>0</v>
      </c>
      <c r="T879" s="34">
        <v>0</v>
      </c>
      <c r="U879" s="34">
        <v>0</v>
      </c>
      <c r="V879" s="34">
        <v>0</v>
      </c>
      <c r="W879" s="34">
        <f t="shared" si="697"/>
        <v>7000</v>
      </c>
      <c r="X879" s="34">
        <v>7000</v>
      </c>
      <c r="Y879" s="34">
        <v>0</v>
      </c>
      <c r="Z879" s="34">
        <v>0</v>
      </c>
      <c r="AA879" s="34">
        <v>0</v>
      </c>
      <c r="AB879" s="34">
        <v>0</v>
      </c>
      <c r="AC879" s="34">
        <v>0</v>
      </c>
      <c r="AD879" s="34">
        <f t="shared" si="698"/>
        <v>0</v>
      </c>
      <c r="AE879" s="34">
        <v>0</v>
      </c>
      <c r="AF879" s="34">
        <v>0</v>
      </c>
      <c r="AG879" s="34">
        <v>0</v>
      </c>
      <c r="AH879" s="34">
        <v>0</v>
      </c>
      <c r="AI879" s="34">
        <v>0</v>
      </c>
      <c r="AJ879" s="34">
        <v>0</v>
      </c>
      <c r="AK879" s="34">
        <f t="shared" si="699"/>
        <v>0</v>
      </c>
      <c r="AL879" s="34">
        <v>0</v>
      </c>
      <c r="AM879" s="34">
        <v>0</v>
      </c>
      <c r="AN879" s="34">
        <v>0</v>
      </c>
      <c r="AO879" s="34">
        <v>0</v>
      </c>
      <c r="AP879" s="34">
        <v>0</v>
      </c>
      <c r="AQ879" s="34">
        <v>0</v>
      </c>
      <c r="AR879" s="34">
        <f t="shared" si="700"/>
        <v>0</v>
      </c>
      <c r="AS879" s="34">
        <v>0</v>
      </c>
      <c r="AT879" s="34">
        <v>0</v>
      </c>
      <c r="AU879" s="34">
        <v>0</v>
      </c>
      <c r="AV879" s="34">
        <v>0</v>
      </c>
    </row>
    <row r="880" spans="1:48" ht="114.75" x14ac:dyDescent="0.5">
      <c r="A880" s="53">
        <v>809</v>
      </c>
      <c r="B880" s="50" t="s">
        <v>1700</v>
      </c>
      <c r="C880" s="51" t="s">
        <v>1701</v>
      </c>
      <c r="D880" s="52">
        <v>2018</v>
      </c>
      <c r="E880" s="52">
        <v>2020</v>
      </c>
      <c r="F880" s="33">
        <v>1553.07</v>
      </c>
      <c r="G880" s="34">
        <f t="shared" si="689"/>
        <v>0.1</v>
      </c>
      <c r="H880" s="34">
        <f t="shared" si="690"/>
        <v>0.16</v>
      </c>
      <c r="I880" s="34">
        <f t="shared" si="691"/>
        <v>1493.66</v>
      </c>
      <c r="J880" s="34">
        <f t="shared" si="692"/>
        <v>1493.66</v>
      </c>
      <c r="K880" s="34">
        <f t="shared" si="693"/>
        <v>0</v>
      </c>
      <c r="L880" s="34">
        <f t="shared" si="694"/>
        <v>0</v>
      </c>
      <c r="M880" s="34">
        <f t="shared" si="695"/>
        <v>0</v>
      </c>
      <c r="N880" s="34">
        <v>0.1</v>
      </c>
      <c r="O880" s="34">
        <v>0.16</v>
      </c>
      <c r="P880" s="34">
        <f t="shared" si="696"/>
        <v>1493.66</v>
      </c>
      <c r="Q880" s="34">
        <v>1493.66</v>
      </c>
      <c r="R880" s="34">
        <v>0</v>
      </c>
      <c r="S880" s="34">
        <v>0</v>
      </c>
      <c r="T880" s="34">
        <v>0</v>
      </c>
      <c r="U880" s="34">
        <v>0</v>
      </c>
      <c r="V880" s="34">
        <v>0</v>
      </c>
      <c r="W880" s="34">
        <f t="shared" si="697"/>
        <v>0</v>
      </c>
      <c r="X880" s="34">
        <v>0</v>
      </c>
      <c r="Y880" s="34">
        <v>0</v>
      </c>
      <c r="Z880" s="34">
        <v>0</v>
      </c>
      <c r="AA880" s="34">
        <v>0</v>
      </c>
      <c r="AB880" s="34">
        <v>0</v>
      </c>
      <c r="AC880" s="34">
        <v>0</v>
      </c>
      <c r="AD880" s="34">
        <f t="shared" si="698"/>
        <v>0</v>
      </c>
      <c r="AE880" s="34">
        <v>0</v>
      </c>
      <c r="AF880" s="34">
        <v>0</v>
      </c>
      <c r="AG880" s="34">
        <v>0</v>
      </c>
      <c r="AH880" s="34">
        <v>0</v>
      </c>
      <c r="AI880" s="34">
        <v>0</v>
      </c>
      <c r="AJ880" s="34">
        <v>0</v>
      </c>
      <c r="AK880" s="34">
        <f t="shared" si="699"/>
        <v>0</v>
      </c>
      <c r="AL880" s="34">
        <v>0</v>
      </c>
      <c r="AM880" s="34">
        <v>0</v>
      </c>
      <c r="AN880" s="34">
        <v>0</v>
      </c>
      <c r="AO880" s="34">
        <v>0</v>
      </c>
      <c r="AP880" s="34">
        <v>0</v>
      </c>
      <c r="AQ880" s="34">
        <v>0</v>
      </c>
      <c r="AR880" s="34">
        <f t="shared" si="700"/>
        <v>0</v>
      </c>
      <c r="AS880" s="34">
        <v>0</v>
      </c>
      <c r="AT880" s="34">
        <v>0</v>
      </c>
      <c r="AU880" s="34">
        <v>0</v>
      </c>
      <c r="AV880" s="34">
        <v>0</v>
      </c>
    </row>
    <row r="881" spans="1:48" ht="114.75" x14ac:dyDescent="0.5">
      <c r="A881" s="53">
        <v>810</v>
      </c>
      <c r="B881" s="50" t="s">
        <v>1702</v>
      </c>
      <c r="C881" s="51" t="s">
        <v>1703</v>
      </c>
      <c r="D881" s="52">
        <v>2018</v>
      </c>
      <c r="E881" s="52">
        <v>2020</v>
      </c>
      <c r="F881" s="33">
        <v>1720.94</v>
      </c>
      <c r="G881" s="34">
        <f t="shared" si="689"/>
        <v>0.1</v>
      </c>
      <c r="H881" s="34">
        <f t="shared" si="690"/>
        <v>0.25</v>
      </c>
      <c r="I881" s="34">
        <f t="shared" si="691"/>
        <v>1652.34</v>
      </c>
      <c r="J881" s="34">
        <f t="shared" si="692"/>
        <v>1652.34</v>
      </c>
      <c r="K881" s="34">
        <f t="shared" si="693"/>
        <v>0</v>
      </c>
      <c r="L881" s="34">
        <f t="shared" si="694"/>
        <v>0</v>
      </c>
      <c r="M881" s="34">
        <f t="shared" si="695"/>
        <v>0</v>
      </c>
      <c r="N881" s="34">
        <v>0.1</v>
      </c>
      <c r="O881" s="34">
        <v>0.25</v>
      </c>
      <c r="P881" s="34">
        <f t="shared" si="696"/>
        <v>1652.34</v>
      </c>
      <c r="Q881" s="34">
        <v>1652.34</v>
      </c>
      <c r="R881" s="34">
        <v>0</v>
      </c>
      <c r="S881" s="34">
        <v>0</v>
      </c>
      <c r="T881" s="34">
        <v>0</v>
      </c>
      <c r="U881" s="34">
        <v>0</v>
      </c>
      <c r="V881" s="34">
        <v>0</v>
      </c>
      <c r="W881" s="34">
        <f t="shared" si="697"/>
        <v>0</v>
      </c>
      <c r="X881" s="34">
        <v>0</v>
      </c>
      <c r="Y881" s="34">
        <v>0</v>
      </c>
      <c r="Z881" s="34">
        <v>0</v>
      </c>
      <c r="AA881" s="34">
        <v>0</v>
      </c>
      <c r="AB881" s="34">
        <v>0</v>
      </c>
      <c r="AC881" s="34">
        <v>0</v>
      </c>
      <c r="AD881" s="34">
        <f t="shared" si="698"/>
        <v>0</v>
      </c>
      <c r="AE881" s="34">
        <v>0</v>
      </c>
      <c r="AF881" s="34">
        <v>0</v>
      </c>
      <c r="AG881" s="34">
        <v>0</v>
      </c>
      <c r="AH881" s="34">
        <v>0</v>
      </c>
      <c r="AI881" s="34">
        <v>0</v>
      </c>
      <c r="AJ881" s="34">
        <v>0</v>
      </c>
      <c r="AK881" s="34">
        <f t="shared" si="699"/>
        <v>0</v>
      </c>
      <c r="AL881" s="34">
        <v>0</v>
      </c>
      <c r="AM881" s="34">
        <v>0</v>
      </c>
      <c r="AN881" s="34">
        <v>0</v>
      </c>
      <c r="AO881" s="34">
        <v>0</v>
      </c>
      <c r="AP881" s="34">
        <v>0</v>
      </c>
      <c r="AQ881" s="34">
        <v>0</v>
      </c>
      <c r="AR881" s="34">
        <f t="shared" si="700"/>
        <v>0</v>
      </c>
      <c r="AS881" s="34">
        <v>0</v>
      </c>
      <c r="AT881" s="34">
        <v>0</v>
      </c>
      <c r="AU881" s="34">
        <v>0</v>
      </c>
      <c r="AV881" s="34">
        <v>0</v>
      </c>
    </row>
    <row r="882" spans="1:48" ht="114.75" x14ac:dyDescent="0.5">
      <c r="A882" s="53">
        <v>811</v>
      </c>
      <c r="B882" s="50" t="s">
        <v>1704</v>
      </c>
      <c r="C882" s="51" t="s">
        <v>1705</v>
      </c>
      <c r="D882" s="52">
        <v>2019</v>
      </c>
      <c r="E882" s="52">
        <v>2023</v>
      </c>
      <c r="F882" s="33">
        <v>3372</v>
      </c>
      <c r="G882" s="34">
        <f t="shared" si="689"/>
        <v>0.1</v>
      </c>
      <c r="H882" s="34">
        <f t="shared" si="690"/>
        <v>0.25</v>
      </c>
      <c r="I882" s="34">
        <f t="shared" si="691"/>
        <v>3372</v>
      </c>
      <c r="J882" s="34">
        <f t="shared" si="692"/>
        <v>3372</v>
      </c>
      <c r="K882" s="34">
        <f t="shared" si="693"/>
        <v>0</v>
      </c>
      <c r="L882" s="34">
        <f t="shared" si="694"/>
        <v>0</v>
      </c>
      <c r="M882" s="34">
        <f t="shared" si="695"/>
        <v>0</v>
      </c>
      <c r="N882" s="34">
        <v>0</v>
      </c>
      <c r="O882" s="34">
        <v>0</v>
      </c>
      <c r="P882" s="34">
        <f t="shared" si="696"/>
        <v>0</v>
      </c>
      <c r="Q882" s="34">
        <v>0</v>
      </c>
      <c r="R882" s="34">
        <v>0</v>
      </c>
      <c r="S882" s="34">
        <v>0</v>
      </c>
      <c r="T882" s="34">
        <v>0</v>
      </c>
      <c r="U882" s="34">
        <v>0</v>
      </c>
      <c r="V882" s="34">
        <v>0</v>
      </c>
      <c r="W882" s="34">
        <f t="shared" si="697"/>
        <v>0</v>
      </c>
      <c r="X882" s="34">
        <v>0</v>
      </c>
      <c r="Y882" s="34">
        <v>0</v>
      </c>
      <c r="Z882" s="34">
        <v>0</v>
      </c>
      <c r="AA882" s="34">
        <v>0</v>
      </c>
      <c r="AB882" s="34">
        <v>0</v>
      </c>
      <c r="AC882" s="34">
        <v>0</v>
      </c>
      <c r="AD882" s="34">
        <f t="shared" si="698"/>
        <v>0</v>
      </c>
      <c r="AE882" s="34">
        <v>0</v>
      </c>
      <c r="AF882" s="34">
        <v>0</v>
      </c>
      <c r="AG882" s="34">
        <v>0</v>
      </c>
      <c r="AH882" s="34">
        <v>0</v>
      </c>
      <c r="AI882" s="34">
        <v>0.1</v>
      </c>
      <c r="AJ882" s="34">
        <v>0.25</v>
      </c>
      <c r="AK882" s="34">
        <f t="shared" si="699"/>
        <v>372</v>
      </c>
      <c r="AL882" s="34">
        <v>372</v>
      </c>
      <c r="AM882" s="34">
        <v>0</v>
      </c>
      <c r="AN882" s="34">
        <v>0</v>
      </c>
      <c r="AO882" s="34">
        <v>0</v>
      </c>
      <c r="AP882" s="34">
        <v>0</v>
      </c>
      <c r="AQ882" s="34">
        <v>0</v>
      </c>
      <c r="AR882" s="34">
        <f t="shared" si="700"/>
        <v>3000</v>
      </c>
      <c r="AS882" s="34">
        <v>3000</v>
      </c>
      <c r="AT882" s="34">
        <v>0</v>
      </c>
      <c r="AU882" s="34">
        <v>0</v>
      </c>
      <c r="AV882" s="34">
        <v>0</v>
      </c>
    </row>
    <row r="883" spans="1:48" ht="114.75" x14ac:dyDescent="0.5">
      <c r="A883" s="53">
        <v>812</v>
      </c>
      <c r="B883" s="50" t="s">
        <v>1706</v>
      </c>
      <c r="C883" s="51" t="s">
        <v>1707</v>
      </c>
      <c r="D883" s="52">
        <v>2019</v>
      </c>
      <c r="E883" s="52">
        <v>2023</v>
      </c>
      <c r="F883" s="33">
        <v>3372</v>
      </c>
      <c r="G883" s="34">
        <f t="shared" si="689"/>
        <v>0.1</v>
      </c>
      <c r="H883" s="34">
        <f t="shared" si="690"/>
        <v>0.25</v>
      </c>
      <c r="I883" s="34">
        <f t="shared" si="691"/>
        <v>3372</v>
      </c>
      <c r="J883" s="34">
        <f t="shared" si="692"/>
        <v>3372</v>
      </c>
      <c r="K883" s="34">
        <f t="shared" si="693"/>
        <v>0</v>
      </c>
      <c r="L883" s="34">
        <f t="shared" si="694"/>
        <v>0</v>
      </c>
      <c r="M883" s="34">
        <f t="shared" si="695"/>
        <v>0</v>
      </c>
      <c r="N883" s="34">
        <v>0</v>
      </c>
      <c r="O883" s="34">
        <v>0</v>
      </c>
      <c r="P883" s="34">
        <f t="shared" si="696"/>
        <v>0</v>
      </c>
      <c r="Q883" s="34">
        <v>0</v>
      </c>
      <c r="R883" s="34">
        <v>0</v>
      </c>
      <c r="S883" s="34">
        <v>0</v>
      </c>
      <c r="T883" s="34">
        <v>0</v>
      </c>
      <c r="U883" s="34">
        <v>0</v>
      </c>
      <c r="V883" s="34">
        <v>0</v>
      </c>
      <c r="W883" s="34">
        <f t="shared" si="697"/>
        <v>0</v>
      </c>
      <c r="X883" s="34">
        <v>0</v>
      </c>
      <c r="Y883" s="34">
        <v>0</v>
      </c>
      <c r="Z883" s="34">
        <v>0</v>
      </c>
      <c r="AA883" s="34">
        <v>0</v>
      </c>
      <c r="AB883" s="34">
        <v>0</v>
      </c>
      <c r="AC883" s="34">
        <v>0</v>
      </c>
      <c r="AD883" s="34">
        <f t="shared" si="698"/>
        <v>0</v>
      </c>
      <c r="AE883" s="34">
        <v>0</v>
      </c>
      <c r="AF883" s="34">
        <v>0</v>
      </c>
      <c r="AG883" s="34">
        <v>0</v>
      </c>
      <c r="AH883" s="34">
        <v>0</v>
      </c>
      <c r="AI883" s="34">
        <v>0.1</v>
      </c>
      <c r="AJ883" s="34">
        <v>0.25</v>
      </c>
      <c r="AK883" s="34">
        <f t="shared" si="699"/>
        <v>372</v>
      </c>
      <c r="AL883" s="34">
        <v>372</v>
      </c>
      <c r="AM883" s="34">
        <v>0</v>
      </c>
      <c r="AN883" s="34">
        <v>0</v>
      </c>
      <c r="AO883" s="34">
        <v>0</v>
      </c>
      <c r="AP883" s="34">
        <v>0</v>
      </c>
      <c r="AQ883" s="34">
        <v>0</v>
      </c>
      <c r="AR883" s="34">
        <f t="shared" si="700"/>
        <v>3000</v>
      </c>
      <c r="AS883" s="34">
        <v>3000</v>
      </c>
      <c r="AT883" s="34">
        <v>0</v>
      </c>
      <c r="AU883" s="34">
        <v>0</v>
      </c>
      <c r="AV883" s="34">
        <v>0</v>
      </c>
    </row>
    <row r="884" spans="1:48" ht="114.75" x14ac:dyDescent="0.5">
      <c r="A884" s="53">
        <v>813</v>
      </c>
      <c r="B884" s="50" t="s">
        <v>1708</v>
      </c>
      <c r="C884" s="51" t="s">
        <v>1709</v>
      </c>
      <c r="D884" s="52">
        <v>2019</v>
      </c>
      <c r="E884" s="52">
        <v>2023</v>
      </c>
      <c r="F884" s="33">
        <v>9993.31</v>
      </c>
      <c r="G884" s="34">
        <f t="shared" si="689"/>
        <v>0.1</v>
      </c>
      <c r="H884" s="34">
        <f t="shared" si="690"/>
        <v>0.4</v>
      </c>
      <c r="I884" s="34">
        <f t="shared" si="691"/>
        <v>9993.31</v>
      </c>
      <c r="J884" s="34">
        <f t="shared" si="692"/>
        <v>9993.31</v>
      </c>
      <c r="K884" s="34">
        <f t="shared" si="693"/>
        <v>0</v>
      </c>
      <c r="L884" s="34">
        <f t="shared" si="694"/>
        <v>0</v>
      </c>
      <c r="M884" s="34">
        <f t="shared" si="695"/>
        <v>0</v>
      </c>
      <c r="N884" s="34">
        <v>0</v>
      </c>
      <c r="O884" s="34">
        <v>0</v>
      </c>
      <c r="P884" s="34">
        <f t="shared" si="696"/>
        <v>0</v>
      </c>
      <c r="Q884" s="34">
        <v>0</v>
      </c>
      <c r="R884" s="34">
        <v>0</v>
      </c>
      <c r="S884" s="34">
        <v>0</v>
      </c>
      <c r="T884" s="34">
        <v>0</v>
      </c>
      <c r="U884" s="34">
        <v>0</v>
      </c>
      <c r="V884" s="34">
        <v>0</v>
      </c>
      <c r="W884" s="34">
        <f t="shared" si="697"/>
        <v>0</v>
      </c>
      <c r="X884" s="34">
        <v>0</v>
      </c>
      <c r="Y884" s="34">
        <v>0</v>
      </c>
      <c r="Z884" s="34">
        <v>0</v>
      </c>
      <c r="AA884" s="34">
        <v>0</v>
      </c>
      <c r="AB884" s="34">
        <v>0</v>
      </c>
      <c r="AC884" s="34">
        <v>0</v>
      </c>
      <c r="AD884" s="34">
        <f t="shared" si="698"/>
        <v>0</v>
      </c>
      <c r="AE884" s="34">
        <v>0</v>
      </c>
      <c r="AF884" s="34">
        <v>0</v>
      </c>
      <c r="AG884" s="34">
        <v>0</v>
      </c>
      <c r="AH884" s="34">
        <v>0</v>
      </c>
      <c r="AI884" s="34">
        <v>0.1</v>
      </c>
      <c r="AJ884" s="34">
        <v>0.4</v>
      </c>
      <c r="AK884" s="34">
        <f t="shared" si="699"/>
        <v>493.31</v>
      </c>
      <c r="AL884" s="34">
        <v>493.31</v>
      </c>
      <c r="AM884" s="34">
        <v>0</v>
      </c>
      <c r="AN884" s="34">
        <v>0</v>
      </c>
      <c r="AO884" s="34">
        <v>0</v>
      </c>
      <c r="AP884" s="34">
        <v>0</v>
      </c>
      <c r="AQ884" s="34">
        <v>0</v>
      </c>
      <c r="AR884" s="34">
        <f t="shared" si="700"/>
        <v>9500</v>
      </c>
      <c r="AS884" s="34">
        <v>9500</v>
      </c>
      <c r="AT884" s="34">
        <v>0</v>
      </c>
      <c r="AU884" s="34">
        <v>0</v>
      </c>
      <c r="AV884" s="34">
        <v>0</v>
      </c>
    </row>
    <row r="885" spans="1:48" ht="114.75" x14ac:dyDescent="0.5">
      <c r="A885" s="53">
        <v>814</v>
      </c>
      <c r="B885" s="50" t="s">
        <v>1710</v>
      </c>
      <c r="C885" s="51" t="s">
        <v>1711</v>
      </c>
      <c r="D885" s="52">
        <v>2016</v>
      </c>
      <c r="E885" s="52">
        <v>2020</v>
      </c>
      <c r="F885" s="33">
        <v>570.29</v>
      </c>
      <c r="G885" s="34">
        <f t="shared" si="689"/>
        <v>0.2</v>
      </c>
      <c r="H885" s="34">
        <f t="shared" si="690"/>
        <v>0</v>
      </c>
      <c r="I885" s="34">
        <f t="shared" si="691"/>
        <v>564.02</v>
      </c>
      <c r="J885" s="34">
        <f t="shared" si="692"/>
        <v>564.02</v>
      </c>
      <c r="K885" s="34">
        <f t="shared" si="693"/>
        <v>0</v>
      </c>
      <c r="L885" s="34">
        <f t="shared" si="694"/>
        <v>0</v>
      </c>
      <c r="M885" s="34">
        <f t="shared" si="695"/>
        <v>0</v>
      </c>
      <c r="N885" s="34">
        <v>0.2</v>
      </c>
      <c r="O885" s="34">
        <v>0</v>
      </c>
      <c r="P885" s="34">
        <f t="shared" si="696"/>
        <v>564.02</v>
      </c>
      <c r="Q885" s="34">
        <v>564.02</v>
      </c>
      <c r="R885" s="34">
        <v>0</v>
      </c>
      <c r="S885" s="34">
        <v>0</v>
      </c>
      <c r="T885" s="34">
        <v>0</v>
      </c>
      <c r="U885" s="34">
        <v>0</v>
      </c>
      <c r="V885" s="34">
        <v>0</v>
      </c>
      <c r="W885" s="34">
        <f t="shared" si="697"/>
        <v>0</v>
      </c>
      <c r="X885" s="34">
        <v>0</v>
      </c>
      <c r="Y885" s="34">
        <v>0</v>
      </c>
      <c r="Z885" s="34">
        <v>0</v>
      </c>
      <c r="AA885" s="34">
        <v>0</v>
      </c>
      <c r="AB885" s="34">
        <v>0</v>
      </c>
      <c r="AC885" s="34">
        <v>0</v>
      </c>
      <c r="AD885" s="34">
        <f t="shared" si="698"/>
        <v>0</v>
      </c>
      <c r="AE885" s="34">
        <v>0</v>
      </c>
      <c r="AF885" s="34">
        <v>0</v>
      </c>
      <c r="AG885" s="34">
        <v>0</v>
      </c>
      <c r="AH885" s="34">
        <v>0</v>
      </c>
      <c r="AI885" s="34">
        <v>0</v>
      </c>
      <c r="AJ885" s="34">
        <v>0</v>
      </c>
      <c r="AK885" s="34">
        <f t="shared" si="699"/>
        <v>0</v>
      </c>
      <c r="AL885" s="34">
        <v>0</v>
      </c>
      <c r="AM885" s="34">
        <v>0</v>
      </c>
      <c r="AN885" s="34">
        <v>0</v>
      </c>
      <c r="AO885" s="34">
        <v>0</v>
      </c>
      <c r="AP885" s="34">
        <v>0</v>
      </c>
      <c r="AQ885" s="34">
        <v>0</v>
      </c>
      <c r="AR885" s="34">
        <f t="shared" si="700"/>
        <v>0</v>
      </c>
      <c r="AS885" s="34">
        <v>0</v>
      </c>
      <c r="AT885" s="34">
        <v>0</v>
      </c>
      <c r="AU885" s="34">
        <v>0</v>
      </c>
      <c r="AV885" s="34">
        <v>0</v>
      </c>
    </row>
    <row r="886" spans="1:48" ht="114.75" x14ac:dyDescent="0.5">
      <c r="A886" s="53">
        <v>815</v>
      </c>
      <c r="B886" s="50" t="s">
        <v>1712</v>
      </c>
      <c r="C886" s="51" t="s">
        <v>1713</v>
      </c>
      <c r="D886" s="52">
        <v>2017</v>
      </c>
      <c r="E886" s="52">
        <v>2020</v>
      </c>
      <c r="F886" s="33">
        <v>481.31</v>
      </c>
      <c r="G886" s="34">
        <f t="shared" si="689"/>
        <v>0.14000000000000001</v>
      </c>
      <c r="H886" s="34">
        <f t="shared" si="690"/>
        <v>0</v>
      </c>
      <c r="I886" s="34">
        <f t="shared" si="691"/>
        <v>436.04</v>
      </c>
      <c r="J886" s="34">
        <f t="shared" si="692"/>
        <v>436.04</v>
      </c>
      <c r="K886" s="34">
        <f t="shared" si="693"/>
        <v>0</v>
      </c>
      <c r="L886" s="34">
        <f t="shared" si="694"/>
        <v>0</v>
      </c>
      <c r="M886" s="34">
        <f t="shared" si="695"/>
        <v>0</v>
      </c>
      <c r="N886" s="34">
        <v>0.14000000000000001</v>
      </c>
      <c r="O886" s="34">
        <v>0</v>
      </c>
      <c r="P886" s="34">
        <f t="shared" si="696"/>
        <v>436.04</v>
      </c>
      <c r="Q886" s="34">
        <v>436.04</v>
      </c>
      <c r="R886" s="34">
        <v>0</v>
      </c>
      <c r="S886" s="34">
        <v>0</v>
      </c>
      <c r="T886" s="34">
        <v>0</v>
      </c>
      <c r="U886" s="34">
        <v>0</v>
      </c>
      <c r="V886" s="34">
        <v>0</v>
      </c>
      <c r="W886" s="34">
        <f t="shared" si="697"/>
        <v>0</v>
      </c>
      <c r="X886" s="34">
        <v>0</v>
      </c>
      <c r="Y886" s="34">
        <v>0</v>
      </c>
      <c r="Z886" s="34">
        <v>0</v>
      </c>
      <c r="AA886" s="34">
        <v>0</v>
      </c>
      <c r="AB886" s="34">
        <v>0</v>
      </c>
      <c r="AC886" s="34">
        <v>0</v>
      </c>
      <c r="AD886" s="34">
        <f t="shared" si="698"/>
        <v>0</v>
      </c>
      <c r="AE886" s="34">
        <v>0</v>
      </c>
      <c r="AF886" s="34">
        <v>0</v>
      </c>
      <c r="AG886" s="34">
        <v>0</v>
      </c>
      <c r="AH886" s="34">
        <v>0</v>
      </c>
      <c r="AI886" s="34">
        <v>0</v>
      </c>
      <c r="AJ886" s="34">
        <v>0</v>
      </c>
      <c r="AK886" s="34">
        <f t="shared" si="699"/>
        <v>0</v>
      </c>
      <c r="AL886" s="34">
        <v>0</v>
      </c>
      <c r="AM886" s="34">
        <v>0</v>
      </c>
      <c r="AN886" s="34">
        <v>0</v>
      </c>
      <c r="AO886" s="34">
        <v>0</v>
      </c>
      <c r="AP886" s="34">
        <v>0</v>
      </c>
      <c r="AQ886" s="34">
        <v>0</v>
      </c>
      <c r="AR886" s="34">
        <f t="shared" si="700"/>
        <v>0</v>
      </c>
      <c r="AS886" s="34">
        <v>0</v>
      </c>
      <c r="AT886" s="34">
        <v>0</v>
      </c>
      <c r="AU886" s="34">
        <v>0</v>
      </c>
      <c r="AV886" s="34">
        <v>0</v>
      </c>
    </row>
    <row r="887" spans="1:48" ht="153" x14ac:dyDescent="0.5">
      <c r="A887" s="53">
        <v>816</v>
      </c>
      <c r="B887" s="50" t="s">
        <v>1714</v>
      </c>
      <c r="C887" s="51" t="s">
        <v>1715</v>
      </c>
      <c r="D887" s="52">
        <v>2017</v>
      </c>
      <c r="E887" s="52">
        <v>2020</v>
      </c>
      <c r="F887" s="33">
        <v>343.8</v>
      </c>
      <c r="G887" s="34">
        <f t="shared" si="689"/>
        <v>0.1</v>
      </c>
      <c r="H887" s="34">
        <f t="shared" si="690"/>
        <v>0</v>
      </c>
      <c r="I887" s="34">
        <f t="shared" si="691"/>
        <v>312.54000000000002</v>
      </c>
      <c r="J887" s="34">
        <f t="shared" si="692"/>
        <v>312.54000000000002</v>
      </c>
      <c r="K887" s="34">
        <f t="shared" si="693"/>
        <v>0</v>
      </c>
      <c r="L887" s="34">
        <f t="shared" si="694"/>
        <v>0</v>
      </c>
      <c r="M887" s="34">
        <f t="shared" si="695"/>
        <v>0</v>
      </c>
      <c r="N887" s="34">
        <v>0.1</v>
      </c>
      <c r="O887" s="34">
        <v>0</v>
      </c>
      <c r="P887" s="34">
        <f t="shared" si="696"/>
        <v>312.54000000000002</v>
      </c>
      <c r="Q887" s="34">
        <v>312.54000000000002</v>
      </c>
      <c r="R887" s="34">
        <v>0</v>
      </c>
      <c r="S887" s="34">
        <v>0</v>
      </c>
      <c r="T887" s="34">
        <v>0</v>
      </c>
      <c r="U887" s="34">
        <v>0</v>
      </c>
      <c r="V887" s="34">
        <v>0</v>
      </c>
      <c r="W887" s="34">
        <f t="shared" si="697"/>
        <v>0</v>
      </c>
      <c r="X887" s="34">
        <v>0</v>
      </c>
      <c r="Y887" s="34">
        <v>0</v>
      </c>
      <c r="Z887" s="34">
        <v>0</v>
      </c>
      <c r="AA887" s="34">
        <v>0</v>
      </c>
      <c r="AB887" s="34">
        <v>0</v>
      </c>
      <c r="AC887" s="34">
        <v>0</v>
      </c>
      <c r="AD887" s="34">
        <f t="shared" si="698"/>
        <v>0</v>
      </c>
      <c r="AE887" s="34">
        <v>0</v>
      </c>
      <c r="AF887" s="34">
        <v>0</v>
      </c>
      <c r="AG887" s="34">
        <v>0</v>
      </c>
      <c r="AH887" s="34">
        <v>0</v>
      </c>
      <c r="AI887" s="34">
        <v>0</v>
      </c>
      <c r="AJ887" s="34">
        <v>0</v>
      </c>
      <c r="AK887" s="34">
        <f t="shared" si="699"/>
        <v>0</v>
      </c>
      <c r="AL887" s="34">
        <v>0</v>
      </c>
      <c r="AM887" s="34">
        <v>0</v>
      </c>
      <c r="AN887" s="34">
        <v>0</v>
      </c>
      <c r="AO887" s="34">
        <v>0</v>
      </c>
      <c r="AP887" s="34">
        <v>0</v>
      </c>
      <c r="AQ887" s="34">
        <v>0</v>
      </c>
      <c r="AR887" s="34">
        <f t="shared" si="700"/>
        <v>0</v>
      </c>
      <c r="AS887" s="34">
        <v>0</v>
      </c>
      <c r="AT887" s="34">
        <v>0</v>
      </c>
      <c r="AU887" s="34">
        <v>0</v>
      </c>
      <c r="AV887" s="34">
        <v>0</v>
      </c>
    </row>
    <row r="888" spans="1:48" ht="76.5" x14ac:dyDescent="0.5">
      <c r="A888" s="53">
        <v>817</v>
      </c>
      <c r="B888" s="50" t="s">
        <v>1716</v>
      </c>
      <c r="C888" s="51" t="s">
        <v>1717</v>
      </c>
      <c r="D888" s="52">
        <v>2019</v>
      </c>
      <c r="E888" s="52">
        <v>2020</v>
      </c>
      <c r="F888" s="33">
        <v>23381.9</v>
      </c>
      <c r="G888" s="34">
        <f t="shared" si="689"/>
        <v>1.5</v>
      </c>
      <c r="H888" s="34">
        <f t="shared" si="690"/>
        <v>0</v>
      </c>
      <c r="I888" s="34">
        <f t="shared" si="691"/>
        <v>22511.58</v>
      </c>
      <c r="J888" s="34">
        <f t="shared" si="692"/>
        <v>22511.58</v>
      </c>
      <c r="K888" s="34">
        <f t="shared" si="693"/>
        <v>0</v>
      </c>
      <c r="L888" s="34">
        <f t="shared" si="694"/>
        <v>0</v>
      </c>
      <c r="M888" s="34">
        <f t="shared" si="695"/>
        <v>0</v>
      </c>
      <c r="N888" s="34">
        <v>1.5</v>
      </c>
      <c r="O888" s="34">
        <v>0</v>
      </c>
      <c r="P888" s="34">
        <f t="shared" si="696"/>
        <v>2511.58</v>
      </c>
      <c r="Q888" s="34">
        <v>2511.58</v>
      </c>
      <c r="R888" s="34">
        <v>0</v>
      </c>
      <c r="S888" s="34">
        <v>0</v>
      </c>
      <c r="T888" s="34">
        <v>0</v>
      </c>
      <c r="U888" s="34">
        <v>0</v>
      </c>
      <c r="V888" s="34">
        <v>0</v>
      </c>
      <c r="W888" s="34">
        <f t="shared" si="697"/>
        <v>20000</v>
      </c>
      <c r="X888" s="34">
        <v>20000</v>
      </c>
      <c r="Y888" s="34">
        <v>0</v>
      </c>
      <c r="Z888" s="34">
        <v>0</v>
      </c>
      <c r="AA888" s="34">
        <v>0</v>
      </c>
      <c r="AB888" s="34">
        <v>0</v>
      </c>
      <c r="AC888" s="34">
        <v>0</v>
      </c>
      <c r="AD888" s="34">
        <f t="shared" si="698"/>
        <v>0</v>
      </c>
      <c r="AE888" s="34">
        <v>0</v>
      </c>
      <c r="AF888" s="34">
        <v>0</v>
      </c>
      <c r="AG888" s="34">
        <v>0</v>
      </c>
      <c r="AH888" s="34">
        <v>0</v>
      </c>
      <c r="AI888" s="34">
        <v>0</v>
      </c>
      <c r="AJ888" s="34">
        <v>0</v>
      </c>
      <c r="AK888" s="34">
        <f t="shared" si="699"/>
        <v>0</v>
      </c>
      <c r="AL888" s="34">
        <v>0</v>
      </c>
      <c r="AM888" s="34">
        <v>0</v>
      </c>
      <c r="AN888" s="34">
        <v>0</v>
      </c>
      <c r="AO888" s="34">
        <v>0</v>
      </c>
      <c r="AP888" s="34">
        <v>0</v>
      </c>
      <c r="AQ888" s="34">
        <v>0</v>
      </c>
      <c r="AR888" s="34">
        <f t="shared" si="700"/>
        <v>0</v>
      </c>
      <c r="AS888" s="34">
        <v>0</v>
      </c>
      <c r="AT888" s="34">
        <v>0</v>
      </c>
      <c r="AU888" s="34">
        <v>0</v>
      </c>
      <c r="AV888" s="34">
        <v>0</v>
      </c>
    </row>
    <row r="889" spans="1:48" ht="114.75" x14ac:dyDescent="0.5">
      <c r="A889" s="53">
        <v>818</v>
      </c>
      <c r="B889" s="50" t="s">
        <v>1718</v>
      </c>
      <c r="C889" s="51" t="s">
        <v>1719</v>
      </c>
      <c r="D889" s="52">
        <v>2019</v>
      </c>
      <c r="E889" s="52">
        <v>2022</v>
      </c>
      <c r="F889" s="33">
        <v>3654.6</v>
      </c>
      <c r="G889" s="34">
        <f t="shared" si="689"/>
        <v>0.36</v>
      </c>
      <c r="H889" s="34">
        <f t="shared" si="690"/>
        <v>0.25</v>
      </c>
      <c r="I889" s="34">
        <f t="shared" si="691"/>
        <v>2936.62</v>
      </c>
      <c r="J889" s="34">
        <f t="shared" si="692"/>
        <v>2936.62</v>
      </c>
      <c r="K889" s="34">
        <f t="shared" si="693"/>
        <v>0</v>
      </c>
      <c r="L889" s="34">
        <f t="shared" si="694"/>
        <v>0</v>
      </c>
      <c r="M889" s="34">
        <f t="shared" si="695"/>
        <v>0</v>
      </c>
      <c r="N889" s="34">
        <v>0</v>
      </c>
      <c r="O889" s="34">
        <v>0</v>
      </c>
      <c r="P889" s="34">
        <f t="shared" si="696"/>
        <v>10</v>
      </c>
      <c r="Q889" s="34">
        <v>10</v>
      </c>
      <c r="R889" s="34">
        <v>0</v>
      </c>
      <c r="S889" s="34">
        <v>0</v>
      </c>
      <c r="T889" s="34">
        <v>0</v>
      </c>
      <c r="U889" s="34">
        <v>0</v>
      </c>
      <c r="V889" s="34">
        <v>0</v>
      </c>
      <c r="W889" s="34">
        <f t="shared" si="697"/>
        <v>0</v>
      </c>
      <c r="X889" s="34">
        <v>0</v>
      </c>
      <c r="Y889" s="34">
        <v>0</v>
      </c>
      <c r="Z889" s="34">
        <v>0</v>
      </c>
      <c r="AA889" s="34">
        <v>0</v>
      </c>
      <c r="AB889" s="34">
        <v>0.36</v>
      </c>
      <c r="AC889" s="34">
        <v>0.25</v>
      </c>
      <c r="AD889" s="34">
        <f t="shared" si="698"/>
        <v>426.62</v>
      </c>
      <c r="AE889" s="34">
        <v>426.62</v>
      </c>
      <c r="AF889" s="34">
        <v>0</v>
      </c>
      <c r="AG889" s="34">
        <v>0</v>
      </c>
      <c r="AH889" s="34">
        <v>0</v>
      </c>
      <c r="AI889" s="34">
        <v>0</v>
      </c>
      <c r="AJ889" s="34">
        <v>0</v>
      </c>
      <c r="AK889" s="34">
        <f t="shared" si="699"/>
        <v>2500</v>
      </c>
      <c r="AL889" s="34">
        <v>2500</v>
      </c>
      <c r="AM889" s="34">
        <v>0</v>
      </c>
      <c r="AN889" s="34">
        <v>0</v>
      </c>
      <c r="AO889" s="34">
        <v>0</v>
      </c>
      <c r="AP889" s="34">
        <v>0</v>
      </c>
      <c r="AQ889" s="34">
        <v>0</v>
      </c>
      <c r="AR889" s="34">
        <f t="shared" si="700"/>
        <v>0</v>
      </c>
      <c r="AS889" s="34">
        <v>0</v>
      </c>
      <c r="AT889" s="34">
        <v>0</v>
      </c>
      <c r="AU889" s="34">
        <v>0</v>
      </c>
      <c r="AV889" s="34">
        <v>0</v>
      </c>
    </row>
    <row r="890" spans="1:48" ht="76.5" x14ac:dyDescent="0.5">
      <c r="A890" s="53">
        <v>819</v>
      </c>
      <c r="B890" s="50" t="s">
        <v>1720</v>
      </c>
      <c r="C890" s="51" t="s">
        <v>1721</v>
      </c>
      <c r="D890" s="52">
        <v>2018</v>
      </c>
      <c r="E890" s="52">
        <v>2020</v>
      </c>
      <c r="F890" s="33">
        <v>10065.589460000001</v>
      </c>
      <c r="G890" s="34">
        <f t="shared" si="689"/>
        <v>0.11070000000000002</v>
      </c>
      <c r="H890" s="34">
        <f t="shared" si="690"/>
        <v>0</v>
      </c>
      <c r="I890" s="34">
        <f t="shared" si="691"/>
        <v>9400.99</v>
      </c>
      <c r="J890" s="34">
        <f t="shared" si="692"/>
        <v>9400.99</v>
      </c>
      <c r="K890" s="34">
        <f t="shared" si="693"/>
        <v>0</v>
      </c>
      <c r="L890" s="34">
        <f t="shared" si="694"/>
        <v>0</v>
      </c>
      <c r="M890" s="34">
        <f t="shared" si="695"/>
        <v>0</v>
      </c>
      <c r="N890" s="34">
        <v>0.11070000000000002</v>
      </c>
      <c r="O890" s="34">
        <v>0</v>
      </c>
      <c r="P890" s="34">
        <f t="shared" si="696"/>
        <v>9400.99</v>
      </c>
      <c r="Q890" s="34">
        <v>9400.99</v>
      </c>
      <c r="R890" s="34">
        <v>0</v>
      </c>
      <c r="S890" s="34">
        <v>0</v>
      </c>
      <c r="T890" s="34">
        <v>0</v>
      </c>
      <c r="U890" s="34">
        <v>0</v>
      </c>
      <c r="V890" s="34">
        <v>0</v>
      </c>
      <c r="W890" s="34">
        <f t="shared" si="697"/>
        <v>0</v>
      </c>
      <c r="X890" s="34">
        <v>0</v>
      </c>
      <c r="Y890" s="34">
        <v>0</v>
      </c>
      <c r="Z890" s="34">
        <v>0</v>
      </c>
      <c r="AA890" s="34">
        <v>0</v>
      </c>
      <c r="AB890" s="34">
        <v>0</v>
      </c>
      <c r="AC890" s="34">
        <v>0</v>
      </c>
      <c r="AD890" s="34">
        <f t="shared" si="698"/>
        <v>0</v>
      </c>
      <c r="AE890" s="34">
        <v>0</v>
      </c>
      <c r="AF890" s="34">
        <v>0</v>
      </c>
      <c r="AG890" s="34">
        <v>0</v>
      </c>
      <c r="AH890" s="34">
        <v>0</v>
      </c>
      <c r="AI890" s="34">
        <v>0</v>
      </c>
      <c r="AJ890" s="34">
        <v>0</v>
      </c>
      <c r="AK890" s="34">
        <f t="shared" si="699"/>
        <v>0</v>
      </c>
      <c r="AL890" s="34">
        <v>0</v>
      </c>
      <c r="AM890" s="34">
        <v>0</v>
      </c>
      <c r="AN890" s="34">
        <v>0</v>
      </c>
      <c r="AO890" s="34">
        <v>0</v>
      </c>
      <c r="AP890" s="34">
        <v>0</v>
      </c>
      <c r="AQ890" s="34">
        <v>0</v>
      </c>
      <c r="AR890" s="34">
        <f t="shared" si="700"/>
        <v>0</v>
      </c>
      <c r="AS890" s="34">
        <v>0</v>
      </c>
      <c r="AT890" s="34">
        <v>0</v>
      </c>
      <c r="AU890" s="34">
        <v>0</v>
      </c>
      <c r="AV890" s="34">
        <v>0</v>
      </c>
    </row>
    <row r="891" spans="1:48" ht="153" x14ac:dyDescent="0.5">
      <c r="A891" s="53">
        <v>820</v>
      </c>
      <c r="B891" s="50" t="s">
        <v>1722</v>
      </c>
      <c r="C891" s="51" t="s">
        <v>1723</v>
      </c>
      <c r="D891" s="52">
        <v>2019</v>
      </c>
      <c r="E891" s="52">
        <v>2025</v>
      </c>
      <c r="F891" s="33">
        <v>10691.94</v>
      </c>
      <c r="G891" s="34">
        <f t="shared" si="689"/>
        <v>0</v>
      </c>
      <c r="H891" s="34">
        <f t="shared" si="690"/>
        <v>0</v>
      </c>
      <c r="I891" s="34">
        <f t="shared" si="691"/>
        <v>100</v>
      </c>
      <c r="J891" s="34">
        <f t="shared" si="692"/>
        <v>100</v>
      </c>
      <c r="K891" s="34">
        <f t="shared" si="693"/>
        <v>0</v>
      </c>
      <c r="L891" s="34">
        <f t="shared" si="694"/>
        <v>0</v>
      </c>
      <c r="M891" s="34">
        <f t="shared" si="695"/>
        <v>0</v>
      </c>
      <c r="N891" s="34">
        <v>0</v>
      </c>
      <c r="O891" s="34">
        <v>0</v>
      </c>
      <c r="P891" s="34">
        <f t="shared" si="696"/>
        <v>0</v>
      </c>
      <c r="Q891" s="34">
        <v>0</v>
      </c>
      <c r="R891" s="34">
        <v>0</v>
      </c>
      <c r="S891" s="34">
        <v>0</v>
      </c>
      <c r="T891" s="34">
        <v>0</v>
      </c>
      <c r="U891" s="34">
        <v>0</v>
      </c>
      <c r="V891" s="34">
        <v>0</v>
      </c>
      <c r="W891" s="34">
        <f t="shared" si="697"/>
        <v>0</v>
      </c>
      <c r="X891" s="34">
        <v>0</v>
      </c>
      <c r="Y891" s="34">
        <v>0</v>
      </c>
      <c r="Z891" s="34">
        <v>0</v>
      </c>
      <c r="AA891" s="34">
        <v>0</v>
      </c>
      <c r="AB891" s="34">
        <v>0</v>
      </c>
      <c r="AC891" s="34">
        <v>0</v>
      </c>
      <c r="AD891" s="34">
        <f t="shared" si="698"/>
        <v>0</v>
      </c>
      <c r="AE891" s="34">
        <v>0</v>
      </c>
      <c r="AF891" s="34">
        <v>0</v>
      </c>
      <c r="AG891" s="34">
        <v>0</v>
      </c>
      <c r="AH891" s="34">
        <v>0</v>
      </c>
      <c r="AI891" s="34">
        <v>0</v>
      </c>
      <c r="AJ891" s="34">
        <v>0</v>
      </c>
      <c r="AK891" s="34">
        <f t="shared" si="699"/>
        <v>0</v>
      </c>
      <c r="AL891" s="34">
        <v>0</v>
      </c>
      <c r="AM891" s="34">
        <v>0</v>
      </c>
      <c r="AN891" s="34">
        <v>0</v>
      </c>
      <c r="AO891" s="34">
        <v>0</v>
      </c>
      <c r="AP891" s="34">
        <v>0</v>
      </c>
      <c r="AQ891" s="34">
        <v>0</v>
      </c>
      <c r="AR891" s="34">
        <f t="shared" si="700"/>
        <v>100</v>
      </c>
      <c r="AS891" s="34">
        <v>100</v>
      </c>
      <c r="AT891" s="34">
        <v>0</v>
      </c>
      <c r="AU891" s="34">
        <v>0</v>
      </c>
      <c r="AV891" s="34">
        <v>0</v>
      </c>
    </row>
    <row r="892" spans="1:48" ht="153" x14ac:dyDescent="0.5">
      <c r="A892" s="53">
        <v>821</v>
      </c>
      <c r="B892" s="50" t="s">
        <v>1724</v>
      </c>
      <c r="C892" s="51" t="s">
        <v>1725</v>
      </c>
      <c r="D892" s="52">
        <v>2020</v>
      </c>
      <c r="E892" s="52">
        <v>2020</v>
      </c>
      <c r="F892" s="33">
        <v>7586.5963200000006</v>
      </c>
      <c r="G892" s="34">
        <f t="shared" si="689"/>
        <v>3.3119999999999998</v>
      </c>
      <c r="H892" s="34">
        <f t="shared" si="690"/>
        <v>0.25</v>
      </c>
      <c r="I892" s="34">
        <f t="shared" si="691"/>
        <v>7586.6</v>
      </c>
      <c r="J892" s="34">
        <f t="shared" si="692"/>
        <v>7586.6</v>
      </c>
      <c r="K892" s="34">
        <f t="shared" si="693"/>
        <v>0</v>
      </c>
      <c r="L892" s="34">
        <f t="shared" si="694"/>
        <v>0</v>
      </c>
      <c r="M892" s="34">
        <f t="shared" si="695"/>
        <v>0</v>
      </c>
      <c r="N892" s="34">
        <v>3.3119999999999998</v>
      </c>
      <c r="O892" s="34">
        <v>0.25</v>
      </c>
      <c r="P892" s="34">
        <f t="shared" si="696"/>
        <v>7586.6</v>
      </c>
      <c r="Q892" s="34">
        <v>7586.6</v>
      </c>
      <c r="R892" s="34">
        <v>0</v>
      </c>
      <c r="S892" s="34">
        <v>0</v>
      </c>
      <c r="T892" s="34">
        <v>0</v>
      </c>
      <c r="U892" s="34">
        <v>0</v>
      </c>
      <c r="V892" s="34">
        <v>0</v>
      </c>
      <c r="W892" s="34">
        <f t="shared" si="697"/>
        <v>0</v>
      </c>
      <c r="X892" s="34">
        <v>0</v>
      </c>
      <c r="Y892" s="34">
        <v>0</v>
      </c>
      <c r="Z892" s="34">
        <v>0</v>
      </c>
      <c r="AA892" s="34">
        <v>0</v>
      </c>
      <c r="AB892" s="34">
        <v>0</v>
      </c>
      <c r="AC892" s="34">
        <v>0</v>
      </c>
      <c r="AD892" s="34">
        <f t="shared" si="698"/>
        <v>0</v>
      </c>
      <c r="AE892" s="34">
        <v>0</v>
      </c>
      <c r="AF892" s="34">
        <v>0</v>
      </c>
      <c r="AG892" s="34">
        <v>0</v>
      </c>
      <c r="AH892" s="34">
        <v>0</v>
      </c>
      <c r="AI892" s="34">
        <v>0</v>
      </c>
      <c r="AJ892" s="34">
        <v>0</v>
      </c>
      <c r="AK892" s="34">
        <f t="shared" si="699"/>
        <v>0</v>
      </c>
      <c r="AL892" s="34">
        <v>0</v>
      </c>
      <c r="AM892" s="34">
        <v>0</v>
      </c>
      <c r="AN892" s="34">
        <v>0</v>
      </c>
      <c r="AO892" s="34">
        <v>0</v>
      </c>
      <c r="AP892" s="34">
        <v>0</v>
      </c>
      <c r="AQ892" s="34">
        <v>0</v>
      </c>
      <c r="AR892" s="34">
        <f t="shared" si="700"/>
        <v>0</v>
      </c>
      <c r="AS892" s="34">
        <v>0</v>
      </c>
      <c r="AT892" s="34">
        <v>0</v>
      </c>
      <c r="AU892" s="34">
        <v>0</v>
      </c>
      <c r="AV892" s="34">
        <v>0</v>
      </c>
    </row>
    <row r="893" spans="1:48" ht="76.5" x14ac:dyDescent="0.5">
      <c r="A893" s="53">
        <v>822</v>
      </c>
      <c r="B893" s="50" t="s">
        <v>1726</v>
      </c>
      <c r="C893" s="51" t="s">
        <v>1727</v>
      </c>
      <c r="D893" s="52">
        <v>2020</v>
      </c>
      <c r="E893" s="52">
        <v>2020</v>
      </c>
      <c r="F893" s="33">
        <v>1709.77</v>
      </c>
      <c r="G893" s="34">
        <f t="shared" si="689"/>
        <v>0.03</v>
      </c>
      <c r="H893" s="34">
        <f t="shared" si="690"/>
        <v>0.1</v>
      </c>
      <c r="I893" s="34">
        <f t="shared" si="691"/>
        <v>1709.77</v>
      </c>
      <c r="J893" s="34">
        <f t="shared" si="692"/>
        <v>1709.77</v>
      </c>
      <c r="K893" s="34">
        <f t="shared" si="693"/>
        <v>0</v>
      </c>
      <c r="L893" s="34">
        <f t="shared" si="694"/>
        <v>0</v>
      </c>
      <c r="M893" s="34">
        <f t="shared" si="695"/>
        <v>0</v>
      </c>
      <c r="N893" s="34">
        <v>0.03</v>
      </c>
      <c r="O893" s="34">
        <v>0.1</v>
      </c>
      <c r="P893" s="34">
        <f t="shared" si="696"/>
        <v>1709.77</v>
      </c>
      <c r="Q893" s="34">
        <v>1709.77</v>
      </c>
      <c r="R893" s="34">
        <v>0</v>
      </c>
      <c r="S893" s="34">
        <v>0</v>
      </c>
      <c r="T893" s="34">
        <v>0</v>
      </c>
      <c r="U893" s="34">
        <v>0</v>
      </c>
      <c r="V893" s="34">
        <v>0</v>
      </c>
      <c r="W893" s="34">
        <f t="shared" si="697"/>
        <v>0</v>
      </c>
      <c r="X893" s="34">
        <v>0</v>
      </c>
      <c r="Y893" s="34">
        <v>0</v>
      </c>
      <c r="Z893" s="34">
        <v>0</v>
      </c>
      <c r="AA893" s="34">
        <v>0</v>
      </c>
      <c r="AB893" s="34">
        <v>0</v>
      </c>
      <c r="AC893" s="34">
        <v>0</v>
      </c>
      <c r="AD893" s="34">
        <f t="shared" si="698"/>
        <v>0</v>
      </c>
      <c r="AE893" s="34">
        <v>0</v>
      </c>
      <c r="AF893" s="34">
        <v>0</v>
      </c>
      <c r="AG893" s="34">
        <v>0</v>
      </c>
      <c r="AH893" s="34">
        <v>0</v>
      </c>
      <c r="AI893" s="34">
        <v>0</v>
      </c>
      <c r="AJ893" s="34">
        <v>0</v>
      </c>
      <c r="AK893" s="34">
        <f t="shared" si="699"/>
        <v>0</v>
      </c>
      <c r="AL893" s="34">
        <v>0</v>
      </c>
      <c r="AM893" s="34">
        <v>0</v>
      </c>
      <c r="AN893" s="34">
        <v>0</v>
      </c>
      <c r="AO893" s="34">
        <v>0</v>
      </c>
      <c r="AP893" s="34">
        <v>0</v>
      </c>
      <c r="AQ893" s="34">
        <v>0</v>
      </c>
      <c r="AR893" s="34">
        <f t="shared" si="700"/>
        <v>0</v>
      </c>
      <c r="AS893" s="34">
        <v>0</v>
      </c>
      <c r="AT893" s="34">
        <v>0</v>
      </c>
      <c r="AU893" s="34">
        <v>0</v>
      </c>
      <c r="AV893" s="34">
        <v>0</v>
      </c>
    </row>
    <row r="894" spans="1:48" ht="114.75" x14ac:dyDescent="0.5">
      <c r="A894" s="53">
        <v>823</v>
      </c>
      <c r="B894" s="50" t="s">
        <v>2832</v>
      </c>
      <c r="C894" s="51" t="s">
        <v>2833</v>
      </c>
      <c r="D894" s="52">
        <v>2020</v>
      </c>
      <c r="E894" s="52">
        <v>2021</v>
      </c>
      <c r="F894" s="33">
        <v>3435.27</v>
      </c>
      <c r="G894" s="34">
        <f t="shared" si="689"/>
        <v>0.4</v>
      </c>
      <c r="H894" s="34">
        <f t="shared" si="690"/>
        <v>0.1</v>
      </c>
      <c r="I894" s="34">
        <f t="shared" si="691"/>
        <v>3435.27</v>
      </c>
      <c r="J894" s="34">
        <f t="shared" si="692"/>
        <v>3435.27</v>
      </c>
      <c r="K894" s="34">
        <f t="shared" si="693"/>
        <v>0</v>
      </c>
      <c r="L894" s="34">
        <f t="shared" si="694"/>
        <v>0</v>
      </c>
      <c r="M894" s="34">
        <f t="shared" si="695"/>
        <v>0</v>
      </c>
      <c r="N894" s="34">
        <v>0</v>
      </c>
      <c r="O894" s="34">
        <v>0</v>
      </c>
      <c r="P894" s="34">
        <f t="shared" si="696"/>
        <v>10</v>
      </c>
      <c r="Q894" s="34">
        <v>10</v>
      </c>
      <c r="R894" s="34">
        <v>0</v>
      </c>
      <c r="S894" s="34">
        <v>0</v>
      </c>
      <c r="T894" s="34">
        <v>0</v>
      </c>
      <c r="U894" s="34">
        <v>0.4</v>
      </c>
      <c r="V894" s="34">
        <v>0.1</v>
      </c>
      <c r="W894" s="34">
        <f t="shared" si="697"/>
        <v>425.27</v>
      </c>
      <c r="X894" s="34">
        <v>425.27</v>
      </c>
      <c r="Y894" s="34">
        <v>0</v>
      </c>
      <c r="Z894" s="34">
        <v>0</v>
      </c>
      <c r="AA894" s="34">
        <v>0</v>
      </c>
      <c r="AB894" s="34">
        <v>0</v>
      </c>
      <c r="AC894" s="34">
        <v>0</v>
      </c>
      <c r="AD894" s="34">
        <f t="shared" si="698"/>
        <v>3000</v>
      </c>
      <c r="AE894" s="34">
        <v>3000</v>
      </c>
      <c r="AF894" s="34">
        <v>0</v>
      </c>
      <c r="AG894" s="34">
        <v>0</v>
      </c>
      <c r="AH894" s="34">
        <v>0</v>
      </c>
      <c r="AI894" s="34">
        <v>0</v>
      </c>
      <c r="AJ894" s="34">
        <v>0</v>
      </c>
      <c r="AK894" s="34">
        <f t="shared" si="699"/>
        <v>0</v>
      </c>
      <c r="AL894" s="34">
        <v>0</v>
      </c>
      <c r="AM894" s="34">
        <v>0</v>
      </c>
      <c r="AN894" s="34">
        <v>0</v>
      </c>
      <c r="AO894" s="34">
        <v>0</v>
      </c>
      <c r="AP894" s="34">
        <v>0</v>
      </c>
      <c r="AQ894" s="34">
        <v>0</v>
      </c>
      <c r="AR894" s="34">
        <f t="shared" si="700"/>
        <v>0</v>
      </c>
      <c r="AS894" s="34">
        <v>0</v>
      </c>
      <c r="AT894" s="34">
        <v>0</v>
      </c>
      <c r="AU894" s="34">
        <v>0</v>
      </c>
      <c r="AV894" s="34">
        <v>0</v>
      </c>
    </row>
    <row r="895" spans="1:48" ht="76.5" x14ac:dyDescent="0.5">
      <c r="A895" s="53">
        <v>824</v>
      </c>
      <c r="B895" s="50" t="s">
        <v>1728</v>
      </c>
      <c r="C895" s="51" t="s">
        <v>1729</v>
      </c>
      <c r="D895" s="52">
        <v>2020</v>
      </c>
      <c r="E895" s="52">
        <v>2021</v>
      </c>
      <c r="F895" s="33">
        <v>2959.87</v>
      </c>
      <c r="G895" s="34">
        <f t="shared" si="689"/>
        <v>0.3</v>
      </c>
      <c r="H895" s="34">
        <f t="shared" si="690"/>
        <v>0.1</v>
      </c>
      <c r="I895" s="34">
        <f t="shared" si="691"/>
        <v>1377.604</v>
      </c>
      <c r="J895" s="34">
        <f t="shared" si="692"/>
        <v>1377.604</v>
      </c>
      <c r="K895" s="34">
        <f t="shared" si="693"/>
        <v>0</v>
      </c>
      <c r="L895" s="34">
        <f t="shared" si="694"/>
        <v>0</v>
      </c>
      <c r="M895" s="34">
        <f t="shared" si="695"/>
        <v>0</v>
      </c>
      <c r="N895" s="34">
        <v>0</v>
      </c>
      <c r="O895" s="34">
        <v>0</v>
      </c>
      <c r="P895" s="34">
        <f t="shared" si="696"/>
        <v>785.63</v>
      </c>
      <c r="Q895" s="34">
        <v>785.63</v>
      </c>
      <c r="R895" s="34">
        <v>0</v>
      </c>
      <c r="S895" s="34">
        <v>0</v>
      </c>
      <c r="T895" s="34">
        <v>0</v>
      </c>
      <c r="U895" s="34">
        <v>0.3</v>
      </c>
      <c r="V895" s="34">
        <v>0.1</v>
      </c>
      <c r="W895" s="34">
        <f t="shared" si="697"/>
        <v>591.97400000000005</v>
      </c>
      <c r="X895" s="34">
        <v>591.97400000000005</v>
      </c>
      <c r="Y895" s="34">
        <v>0</v>
      </c>
      <c r="Z895" s="34">
        <v>0</v>
      </c>
      <c r="AA895" s="34">
        <v>0</v>
      </c>
      <c r="AB895" s="34">
        <v>0</v>
      </c>
      <c r="AC895" s="34">
        <v>0</v>
      </c>
      <c r="AD895" s="34">
        <f t="shared" si="698"/>
        <v>0</v>
      </c>
      <c r="AE895" s="34">
        <v>0</v>
      </c>
      <c r="AF895" s="34">
        <v>0</v>
      </c>
      <c r="AG895" s="34">
        <v>0</v>
      </c>
      <c r="AH895" s="34">
        <v>0</v>
      </c>
      <c r="AI895" s="34">
        <v>0</v>
      </c>
      <c r="AJ895" s="34">
        <v>0</v>
      </c>
      <c r="AK895" s="34">
        <f t="shared" si="699"/>
        <v>0</v>
      </c>
      <c r="AL895" s="34">
        <v>0</v>
      </c>
      <c r="AM895" s="34">
        <v>0</v>
      </c>
      <c r="AN895" s="34">
        <v>0</v>
      </c>
      <c r="AO895" s="34">
        <v>0</v>
      </c>
      <c r="AP895" s="34">
        <v>0</v>
      </c>
      <c r="AQ895" s="34">
        <v>0</v>
      </c>
      <c r="AR895" s="34">
        <f t="shared" si="700"/>
        <v>0</v>
      </c>
      <c r="AS895" s="34">
        <v>0</v>
      </c>
      <c r="AT895" s="34">
        <v>0</v>
      </c>
      <c r="AU895" s="34">
        <v>0</v>
      </c>
      <c r="AV895" s="34">
        <v>0</v>
      </c>
    </row>
    <row r="896" spans="1:48" ht="76.5" x14ac:dyDescent="0.5">
      <c r="A896" s="53">
        <v>825</v>
      </c>
      <c r="B896" s="50" t="s">
        <v>1730</v>
      </c>
      <c r="C896" s="51" t="s">
        <v>1731</v>
      </c>
      <c r="D896" s="52">
        <v>2020</v>
      </c>
      <c r="E896" s="52">
        <v>2021</v>
      </c>
      <c r="F896" s="33">
        <v>3460.12</v>
      </c>
      <c r="G896" s="34">
        <f t="shared" si="689"/>
        <v>0.45</v>
      </c>
      <c r="H896" s="34">
        <f t="shared" si="690"/>
        <v>0.1</v>
      </c>
      <c r="I896" s="34">
        <f t="shared" si="691"/>
        <v>1601.614</v>
      </c>
      <c r="J896" s="34">
        <f t="shared" si="692"/>
        <v>1601.614</v>
      </c>
      <c r="K896" s="34">
        <f t="shared" si="693"/>
        <v>0</v>
      </c>
      <c r="L896" s="34">
        <f t="shared" si="694"/>
        <v>0</v>
      </c>
      <c r="M896" s="34">
        <f t="shared" si="695"/>
        <v>0</v>
      </c>
      <c r="N896" s="34">
        <v>0</v>
      </c>
      <c r="O896" s="34">
        <v>0</v>
      </c>
      <c r="P896" s="34">
        <f t="shared" si="696"/>
        <v>909.59</v>
      </c>
      <c r="Q896" s="33">
        <v>909.59</v>
      </c>
      <c r="R896" s="34">
        <v>0</v>
      </c>
      <c r="S896" s="34">
        <v>0</v>
      </c>
      <c r="T896" s="34">
        <v>0</v>
      </c>
      <c r="U896" s="34">
        <v>0.45</v>
      </c>
      <c r="V896" s="34">
        <v>0.1</v>
      </c>
      <c r="W896" s="34">
        <f t="shared" si="697"/>
        <v>692.024</v>
      </c>
      <c r="X896" s="34">
        <v>692.024</v>
      </c>
      <c r="Y896" s="34">
        <v>0</v>
      </c>
      <c r="Z896" s="34">
        <v>0</v>
      </c>
      <c r="AA896" s="34">
        <v>0</v>
      </c>
      <c r="AB896" s="34">
        <v>0</v>
      </c>
      <c r="AC896" s="34">
        <v>0</v>
      </c>
      <c r="AD896" s="34">
        <f t="shared" si="698"/>
        <v>0</v>
      </c>
      <c r="AE896" s="34">
        <v>0</v>
      </c>
      <c r="AF896" s="34">
        <v>0</v>
      </c>
      <c r="AG896" s="34">
        <v>0</v>
      </c>
      <c r="AH896" s="34">
        <v>0</v>
      </c>
      <c r="AI896" s="34">
        <v>0</v>
      </c>
      <c r="AJ896" s="34">
        <v>0</v>
      </c>
      <c r="AK896" s="34">
        <f t="shared" si="699"/>
        <v>0</v>
      </c>
      <c r="AL896" s="34">
        <v>0</v>
      </c>
      <c r="AM896" s="34">
        <v>0</v>
      </c>
      <c r="AN896" s="34">
        <v>0</v>
      </c>
      <c r="AO896" s="34">
        <v>0</v>
      </c>
      <c r="AP896" s="34">
        <v>0</v>
      </c>
      <c r="AQ896" s="34">
        <v>0</v>
      </c>
      <c r="AR896" s="34">
        <f t="shared" si="700"/>
        <v>0</v>
      </c>
      <c r="AS896" s="34">
        <v>0</v>
      </c>
      <c r="AT896" s="34">
        <v>0</v>
      </c>
      <c r="AU896" s="34">
        <v>0</v>
      </c>
      <c r="AV896" s="34">
        <v>0</v>
      </c>
    </row>
    <row r="897" spans="1:48" ht="38.25" x14ac:dyDescent="0.5">
      <c r="A897" s="53"/>
      <c r="B897" s="43" t="s">
        <v>155</v>
      </c>
      <c r="C897" s="48"/>
      <c r="D897" s="52"/>
      <c r="E897" s="45"/>
      <c r="F897" s="35">
        <f>SUM(F898:F907)</f>
        <v>107557.36472999999</v>
      </c>
      <c r="G897" s="35">
        <f t="shared" ref="G897:AV897" si="701">SUM(G898:G907)</f>
        <v>6.1999999999999993</v>
      </c>
      <c r="H897" s="35">
        <f t="shared" si="701"/>
        <v>1.79</v>
      </c>
      <c r="I897" s="35">
        <f t="shared" si="701"/>
        <v>96478.6584</v>
      </c>
      <c r="J897" s="35">
        <f t="shared" si="701"/>
        <v>96478.6584</v>
      </c>
      <c r="K897" s="35">
        <f t="shared" si="701"/>
        <v>0</v>
      </c>
      <c r="L897" s="35">
        <f t="shared" si="701"/>
        <v>0</v>
      </c>
      <c r="M897" s="35">
        <f t="shared" si="701"/>
        <v>0</v>
      </c>
      <c r="N897" s="35">
        <f t="shared" si="701"/>
        <v>2.21</v>
      </c>
      <c r="O897" s="35">
        <f t="shared" si="701"/>
        <v>0.26</v>
      </c>
      <c r="P897" s="35">
        <f t="shared" si="701"/>
        <v>8294.4063999999998</v>
      </c>
      <c r="Q897" s="35">
        <f t="shared" si="701"/>
        <v>8294.4063999999998</v>
      </c>
      <c r="R897" s="35">
        <f t="shared" si="701"/>
        <v>0</v>
      </c>
      <c r="S897" s="35">
        <f t="shared" si="701"/>
        <v>0</v>
      </c>
      <c r="T897" s="35">
        <f t="shared" si="701"/>
        <v>0</v>
      </c>
      <c r="U897" s="35">
        <f t="shared" si="701"/>
        <v>2.1500000000000004</v>
      </c>
      <c r="V897" s="35">
        <f t="shared" si="701"/>
        <v>0.32</v>
      </c>
      <c r="W897" s="35">
        <f t="shared" si="701"/>
        <v>35790.142</v>
      </c>
      <c r="X897" s="35">
        <f t="shared" si="701"/>
        <v>35790.142</v>
      </c>
      <c r="Y897" s="35">
        <f t="shared" si="701"/>
        <v>0</v>
      </c>
      <c r="Z897" s="35">
        <f t="shared" si="701"/>
        <v>0</v>
      </c>
      <c r="AA897" s="35">
        <f t="shared" si="701"/>
        <v>0</v>
      </c>
      <c r="AB897" s="35">
        <f t="shared" si="701"/>
        <v>0.30000000000000004</v>
      </c>
      <c r="AC897" s="35">
        <f t="shared" si="701"/>
        <v>0.8</v>
      </c>
      <c r="AD897" s="35">
        <f t="shared" si="701"/>
        <v>864.56</v>
      </c>
      <c r="AE897" s="35">
        <f t="shared" si="701"/>
        <v>864.56</v>
      </c>
      <c r="AF897" s="35">
        <f t="shared" si="701"/>
        <v>0</v>
      </c>
      <c r="AG897" s="35">
        <f t="shared" si="701"/>
        <v>0</v>
      </c>
      <c r="AH897" s="35">
        <f t="shared" si="701"/>
        <v>0</v>
      </c>
      <c r="AI897" s="35">
        <f t="shared" si="701"/>
        <v>1.54</v>
      </c>
      <c r="AJ897" s="35">
        <f t="shared" si="701"/>
        <v>0.41000000000000003</v>
      </c>
      <c r="AK897" s="35">
        <f t="shared" si="701"/>
        <v>42529.55</v>
      </c>
      <c r="AL897" s="35">
        <f t="shared" si="701"/>
        <v>42529.55</v>
      </c>
      <c r="AM897" s="35">
        <f t="shared" si="701"/>
        <v>0</v>
      </c>
      <c r="AN897" s="35">
        <f t="shared" si="701"/>
        <v>0</v>
      </c>
      <c r="AO897" s="35">
        <f t="shared" si="701"/>
        <v>0</v>
      </c>
      <c r="AP897" s="35">
        <f t="shared" si="701"/>
        <v>0</v>
      </c>
      <c r="AQ897" s="35">
        <f t="shared" si="701"/>
        <v>0</v>
      </c>
      <c r="AR897" s="35">
        <f t="shared" si="701"/>
        <v>9000</v>
      </c>
      <c r="AS897" s="35">
        <f t="shared" si="701"/>
        <v>9000</v>
      </c>
      <c r="AT897" s="35">
        <f t="shared" si="701"/>
        <v>0</v>
      </c>
      <c r="AU897" s="35">
        <f t="shared" si="701"/>
        <v>0</v>
      </c>
      <c r="AV897" s="35">
        <f t="shared" si="701"/>
        <v>0</v>
      </c>
    </row>
    <row r="898" spans="1:48" ht="114.75" x14ac:dyDescent="0.5">
      <c r="A898" s="53">
        <v>826</v>
      </c>
      <c r="B898" s="50" t="s">
        <v>1732</v>
      </c>
      <c r="C898" s="51" t="s">
        <v>1733</v>
      </c>
      <c r="D898" s="52">
        <v>2016</v>
      </c>
      <c r="E898" s="52">
        <v>2022</v>
      </c>
      <c r="F898" s="33">
        <v>12453.6</v>
      </c>
      <c r="G898" s="34">
        <f t="shared" ref="G898:G907" si="702">N898+U898+AB898+AI898+AP898</f>
        <v>0.30000000000000004</v>
      </c>
      <c r="H898" s="34">
        <f t="shared" ref="H898:H907" si="703">O898+V898+AC898+AJ898+AQ898</f>
        <v>0.8</v>
      </c>
      <c r="I898" s="34">
        <f t="shared" ref="I898:I907" si="704">J898+K898+L898</f>
        <v>12453.6</v>
      </c>
      <c r="J898" s="34">
        <f t="shared" ref="J898:J907" si="705">Q898+X898+AE898+AL898+AS898</f>
        <v>12453.6</v>
      </c>
      <c r="K898" s="34">
        <f t="shared" ref="K898:K907" si="706">R898+Y898+AF898+AM898+AT898</f>
        <v>0</v>
      </c>
      <c r="L898" s="34">
        <f t="shared" ref="L898:L907" si="707">S898+Z898+AG898+AN898+AU898</f>
        <v>0</v>
      </c>
      <c r="M898" s="34">
        <f t="shared" ref="M898:M907" si="708">T898+AA898+AH898+AO898+AV898</f>
        <v>0</v>
      </c>
      <c r="N898" s="34">
        <v>0</v>
      </c>
      <c r="O898" s="34">
        <v>0</v>
      </c>
      <c r="P898" s="34">
        <f t="shared" ref="P898:P907" si="709">Q898+R898+S898</f>
        <v>0</v>
      </c>
      <c r="Q898" s="34">
        <v>0</v>
      </c>
      <c r="R898" s="34">
        <v>0</v>
      </c>
      <c r="S898" s="34">
        <v>0</v>
      </c>
      <c r="T898" s="34">
        <v>0</v>
      </c>
      <c r="U898" s="34">
        <v>0</v>
      </c>
      <c r="V898" s="34">
        <v>0</v>
      </c>
      <c r="W898" s="34">
        <f t="shared" ref="W898:W907" si="710">X898+Y898+Z898</f>
        <v>0</v>
      </c>
      <c r="X898" s="34">
        <v>0</v>
      </c>
      <c r="Y898" s="34">
        <v>0</v>
      </c>
      <c r="Z898" s="34">
        <v>0</v>
      </c>
      <c r="AA898" s="34">
        <v>0</v>
      </c>
      <c r="AB898" s="34">
        <v>0.30000000000000004</v>
      </c>
      <c r="AC898" s="34">
        <v>0.8</v>
      </c>
      <c r="AD898" s="34">
        <f t="shared" ref="AD898:AD907" si="711">AE898+AF898+AG898</f>
        <v>253.6</v>
      </c>
      <c r="AE898" s="34">
        <v>253.6</v>
      </c>
      <c r="AF898" s="34">
        <v>0</v>
      </c>
      <c r="AG898" s="34">
        <v>0</v>
      </c>
      <c r="AH898" s="34">
        <v>0</v>
      </c>
      <c r="AI898" s="34">
        <v>0</v>
      </c>
      <c r="AJ898" s="34">
        <v>0</v>
      </c>
      <c r="AK898" s="34">
        <f t="shared" ref="AK898:AK907" si="712">AL898+AM898+AN898</f>
        <v>12200</v>
      </c>
      <c r="AL898" s="34">
        <v>12200</v>
      </c>
      <c r="AM898" s="34">
        <v>0</v>
      </c>
      <c r="AN898" s="34">
        <v>0</v>
      </c>
      <c r="AO898" s="34">
        <v>0</v>
      </c>
      <c r="AP898" s="34">
        <v>0</v>
      </c>
      <c r="AQ898" s="34">
        <v>0</v>
      </c>
      <c r="AR898" s="34">
        <f t="shared" ref="AR898:AR907" si="713">AS898+AT898+AU898</f>
        <v>0</v>
      </c>
      <c r="AS898" s="34">
        <v>0</v>
      </c>
      <c r="AT898" s="34">
        <v>0</v>
      </c>
      <c r="AU898" s="34">
        <v>0</v>
      </c>
      <c r="AV898" s="34">
        <v>0</v>
      </c>
    </row>
    <row r="899" spans="1:48" ht="114.75" x14ac:dyDescent="0.5">
      <c r="A899" s="53">
        <v>827</v>
      </c>
      <c r="B899" s="50" t="s">
        <v>1734</v>
      </c>
      <c r="C899" s="51" t="s">
        <v>1735</v>
      </c>
      <c r="D899" s="52">
        <v>2016</v>
      </c>
      <c r="E899" s="52">
        <v>2021</v>
      </c>
      <c r="F899" s="33">
        <v>2517.48</v>
      </c>
      <c r="G899" s="34">
        <f t="shared" si="702"/>
        <v>0.4</v>
      </c>
      <c r="H899" s="34">
        <f t="shared" si="703"/>
        <v>0.16</v>
      </c>
      <c r="I899" s="34">
        <f t="shared" si="704"/>
        <v>2163.91</v>
      </c>
      <c r="J899" s="34">
        <f t="shared" si="705"/>
        <v>2163.91</v>
      </c>
      <c r="K899" s="34">
        <f t="shared" si="706"/>
        <v>0</v>
      </c>
      <c r="L899" s="34">
        <f t="shared" si="707"/>
        <v>0</v>
      </c>
      <c r="M899" s="34">
        <f t="shared" si="708"/>
        <v>0</v>
      </c>
      <c r="N899" s="34">
        <v>0</v>
      </c>
      <c r="O899" s="34">
        <v>0</v>
      </c>
      <c r="P899" s="34">
        <f t="shared" si="709"/>
        <v>1731.1279999999999</v>
      </c>
      <c r="Q899" s="34">
        <v>1731.1279999999999</v>
      </c>
      <c r="R899" s="34">
        <v>0</v>
      </c>
      <c r="S899" s="34">
        <v>0</v>
      </c>
      <c r="T899" s="34">
        <v>0</v>
      </c>
      <c r="U899" s="34">
        <v>0.4</v>
      </c>
      <c r="V899" s="34">
        <v>0.16</v>
      </c>
      <c r="W899" s="34">
        <f t="shared" si="710"/>
        <v>432.78199999999998</v>
      </c>
      <c r="X899" s="34">
        <v>432.78199999999998</v>
      </c>
      <c r="Y899" s="34">
        <v>0</v>
      </c>
      <c r="Z899" s="34">
        <v>0</v>
      </c>
      <c r="AA899" s="34">
        <v>0</v>
      </c>
      <c r="AB899" s="34">
        <v>0</v>
      </c>
      <c r="AC899" s="34">
        <v>0</v>
      </c>
      <c r="AD899" s="34">
        <f t="shared" si="711"/>
        <v>0</v>
      </c>
      <c r="AE899" s="34">
        <v>0</v>
      </c>
      <c r="AF899" s="34">
        <v>0</v>
      </c>
      <c r="AG899" s="34">
        <v>0</v>
      </c>
      <c r="AH899" s="34">
        <v>0</v>
      </c>
      <c r="AI899" s="34">
        <v>0</v>
      </c>
      <c r="AJ899" s="34">
        <v>0</v>
      </c>
      <c r="AK899" s="34">
        <f t="shared" si="712"/>
        <v>0</v>
      </c>
      <c r="AL899" s="34">
        <v>0</v>
      </c>
      <c r="AM899" s="34">
        <v>0</v>
      </c>
      <c r="AN899" s="34">
        <v>0</v>
      </c>
      <c r="AO899" s="34">
        <v>0</v>
      </c>
      <c r="AP899" s="34">
        <v>0</v>
      </c>
      <c r="AQ899" s="34">
        <v>0</v>
      </c>
      <c r="AR899" s="34">
        <f t="shared" si="713"/>
        <v>0</v>
      </c>
      <c r="AS899" s="34">
        <v>0</v>
      </c>
      <c r="AT899" s="34">
        <v>0</v>
      </c>
      <c r="AU899" s="34">
        <v>0</v>
      </c>
      <c r="AV899" s="34">
        <v>0</v>
      </c>
    </row>
    <row r="900" spans="1:48" ht="114.75" x14ac:dyDescent="0.5">
      <c r="A900" s="53">
        <v>828</v>
      </c>
      <c r="B900" s="50" t="s">
        <v>1736</v>
      </c>
      <c r="C900" s="51" t="s">
        <v>1737</v>
      </c>
      <c r="D900" s="52">
        <v>2016</v>
      </c>
      <c r="E900" s="52">
        <v>2021</v>
      </c>
      <c r="F900" s="33">
        <v>2517.48</v>
      </c>
      <c r="G900" s="34">
        <f t="shared" si="702"/>
        <v>0.4</v>
      </c>
      <c r="H900" s="34">
        <f t="shared" si="703"/>
        <v>0.16</v>
      </c>
      <c r="I900" s="34">
        <f t="shared" si="704"/>
        <v>2286.8000000000002</v>
      </c>
      <c r="J900" s="34">
        <f t="shared" si="705"/>
        <v>2286.8000000000002</v>
      </c>
      <c r="K900" s="34">
        <f t="shared" si="706"/>
        <v>0</v>
      </c>
      <c r="L900" s="34">
        <f t="shared" si="707"/>
        <v>0</v>
      </c>
      <c r="M900" s="34">
        <f t="shared" si="708"/>
        <v>0</v>
      </c>
      <c r="N900" s="34">
        <v>0</v>
      </c>
      <c r="O900" s="34">
        <v>0</v>
      </c>
      <c r="P900" s="34">
        <f t="shared" si="709"/>
        <v>1829.4400000000003</v>
      </c>
      <c r="Q900" s="34">
        <v>1829.4400000000003</v>
      </c>
      <c r="R900" s="34">
        <v>0</v>
      </c>
      <c r="S900" s="34">
        <v>0</v>
      </c>
      <c r="T900" s="34">
        <v>0</v>
      </c>
      <c r="U900" s="34">
        <v>0.4</v>
      </c>
      <c r="V900" s="34">
        <v>0.16</v>
      </c>
      <c r="W900" s="34">
        <f t="shared" si="710"/>
        <v>457.36000000000007</v>
      </c>
      <c r="X900" s="34">
        <v>457.36000000000007</v>
      </c>
      <c r="Y900" s="34">
        <v>0</v>
      </c>
      <c r="Z900" s="34">
        <v>0</v>
      </c>
      <c r="AA900" s="34">
        <v>0</v>
      </c>
      <c r="AB900" s="34">
        <v>0</v>
      </c>
      <c r="AC900" s="34">
        <v>0</v>
      </c>
      <c r="AD900" s="34">
        <f t="shared" si="711"/>
        <v>0</v>
      </c>
      <c r="AE900" s="34">
        <v>0</v>
      </c>
      <c r="AF900" s="34">
        <v>0</v>
      </c>
      <c r="AG900" s="34">
        <v>0</v>
      </c>
      <c r="AH900" s="34">
        <v>0</v>
      </c>
      <c r="AI900" s="34">
        <v>0</v>
      </c>
      <c r="AJ900" s="34">
        <v>0</v>
      </c>
      <c r="AK900" s="34">
        <f t="shared" si="712"/>
        <v>0</v>
      </c>
      <c r="AL900" s="34">
        <v>0</v>
      </c>
      <c r="AM900" s="34">
        <v>0</v>
      </c>
      <c r="AN900" s="34">
        <v>0</v>
      </c>
      <c r="AO900" s="34">
        <v>0</v>
      </c>
      <c r="AP900" s="34">
        <v>0</v>
      </c>
      <c r="AQ900" s="34">
        <v>0</v>
      </c>
      <c r="AR900" s="34">
        <f t="shared" si="713"/>
        <v>0</v>
      </c>
      <c r="AS900" s="34">
        <v>0</v>
      </c>
      <c r="AT900" s="34">
        <v>0</v>
      </c>
      <c r="AU900" s="34">
        <v>0</v>
      </c>
      <c r="AV900" s="34">
        <v>0</v>
      </c>
    </row>
    <row r="901" spans="1:48" ht="153" x14ac:dyDescent="0.5">
      <c r="A901" s="53">
        <v>829</v>
      </c>
      <c r="B901" s="50" t="s">
        <v>1738</v>
      </c>
      <c r="C901" s="51" t="s">
        <v>1739</v>
      </c>
      <c r="D901" s="52">
        <v>2018</v>
      </c>
      <c r="E901" s="52">
        <v>2020</v>
      </c>
      <c r="F901" s="33">
        <v>1741.07</v>
      </c>
      <c r="G901" s="34">
        <f t="shared" si="702"/>
        <v>0.74</v>
      </c>
      <c r="H901" s="34">
        <f t="shared" si="703"/>
        <v>0</v>
      </c>
      <c r="I901" s="34">
        <f t="shared" si="704"/>
        <v>1674.1</v>
      </c>
      <c r="J901" s="34">
        <f t="shared" si="705"/>
        <v>1674.1</v>
      </c>
      <c r="K901" s="34">
        <f t="shared" si="706"/>
        <v>0</v>
      </c>
      <c r="L901" s="34">
        <f t="shared" si="707"/>
        <v>0</v>
      </c>
      <c r="M901" s="34">
        <f t="shared" si="708"/>
        <v>0</v>
      </c>
      <c r="N901" s="34">
        <v>0.74</v>
      </c>
      <c r="O901" s="34">
        <v>0</v>
      </c>
      <c r="P901" s="34">
        <f t="shared" si="709"/>
        <v>1674.1</v>
      </c>
      <c r="Q901" s="34">
        <v>1674.1</v>
      </c>
      <c r="R901" s="34">
        <v>0</v>
      </c>
      <c r="S901" s="34">
        <v>0</v>
      </c>
      <c r="T901" s="34">
        <v>0</v>
      </c>
      <c r="U901" s="34">
        <v>0</v>
      </c>
      <c r="V901" s="34">
        <v>0</v>
      </c>
      <c r="W901" s="34">
        <f t="shared" si="710"/>
        <v>0</v>
      </c>
      <c r="X901" s="34">
        <v>0</v>
      </c>
      <c r="Y901" s="34">
        <v>0</v>
      </c>
      <c r="Z901" s="34">
        <v>0</v>
      </c>
      <c r="AA901" s="34">
        <v>0</v>
      </c>
      <c r="AB901" s="34">
        <v>0</v>
      </c>
      <c r="AC901" s="34">
        <v>0</v>
      </c>
      <c r="AD901" s="34">
        <f t="shared" si="711"/>
        <v>0</v>
      </c>
      <c r="AE901" s="34">
        <v>0</v>
      </c>
      <c r="AF901" s="34">
        <v>0</v>
      </c>
      <c r="AG901" s="34">
        <v>0</v>
      </c>
      <c r="AH901" s="34">
        <v>0</v>
      </c>
      <c r="AI901" s="34">
        <v>0</v>
      </c>
      <c r="AJ901" s="34">
        <v>0</v>
      </c>
      <c r="AK901" s="34">
        <f t="shared" si="712"/>
        <v>0</v>
      </c>
      <c r="AL901" s="34">
        <v>0</v>
      </c>
      <c r="AM901" s="34">
        <v>0</v>
      </c>
      <c r="AN901" s="34">
        <v>0</v>
      </c>
      <c r="AO901" s="34">
        <v>0</v>
      </c>
      <c r="AP901" s="34">
        <v>0</v>
      </c>
      <c r="AQ901" s="34">
        <v>0</v>
      </c>
      <c r="AR901" s="34">
        <f t="shared" si="713"/>
        <v>0</v>
      </c>
      <c r="AS901" s="34">
        <v>0</v>
      </c>
      <c r="AT901" s="34">
        <v>0</v>
      </c>
      <c r="AU901" s="34">
        <v>0</v>
      </c>
      <c r="AV901" s="34">
        <v>0</v>
      </c>
    </row>
    <row r="902" spans="1:48" ht="76.5" x14ac:dyDescent="0.5">
      <c r="A902" s="53">
        <v>830</v>
      </c>
      <c r="B902" s="50" t="s">
        <v>1740</v>
      </c>
      <c r="C902" s="51" t="s">
        <v>1741</v>
      </c>
      <c r="D902" s="52">
        <v>2019</v>
      </c>
      <c r="E902" s="52">
        <v>2023</v>
      </c>
      <c r="F902" s="33">
        <v>4356.8100000000004</v>
      </c>
      <c r="G902" s="34">
        <f t="shared" si="702"/>
        <v>0.5</v>
      </c>
      <c r="H902" s="34">
        <f t="shared" si="703"/>
        <v>0.16</v>
      </c>
      <c r="I902" s="34">
        <f t="shared" si="704"/>
        <v>4356.8100000000004</v>
      </c>
      <c r="J902" s="34">
        <f t="shared" si="705"/>
        <v>4356.8100000000004</v>
      </c>
      <c r="K902" s="34">
        <f t="shared" si="706"/>
        <v>0</v>
      </c>
      <c r="L902" s="34">
        <f t="shared" si="707"/>
        <v>0</v>
      </c>
      <c r="M902" s="34">
        <f t="shared" si="708"/>
        <v>0</v>
      </c>
      <c r="N902" s="34">
        <v>0</v>
      </c>
      <c r="O902" s="34">
        <v>0</v>
      </c>
      <c r="P902" s="34">
        <f t="shared" si="709"/>
        <v>0</v>
      </c>
      <c r="Q902" s="34">
        <v>0</v>
      </c>
      <c r="R902" s="34">
        <v>0</v>
      </c>
      <c r="S902" s="34">
        <v>0</v>
      </c>
      <c r="T902" s="34">
        <v>0</v>
      </c>
      <c r="U902" s="34">
        <v>0</v>
      </c>
      <c r="V902" s="34">
        <v>0</v>
      </c>
      <c r="W902" s="34">
        <f t="shared" si="710"/>
        <v>0</v>
      </c>
      <c r="X902" s="34">
        <v>0</v>
      </c>
      <c r="Y902" s="34">
        <v>0</v>
      </c>
      <c r="Z902" s="34">
        <v>0</v>
      </c>
      <c r="AA902" s="34">
        <v>0</v>
      </c>
      <c r="AB902" s="34">
        <v>0</v>
      </c>
      <c r="AC902" s="34">
        <v>0</v>
      </c>
      <c r="AD902" s="34">
        <f t="shared" si="711"/>
        <v>0</v>
      </c>
      <c r="AE902" s="34">
        <v>0</v>
      </c>
      <c r="AF902" s="34">
        <v>0</v>
      </c>
      <c r="AG902" s="34">
        <v>0</v>
      </c>
      <c r="AH902" s="34">
        <v>0</v>
      </c>
      <c r="AI902" s="34">
        <v>0.5</v>
      </c>
      <c r="AJ902" s="34">
        <v>0.16</v>
      </c>
      <c r="AK902" s="34">
        <f t="shared" si="712"/>
        <v>356.81</v>
      </c>
      <c r="AL902" s="34">
        <v>356.81</v>
      </c>
      <c r="AM902" s="34">
        <v>0</v>
      </c>
      <c r="AN902" s="34">
        <v>0</v>
      </c>
      <c r="AO902" s="34">
        <v>0</v>
      </c>
      <c r="AP902" s="34">
        <v>0</v>
      </c>
      <c r="AQ902" s="34">
        <v>0</v>
      </c>
      <c r="AR902" s="34">
        <f t="shared" si="713"/>
        <v>4000</v>
      </c>
      <c r="AS902" s="34">
        <v>4000</v>
      </c>
      <c r="AT902" s="34">
        <v>0</v>
      </c>
      <c r="AU902" s="34">
        <v>0</v>
      </c>
      <c r="AV902" s="34">
        <v>0</v>
      </c>
    </row>
    <row r="903" spans="1:48" ht="76.5" x14ac:dyDescent="0.5">
      <c r="A903" s="53">
        <v>831</v>
      </c>
      <c r="B903" s="50" t="s">
        <v>1742</v>
      </c>
      <c r="C903" s="51" t="s">
        <v>1743</v>
      </c>
      <c r="D903" s="52">
        <v>2017</v>
      </c>
      <c r="E903" s="52">
        <v>2020</v>
      </c>
      <c r="F903" s="33">
        <v>11156.95</v>
      </c>
      <c r="G903" s="34">
        <f t="shared" si="702"/>
        <v>1.2</v>
      </c>
      <c r="H903" s="34">
        <f t="shared" si="703"/>
        <v>0.16</v>
      </c>
      <c r="I903" s="34">
        <f t="shared" si="704"/>
        <v>10502.380000000001</v>
      </c>
      <c r="J903" s="34">
        <f t="shared" si="705"/>
        <v>10502.380000000001</v>
      </c>
      <c r="K903" s="34">
        <f t="shared" si="706"/>
        <v>0</v>
      </c>
      <c r="L903" s="34">
        <f t="shared" si="707"/>
        <v>0</v>
      </c>
      <c r="M903" s="34">
        <f t="shared" si="708"/>
        <v>0</v>
      </c>
      <c r="N903" s="34">
        <v>1.2</v>
      </c>
      <c r="O903" s="34">
        <v>0.16</v>
      </c>
      <c r="P903" s="34">
        <f t="shared" si="709"/>
        <v>2502.38</v>
      </c>
      <c r="Q903" s="34">
        <v>2502.38</v>
      </c>
      <c r="R903" s="34">
        <v>0</v>
      </c>
      <c r="S903" s="34">
        <v>0</v>
      </c>
      <c r="T903" s="34">
        <v>0</v>
      </c>
      <c r="U903" s="34">
        <v>0</v>
      </c>
      <c r="V903" s="34">
        <v>0</v>
      </c>
      <c r="W903" s="34">
        <f t="shared" si="710"/>
        <v>8000</v>
      </c>
      <c r="X903" s="34">
        <v>8000</v>
      </c>
      <c r="Y903" s="34">
        <v>0</v>
      </c>
      <c r="Z903" s="34">
        <v>0</v>
      </c>
      <c r="AA903" s="34">
        <v>0</v>
      </c>
      <c r="AB903" s="34">
        <v>0</v>
      </c>
      <c r="AC903" s="34">
        <v>0</v>
      </c>
      <c r="AD903" s="34">
        <f t="shared" si="711"/>
        <v>0</v>
      </c>
      <c r="AE903" s="34">
        <v>0</v>
      </c>
      <c r="AF903" s="34">
        <v>0</v>
      </c>
      <c r="AG903" s="34">
        <v>0</v>
      </c>
      <c r="AH903" s="34">
        <v>0</v>
      </c>
      <c r="AI903" s="34">
        <v>0</v>
      </c>
      <c r="AJ903" s="34">
        <v>0</v>
      </c>
      <c r="AK903" s="34">
        <f t="shared" si="712"/>
        <v>0</v>
      </c>
      <c r="AL903" s="34">
        <v>0</v>
      </c>
      <c r="AM903" s="34">
        <v>0</v>
      </c>
      <c r="AN903" s="34">
        <v>0</v>
      </c>
      <c r="AO903" s="34">
        <v>0</v>
      </c>
      <c r="AP903" s="34">
        <v>0</v>
      </c>
      <c r="AQ903" s="34">
        <v>0</v>
      </c>
      <c r="AR903" s="34">
        <f t="shared" si="713"/>
        <v>0</v>
      </c>
      <c r="AS903" s="34">
        <v>0</v>
      </c>
      <c r="AT903" s="34">
        <v>0</v>
      </c>
      <c r="AU903" s="34">
        <v>0</v>
      </c>
      <c r="AV903" s="34">
        <v>0</v>
      </c>
    </row>
    <row r="904" spans="1:48" ht="114.75" x14ac:dyDescent="0.5">
      <c r="A904" s="53">
        <v>832</v>
      </c>
      <c r="B904" s="50" t="s">
        <v>1744</v>
      </c>
      <c r="C904" s="51" t="s">
        <v>1745</v>
      </c>
      <c r="D904" s="52">
        <v>2010</v>
      </c>
      <c r="E904" s="52">
        <v>2023</v>
      </c>
      <c r="F904" s="33">
        <v>5583.7</v>
      </c>
      <c r="G904" s="34">
        <f t="shared" si="702"/>
        <v>1.04</v>
      </c>
      <c r="H904" s="34">
        <f t="shared" si="703"/>
        <v>0.25</v>
      </c>
      <c r="I904" s="34">
        <f t="shared" si="704"/>
        <v>5583.7</v>
      </c>
      <c r="J904" s="34">
        <f t="shared" si="705"/>
        <v>5583.7</v>
      </c>
      <c r="K904" s="34">
        <f t="shared" si="706"/>
        <v>0</v>
      </c>
      <c r="L904" s="34">
        <f t="shared" si="707"/>
        <v>0</v>
      </c>
      <c r="M904" s="34">
        <f t="shared" si="708"/>
        <v>0</v>
      </c>
      <c r="N904" s="34">
        <v>0</v>
      </c>
      <c r="O904" s="34">
        <v>0</v>
      </c>
      <c r="P904" s="34">
        <f t="shared" si="709"/>
        <v>0</v>
      </c>
      <c r="Q904" s="34">
        <v>0</v>
      </c>
      <c r="R904" s="34">
        <v>0</v>
      </c>
      <c r="S904" s="34">
        <v>0</v>
      </c>
      <c r="T904" s="34">
        <v>0</v>
      </c>
      <c r="U904" s="34">
        <v>0</v>
      </c>
      <c r="V904" s="34">
        <v>0</v>
      </c>
      <c r="W904" s="34">
        <f t="shared" si="710"/>
        <v>0</v>
      </c>
      <c r="X904" s="34">
        <v>0</v>
      </c>
      <c r="Y904" s="34">
        <v>0</v>
      </c>
      <c r="Z904" s="34">
        <v>0</v>
      </c>
      <c r="AA904" s="34">
        <v>0</v>
      </c>
      <c r="AB904" s="34">
        <v>0</v>
      </c>
      <c r="AC904" s="34">
        <v>0</v>
      </c>
      <c r="AD904" s="34">
        <f t="shared" si="711"/>
        <v>110.96</v>
      </c>
      <c r="AE904" s="34">
        <v>110.96</v>
      </c>
      <c r="AF904" s="34">
        <v>0</v>
      </c>
      <c r="AG904" s="34">
        <v>0</v>
      </c>
      <c r="AH904" s="34">
        <v>0</v>
      </c>
      <c r="AI904" s="34">
        <v>1.04</v>
      </c>
      <c r="AJ904" s="34">
        <v>0.25</v>
      </c>
      <c r="AK904" s="34">
        <f t="shared" si="712"/>
        <v>472.74</v>
      </c>
      <c r="AL904" s="34">
        <v>472.74</v>
      </c>
      <c r="AM904" s="34">
        <v>0</v>
      </c>
      <c r="AN904" s="34">
        <v>0</v>
      </c>
      <c r="AO904" s="34">
        <v>0</v>
      </c>
      <c r="AP904" s="34">
        <v>0</v>
      </c>
      <c r="AQ904" s="34">
        <v>0</v>
      </c>
      <c r="AR904" s="34">
        <f t="shared" si="713"/>
        <v>5000</v>
      </c>
      <c r="AS904" s="34">
        <v>5000</v>
      </c>
      <c r="AT904" s="34">
        <v>0</v>
      </c>
      <c r="AU904" s="34">
        <v>0</v>
      </c>
      <c r="AV904" s="34">
        <v>0</v>
      </c>
    </row>
    <row r="905" spans="1:48" ht="76.5" x14ac:dyDescent="0.5">
      <c r="A905" s="53">
        <v>833</v>
      </c>
      <c r="B905" s="50" t="s">
        <v>1746</v>
      </c>
      <c r="C905" s="51" t="s">
        <v>1747</v>
      </c>
      <c r="D905" s="52">
        <v>2018</v>
      </c>
      <c r="E905" s="52">
        <v>2021</v>
      </c>
      <c r="F905" s="33">
        <v>5191.8900000000003</v>
      </c>
      <c r="G905" s="34">
        <f t="shared" si="702"/>
        <v>1.35</v>
      </c>
      <c r="H905" s="34">
        <f t="shared" si="703"/>
        <v>0</v>
      </c>
      <c r="I905" s="34">
        <f t="shared" si="704"/>
        <v>250</v>
      </c>
      <c r="J905" s="34">
        <f t="shared" si="705"/>
        <v>250</v>
      </c>
      <c r="K905" s="34">
        <f t="shared" si="706"/>
        <v>0</v>
      </c>
      <c r="L905" s="34">
        <f t="shared" si="707"/>
        <v>0</v>
      </c>
      <c r="M905" s="34">
        <f t="shared" si="708"/>
        <v>0</v>
      </c>
      <c r="N905" s="34">
        <v>0</v>
      </c>
      <c r="O905" s="34">
        <v>0</v>
      </c>
      <c r="P905" s="34">
        <f t="shared" si="709"/>
        <v>150</v>
      </c>
      <c r="Q905" s="34">
        <v>150</v>
      </c>
      <c r="R905" s="34">
        <v>0</v>
      </c>
      <c r="S905" s="34">
        <v>0</v>
      </c>
      <c r="T905" s="34">
        <v>0</v>
      </c>
      <c r="U905" s="34">
        <v>1.35</v>
      </c>
      <c r="V905" s="34">
        <v>0</v>
      </c>
      <c r="W905" s="34">
        <f t="shared" si="710"/>
        <v>100</v>
      </c>
      <c r="X905" s="34">
        <v>100</v>
      </c>
      <c r="Y905" s="34">
        <v>0</v>
      </c>
      <c r="Z905" s="34">
        <v>0</v>
      </c>
      <c r="AA905" s="34">
        <v>0</v>
      </c>
      <c r="AB905" s="34">
        <v>0</v>
      </c>
      <c r="AC905" s="34">
        <v>0</v>
      </c>
      <c r="AD905" s="34">
        <f t="shared" si="711"/>
        <v>0</v>
      </c>
      <c r="AE905" s="34">
        <v>0</v>
      </c>
      <c r="AF905" s="34">
        <v>0</v>
      </c>
      <c r="AG905" s="34">
        <v>0</v>
      </c>
      <c r="AH905" s="34">
        <v>0</v>
      </c>
      <c r="AI905" s="34">
        <v>0</v>
      </c>
      <c r="AJ905" s="34">
        <v>0</v>
      </c>
      <c r="AK905" s="34">
        <f t="shared" si="712"/>
        <v>0</v>
      </c>
      <c r="AL905" s="34">
        <v>0</v>
      </c>
      <c r="AM905" s="34">
        <v>0</v>
      </c>
      <c r="AN905" s="34">
        <v>0</v>
      </c>
      <c r="AO905" s="34">
        <v>0</v>
      </c>
      <c r="AP905" s="34">
        <v>0</v>
      </c>
      <c r="AQ905" s="34">
        <v>0</v>
      </c>
      <c r="AR905" s="34">
        <f t="shared" si="713"/>
        <v>0</v>
      </c>
      <c r="AS905" s="34">
        <v>0</v>
      </c>
      <c r="AT905" s="34">
        <v>0</v>
      </c>
      <c r="AU905" s="34">
        <v>0</v>
      </c>
      <c r="AV905" s="34">
        <v>0</v>
      </c>
    </row>
    <row r="906" spans="1:48" ht="76.5" x14ac:dyDescent="0.5">
      <c r="A906" s="53">
        <v>834</v>
      </c>
      <c r="B906" s="50" t="s">
        <v>1748</v>
      </c>
      <c r="C906" s="51" t="s">
        <v>1749</v>
      </c>
      <c r="D906" s="52">
        <v>2018</v>
      </c>
      <c r="E906" s="52">
        <v>2022</v>
      </c>
      <c r="F906" s="33">
        <v>59720.79</v>
      </c>
      <c r="G906" s="34">
        <f t="shared" si="702"/>
        <v>0</v>
      </c>
      <c r="H906" s="34">
        <f t="shared" si="703"/>
        <v>0</v>
      </c>
      <c r="I906" s="34">
        <f t="shared" si="704"/>
        <v>56810</v>
      </c>
      <c r="J906" s="34">
        <f t="shared" si="705"/>
        <v>56810</v>
      </c>
      <c r="K906" s="34">
        <f t="shared" si="706"/>
        <v>0</v>
      </c>
      <c r="L906" s="34">
        <f t="shared" si="707"/>
        <v>0</v>
      </c>
      <c r="M906" s="34">
        <f t="shared" si="708"/>
        <v>0</v>
      </c>
      <c r="N906" s="34">
        <v>0</v>
      </c>
      <c r="O906" s="34">
        <v>0</v>
      </c>
      <c r="P906" s="34">
        <f t="shared" si="709"/>
        <v>10</v>
      </c>
      <c r="Q906" s="34">
        <v>10</v>
      </c>
      <c r="R906" s="34">
        <v>0</v>
      </c>
      <c r="S906" s="34">
        <v>0</v>
      </c>
      <c r="T906" s="34">
        <v>0</v>
      </c>
      <c r="U906" s="34">
        <v>0</v>
      </c>
      <c r="V906" s="34">
        <v>0</v>
      </c>
      <c r="W906" s="34">
        <f t="shared" si="710"/>
        <v>26800</v>
      </c>
      <c r="X906" s="34">
        <v>26800</v>
      </c>
      <c r="Y906" s="34">
        <v>0</v>
      </c>
      <c r="Z906" s="34">
        <v>0</v>
      </c>
      <c r="AA906" s="34">
        <v>0</v>
      </c>
      <c r="AB906" s="34">
        <v>0</v>
      </c>
      <c r="AC906" s="34">
        <v>0</v>
      </c>
      <c r="AD906" s="34">
        <f t="shared" si="711"/>
        <v>500</v>
      </c>
      <c r="AE906" s="34">
        <v>500</v>
      </c>
      <c r="AF906" s="34">
        <v>0</v>
      </c>
      <c r="AG906" s="34">
        <v>0</v>
      </c>
      <c r="AH906" s="34">
        <v>0</v>
      </c>
      <c r="AI906" s="34">
        <v>0</v>
      </c>
      <c r="AJ906" s="34">
        <v>0</v>
      </c>
      <c r="AK906" s="34">
        <f t="shared" si="712"/>
        <v>29500</v>
      </c>
      <c r="AL906" s="34">
        <v>29500</v>
      </c>
      <c r="AM906" s="34">
        <v>0</v>
      </c>
      <c r="AN906" s="34">
        <v>0</v>
      </c>
      <c r="AO906" s="34">
        <v>0</v>
      </c>
      <c r="AP906" s="34">
        <v>0</v>
      </c>
      <c r="AQ906" s="34">
        <v>0</v>
      </c>
      <c r="AR906" s="34">
        <f t="shared" si="713"/>
        <v>0</v>
      </c>
      <c r="AS906" s="34">
        <v>0</v>
      </c>
      <c r="AT906" s="34">
        <v>0</v>
      </c>
      <c r="AU906" s="34">
        <v>0</v>
      </c>
      <c r="AV906" s="34">
        <v>0</v>
      </c>
    </row>
    <row r="907" spans="1:48" ht="153" x14ac:dyDescent="0.5">
      <c r="A907" s="53">
        <v>835</v>
      </c>
      <c r="B907" s="50" t="s">
        <v>1750</v>
      </c>
      <c r="C907" s="51" t="s">
        <v>1751</v>
      </c>
      <c r="D907" s="52">
        <v>2019</v>
      </c>
      <c r="E907" s="52">
        <v>2020</v>
      </c>
      <c r="F907" s="33">
        <v>2317.5947299999998</v>
      </c>
      <c r="G907" s="34">
        <f t="shared" si="702"/>
        <v>0.27</v>
      </c>
      <c r="H907" s="34">
        <f t="shared" si="703"/>
        <v>0.1</v>
      </c>
      <c r="I907" s="34">
        <f t="shared" si="704"/>
        <v>397.35840000000002</v>
      </c>
      <c r="J907" s="34">
        <f t="shared" si="705"/>
        <v>397.35840000000002</v>
      </c>
      <c r="K907" s="34">
        <f t="shared" si="706"/>
        <v>0</v>
      </c>
      <c r="L907" s="34">
        <f t="shared" si="707"/>
        <v>0</v>
      </c>
      <c r="M907" s="34">
        <f t="shared" si="708"/>
        <v>0</v>
      </c>
      <c r="N907" s="34">
        <v>0.27</v>
      </c>
      <c r="O907" s="34">
        <v>0.1</v>
      </c>
      <c r="P907" s="34">
        <f t="shared" si="709"/>
        <v>397.35840000000002</v>
      </c>
      <c r="Q907" s="34">
        <v>397.35840000000002</v>
      </c>
      <c r="R907" s="34">
        <v>0</v>
      </c>
      <c r="S907" s="34">
        <v>0</v>
      </c>
      <c r="T907" s="34">
        <v>0</v>
      </c>
      <c r="U907" s="34">
        <v>0</v>
      </c>
      <c r="V907" s="34">
        <v>0</v>
      </c>
      <c r="W907" s="34">
        <f t="shared" si="710"/>
        <v>0</v>
      </c>
      <c r="X907" s="34">
        <v>0</v>
      </c>
      <c r="Y907" s="34">
        <v>0</v>
      </c>
      <c r="Z907" s="34">
        <v>0</v>
      </c>
      <c r="AA907" s="34">
        <v>0</v>
      </c>
      <c r="AB907" s="34">
        <v>0</v>
      </c>
      <c r="AC907" s="34">
        <v>0</v>
      </c>
      <c r="AD907" s="34">
        <f t="shared" si="711"/>
        <v>0</v>
      </c>
      <c r="AE907" s="34">
        <v>0</v>
      </c>
      <c r="AF907" s="34">
        <v>0</v>
      </c>
      <c r="AG907" s="34">
        <v>0</v>
      </c>
      <c r="AH907" s="34">
        <v>0</v>
      </c>
      <c r="AI907" s="34">
        <v>0</v>
      </c>
      <c r="AJ907" s="34">
        <v>0</v>
      </c>
      <c r="AK907" s="34">
        <f t="shared" si="712"/>
        <v>0</v>
      </c>
      <c r="AL907" s="34">
        <v>0</v>
      </c>
      <c r="AM907" s="34">
        <v>0</v>
      </c>
      <c r="AN907" s="34">
        <v>0</v>
      </c>
      <c r="AO907" s="34">
        <v>0</v>
      </c>
      <c r="AP907" s="34">
        <v>0</v>
      </c>
      <c r="AQ907" s="34">
        <v>0</v>
      </c>
      <c r="AR907" s="34">
        <f t="shared" si="713"/>
        <v>0</v>
      </c>
      <c r="AS907" s="34">
        <v>0</v>
      </c>
      <c r="AT907" s="34">
        <v>0</v>
      </c>
      <c r="AU907" s="34">
        <v>0</v>
      </c>
      <c r="AV907" s="34">
        <v>0</v>
      </c>
    </row>
    <row r="908" spans="1:48" ht="38.25" x14ac:dyDescent="0.5">
      <c r="A908" s="53"/>
      <c r="B908" s="43" t="s">
        <v>170</v>
      </c>
      <c r="C908" s="48"/>
      <c r="D908" s="52"/>
      <c r="E908" s="45"/>
      <c r="F908" s="35">
        <f>SUM(F909:F920)</f>
        <v>125045.74056000001</v>
      </c>
      <c r="G908" s="35">
        <f t="shared" ref="G908:AV908" si="714">SUM(G909:G920)</f>
        <v>3.8949999999999991</v>
      </c>
      <c r="H908" s="35">
        <f t="shared" si="714"/>
        <v>5.97</v>
      </c>
      <c r="I908" s="35">
        <f t="shared" si="714"/>
        <v>60914.501960000031</v>
      </c>
      <c r="J908" s="35">
        <f t="shared" si="714"/>
        <v>60914.501960000031</v>
      </c>
      <c r="K908" s="35">
        <f t="shared" si="714"/>
        <v>0</v>
      </c>
      <c r="L908" s="35">
        <f t="shared" si="714"/>
        <v>0</v>
      </c>
      <c r="M908" s="35">
        <f t="shared" si="714"/>
        <v>0</v>
      </c>
      <c r="N908" s="35">
        <f t="shared" si="714"/>
        <v>1.2949999999999999</v>
      </c>
      <c r="O908" s="35">
        <f t="shared" si="714"/>
        <v>2.4200000000000004</v>
      </c>
      <c r="P908" s="35">
        <f t="shared" si="714"/>
        <v>18826.311960000021</v>
      </c>
      <c r="Q908" s="35">
        <f t="shared" si="714"/>
        <v>18826.311960000021</v>
      </c>
      <c r="R908" s="35">
        <f t="shared" si="714"/>
        <v>0</v>
      </c>
      <c r="S908" s="35">
        <f t="shared" si="714"/>
        <v>0</v>
      </c>
      <c r="T908" s="35">
        <f t="shared" si="714"/>
        <v>0</v>
      </c>
      <c r="U908" s="35">
        <f t="shared" si="714"/>
        <v>0.88</v>
      </c>
      <c r="V908" s="35">
        <f t="shared" si="714"/>
        <v>3.55</v>
      </c>
      <c r="W908" s="35">
        <f t="shared" si="714"/>
        <v>5277.3799999999992</v>
      </c>
      <c r="X908" s="35">
        <f t="shared" si="714"/>
        <v>5277.3799999999992</v>
      </c>
      <c r="Y908" s="35">
        <f t="shared" si="714"/>
        <v>0</v>
      </c>
      <c r="Z908" s="35">
        <f t="shared" si="714"/>
        <v>0</v>
      </c>
      <c r="AA908" s="35">
        <f t="shared" si="714"/>
        <v>0</v>
      </c>
      <c r="AB908" s="35">
        <f t="shared" si="714"/>
        <v>1.72</v>
      </c>
      <c r="AC908" s="35">
        <f t="shared" si="714"/>
        <v>0</v>
      </c>
      <c r="AD908" s="35">
        <f t="shared" si="714"/>
        <v>28590.809999999998</v>
      </c>
      <c r="AE908" s="35">
        <f t="shared" si="714"/>
        <v>28590.809999999998</v>
      </c>
      <c r="AF908" s="35">
        <f t="shared" si="714"/>
        <v>0</v>
      </c>
      <c r="AG908" s="35">
        <f t="shared" si="714"/>
        <v>0</v>
      </c>
      <c r="AH908" s="35">
        <f t="shared" si="714"/>
        <v>0</v>
      </c>
      <c r="AI908" s="35">
        <f t="shared" si="714"/>
        <v>0</v>
      </c>
      <c r="AJ908" s="35">
        <f t="shared" si="714"/>
        <v>0</v>
      </c>
      <c r="AK908" s="35">
        <f t="shared" si="714"/>
        <v>8210</v>
      </c>
      <c r="AL908" s="35">
        <f t="shared" si="714"/>
        <v>8210</v>
      </c>
      <c r="AM908" s="35">
        <f t="shared" si="714"/>
        <v>0</v>
      </c>
      <c r="AN908" s="35">
        <f t="shared" si="714"/>
        <v>0</v>
      </c>
      <c r="AO908" s="35">
        <f t="shared" si="714"/>
        <v>0</v>
      </c>
      <c r="AP908" s="35">
        <f t="shared" si="714"/>
        <v>0</v>
      </c>
      <c r="AQ908" s="35">
        <f t="shared" si="714"/>
        <v>0</v>
      </c>
      <c r="AR908" s="35">
        <f t="shared" si="714"/>
        <v>10</v>
      </c>
      <c r="AS908" s="35">
        <f t="shared" si="714"/>
        <v>10</v>
      </c>
      <c r="AT908" s="35">
        <f t="shared" si="714"/>
        <v>0</v>
      </c>
      <c r="AU908" s="35">
        <f t="shared" si="714"/>
        <v>0</v>
      </c>
      <c r="AV908" s="35">
        <f t="shared" si="714"/>
        <v>0</v>
      </c>
    </row>
    <row r="909" spans="1:48" ht="76.5" x14ac:dyDescent="0.5">
      <c r="A909" s="53">
        <v>836</v>
      </c>
      <c r="B909" s="50" t="s">
        <v>1752</v>
      </c>
      <c r="C909" s="51" t="s">
        <v>1753</v>
      </c>
      <c r="D909" s="52">
        <v>2016</v>
      </c>
      <c r="E909" s="52">
        <v>2020</v>
      </c>
      <c r="F909" s="33">
        <v>3216.6917599999997</v>
      </c>
      <c r="G909" s="34">
        <f t="shared" ref="G909:G920" si="715">N909+U909+AB909+AI909+AP909</f>
        <v>7.9000000000000001E-2</v>
      </c>
      <c r="H909" s="34">
        <f t="shared" ref="H909:H920" si="716">O909+V909+AC909+AJ909+AQ909</f>
        <v>0.4</v>
      </c>
      <c r="I909" s="34">
        <f t="shared" ref="I909:I920" si="717">J909+K909+L909</f>
        <v>3074.27</v>
      </c>
      <c r="J909" s="34">
        <f t="shared" ref="J909:J920" si="718">Q909+X909+AE909+AL909+AS909</f>
        <v>3074.27</v>
      </c>
      <c r="K909" s="34">
        <f t="shared" ref="K909:K920" si="719">R909+Y909+AF909+AM909+AT909</f>
        <v>0</v>
      </c>
      <c r="L909" s="34">
        <f t="shared" ref="L909:L920" si="720">S909+Z909+AG909+AN909+AU909</f>
        <v>0</v>
      </c>
      <c r="M909" s="34">
        <f t="shared" ref="M909:M920" si="721">T909+AA909+AH909+AO909+AV909</f>
        <v>0</v>
      </c>
      <c r="N909" s="34">
        <v>7.9000000000000001E-2</v>
      </c>
      <c r="O909" s="34">
        <v>0.4</v>
      </c>
      <c r="P909" s="34">
        <f t="shared" ref="P909:P920" si="722">Q909+R909+S909</f>
        <v>3074.27</v>
      </c>
      <c r="Q909" s="34">
        <v>3074.27</v>
      </c>
      <c r="R909" s="34">
        <v>0</v>
      </c>
      <c r="S909" s="34">
        <v>0</v>
      </c>
      <c r="T909" s="34">
        <v>0</v>
      </c>
      <c r="U909" s="34">
        <v>0</v>
      </c>
      <c r="V909" s="34">
        <v>0</v>
      </c>
      <c r="W909" s="34">
        <f t="shared" ref="W909:W920" si="723">X909+Y909+Z909</f>
        <v>0</v>
      </c>
      <c r="X909" s="34">
        <v>0</v>
      </c>
      <c r="Y909" s="34">
        <v>0</v>
      </c>
      <c r="Z909" s="34">
        <v>0</v>
      </c>
      <c r="AA909" s="34">
        <v>0</v>
      </c>
      <c r="AB909" s="34">
        <v>0</v>
      </c>
      <c r="AC909" s="34">
        <v>0</v>
      </c>
      <c r="AD909" s="34">
        <f t="shared" ref="AD909:AD920" si="724">AE909+AF909+AG909</f>
        <v>0</v>
      </c>
      <c r="AE909" s="34">
        <v>0</v>
      </c>
      <c r="AF909" s="34">
        <v>0</v>
      </c>
      <c r="AG909" s="34">
        <v>0</v>
      </c>
      <c r="AH909" s="34">
        <v>0</v>
      </c>
      <c r="AI909" s="34">
        <v>0</v>
      </c>
      <c r="AJ909" s="34">
        <v>0</v>
      </c>
      <c r="AK909" s="34">
        <f t="shared" ref="AK909:AK920" si="725">AL909+AM909+AN909</f>
        <v>0</v>
      </c>
      <c r="AL909" s="34">
        <v>0</v>
      </c>
      <c r="AM909" s="34">
        <v>0</v>
      </c>
      <c r="AN909" s="34">
        <v>0</v>
      </c>
      <c r="AO909" s="34">
        <v>0</v>
      </c>
      <c r="AP909" s="34">
        <v>0</v>
      </c>
      <c r="AQ909" s="34">
        <v>0</v>
      </c>
      <c r="AR909" s="34">
        <f t="shared" ref="AR909:AR920" si="726">AS909+AT909+AU909</f>
        <v>0</v>
      </c>
      <c r="AS909" s="34">
        <v>0</v>
      </c>
      <c r="AT909" s="34">
        <v>0</v>
      </c>
      <c r="AU909" s="34">
        <v>0</v>
      </c>
      <c r="AV909" s="34">
        <v>0</v>
      </c>
    </row>
    <row r="910" spans="1:48" ht="76.5" x14ac:dyDescent="0.5">
      <c r="A910" s="53">
        <v>837</v>
      </c>
      <c r="B910" s="50" t="s">
        <v>1754</v>
      </c>
      <c r="C910" s="51" t="s">
        <v>1755</v>
      </c>
      <c r="D910" s="52">
        <v>2018</v>
      </c>
      <c r="E910" s="52">
        <v>2020</v>
      </c>
      <c r="F910" s="33">
        <v>5812.18</v>
      </c>
      <c r="G910" s="34">
        <f t="shared" si="715"/>
        <v>0.74</v>
      </c>
      <c r="H910" s="34">
        <f t="shared" si="716"/>
        <v>1.26</v>
      </c>
      <c r="I910" s="34">
        <f t="shared" si="717"/>
        <v>3863.0019600000232</v>
      </c>
      <c r="J910" s="34">
        <f t="shared" si="718"/>
        <v>3863.0019600000232</v>
      </c>
      <c r="K910" s="34">
        <f t="shared" si="719"/>
        <v>0</v>
      </c>
      <c r="L910" s="34">
        <f t="shared" si="720"/>
        <v>0</v>
      </c>
      <c r="M910" s="34">
        <f t="shared" si="721"/>
        <v>0</v>
      </c>
      <c r="N910" s="34">
        <v>0.74</v>
      </c>
      <c r="O910" s="34">
        <v>1.26</v>
      </c>
      <c r="P910" s="34">
        <f t="shared" si="722"/>
        <v>3863.0019600000232</v>
      </c>
      <c r="Q910" s="34">
        <v>3863.0019600000232</v>
      </c>
      <c r="R910" s="34">
        <v>0</v>
      </c>
      <c r="S910" s="34">
        <v>0</v>
      </c>
      <c r="T910" s="34">
        <v>0</v>
      </c>
      <c r="U910" s="34">
        <v>0</v>
      </c>
      <c r="V910" s="34">
        <v>0</v>
      </c>
      <c r="W910" s="34">
        <f t="shared" si="723"/>
        <v>0</v>
      </c>
      <c r="X910" s="34">
        <v>0</v>
      </c>
      <c r="Y910" s="34">
        <v>0</v>
      </c>
      <c r="Z910" s="34">
        <v>0</v>
      </c>
      <c r="AA910" s="34">
        <v>0</v>
      </c>
      <c r="AB910" s="34">
        <v>0</v>
      </c>
      <c r="AC910" s="34">
        <v>0</v>
      </c>
      <c r="AD910" s="34">
        <f t="shared" si="724"/>
        <v>0</v>
      </c>
      <c r="AE910" s="34">
        <v>0</v>
      </c>
      <c r="AF910" s="34">
        <v>0</v>
      </c>
      <c r="AG910" s="34">
        <v>0</v>
      </c>
      <c r="AH910" s="34">
        <v>0</v>
      </c>
      <c r="AI910" s="34">
        <v>0</v>
      </c>
      <c r="AJ910" s="34">
        <v>0</v>
      </c>
      <c r="AK910" s="34">
        <f t="shared" si="725"/>
        <v>0</v>
      </c>
      <c r="AL910" s="34">
        <v>0</v>
      </c>
      <c r="AM910" s="34">
        <v>0</v>
      </c>
      <c r="AN910" s="34">
        <v>0</v>
      </c>
      <c r="AO910" s="34">
        <v>0</v>
      </c>
      <c r="AP910" s="34">
        <v>0</v>
      </c>
      <c r="AQ910" s="34">
        <v>0</v>
      </c>
      <c r="AR910" s="34">
        <f t="shared" si="726"/>
        <v>0</v>
      </c>
      <c r="AS910" s="34">
        <v>0</v>
      </c>
      <c r="AT910" s="34">
        <v>0</v>
      </c>
      <c r="AU910" s="34">
        <v>0</v>
      </c>
      <c r="AV910" s="34">
        <v>0</v>
      </c>
    </row>
    <row r="911" spans="1:48" ht="76.5" x14ac:dyDescent="0.5">
      <c r="A911" s="53">
        <v>838</v>
      </c>
      <c r="B911" s="50" t="s">
        <v>1756</v>
      </c>
      <c r="C911" s="51" t="s">
        <v>1757</v>
      </c>
      <c r="D911" s="52">
        <v>2016</v>
      </c>
      <c r="E911" s="52">
        <v>2021</v>
      </c>
      <c r="F911" s="33">
        <v>4792.72</v>
      </c>
      <c r="G911" s="34">
        <f t="shared" si="715"/>
        <v>0.4</v>
      </c>
      <c r="H911" s="34">
        <f t="shared" si="716"/>
        <v>0.8</v>
      </c>
      <c r="I911" s="34">
        <f t="shared" si="717"/>
        <v>4278.82</v>
      </c>
      <c r="J911" s="34">
        <f t="shared" si="718"/>
        <v>4278.82</v>
      </c>
      <c r="K911" s="34">
        <f t="shared" si="719"/>
        <v>0</v>
      </c>
      <c r="L911" s="34">
        <f t="shared" si="720"/>
        <v>0</v>
      </c>
      <c r="M911" s="34">
        <f t="shared" si="721"/>
        <v>0</v>
      </c>
      <c r="N911" s="34">
        <v>0</v>
      </c>
      <c r="O911" s="34">
        <v>0</v>
      </c>
      <c r="P911" s="34">
        <f t="shared" si="722"/>
        <v>3278.82</v>
      </c>
      <c r="Q911" s="34">
        <v>3278.82</v>
      </c>
      <c r="R911" s="34">
        <v>0</v>
      </c>
      <c r="S911" s="34">
        <v>0</v>
      </c>
      <c r="T911" s="34">
        <v>0</v>
      </c>
      <c r="U911" s="34">
        <v>0.4</v>
      </c>
      <c r="V911" s="34">
        <v>0.8</v>
      </c>
      <c r="W911" s="34">
        <f t="shared" si="723"/>
        <v>1000</v>
      </c>
      <c r="X911" s="34">
        <v>1000</v>
      </c>
      <c r="Y911" s="34">
        <v>0</v>
      </c>
      <c r="Z911" s="34">
        <v>0</v>
      </c>
      <c r="AA911" s="34">
        <v>0</v>
      </c>
      <c r="AB911" s="34">
        <v>0</v>
      </c>
      <c r="AC911" s="34">
        <v>0</v>
      </c>
      <c r="AD911" s="34">
        <f t="shared" si="724"/>
        <v>0</v>
      </c>
      <c r="AE911" s="34">
        <v>0</v>
      </c>
      <c r="AF911" s="34">
        <v>0</v>
      </c>
      <c r="AG911" s="34">
        <v>0</v>
      </c>
      <c r="AH911" s="34">
        <v>0</v>
      </c>
      <c r="AI911" s="34">
        <v>0</v>
      </c>
      <c r="AJ911" s="34">
        <v>0</v>
      </c>
      <c r="AK911" s="34">
        <f t="shared" si="725"/>
        <v>0</v>
      </c>
      <c r="AL911" s="34">
        <v>0</v>
      </c>
      <c r="AM911" s="34">
        <v>0</v>
      </c>
      <c r="AN911" s="34">
        <v>0</v>
      </c>
      <c r="AO911" s="34">
        <v>0</v>
      </c>
      <c r="AP911" s="34">
        <v>0</v>
      </c>
      <c r="AQ911" s="34">
        <v>0</v>
      </c>
      <c r="AR911" s="34">
        <f t="shared" si="726"/>
        <v>0</v>
      </c>
      <c r="AS911" s="34">
        <v>0</v>
      </c>
      <c r="AT911" s="34">
        <v>0</v>
      </c>
      <c r="AU911" s="34">
        <v>0</v>
      </c>
      <c r="AV911" s="34">
        <v>0</v>
      </c>
    </row>
    <row r="912" spans="1:48" ht="153" x14ac:dyDescent="0.5">
      <c r="A912" s="53">
        <v>839</v>
      </c>
      <c r="B912" s="50" t="s">
        <v>1758</v>
      </c>
      <c r="C912" s="51" t="s">
        <v>1759</v>
      </c>
      <c r="D912" s="52">
        <v>2017</v>
      </c>
      <c r="E912" s="52">
        <v>2022</v>
      </c>
      <c r="F912" s="33">
        <v>5609.55</v>
      </c>
      <c r="G912" s="34">
        <f t="shared" si="715"/>
        <v>1</v>
      </c>
      <c r="H912" s="34">
        <f t="shared" si="716"/>
        <v>0</v>
      </c>
      <c r="I912" s="34">
        <f t="shared" si="717"/>
        <v>5599.55</v>
      </c>
      <c r="J912" s="34">
        <f t="shared" si="718"/>
        <v>5599.55</v>
      </c>
      <c r="K912" s="34">
        <f t="shared" si="719"/>
        <v>0</v>
      </c>
      <c r="L912" s="34">
        <f t="shared" si="720"/>
        <v>0</v>
      </c>
      <c r="M912" s="34">
        <f t="shared" si="721"/>
        <v>0</v>
      </c>
      <c r="N912" s="34">
        <v>0</v>
      </c>
      <c r="O912" s="34">
        <v>0</v>
      </c>
      <c r="P912" s="34">
        <f t="shared" si="722"/>
        <v>0</v>
      </c>
      <c r="Q912" s="34">
        <v>0</v>
      </c>
      <c r="R912" s="34">
        <v>0</v>
      </c>
      <c r="S912" s="34">
        <v>0</v>
      </c>
      <c r="T912" s="34">
        <v>0</v>
      </c>
      <c r="U912" s="34">
        <v>0</v>
      </c>
      <c r="V912" s="34">
        <v>0</v>
      </c>
      <c r="W912" s="34">
        <f t="shared" si="723"/>
        <v>0</v>
      </c>
      <c r="X912" s="34">
        <v>0</v>
      </c>
      <c r="Y912" s="34">
        <v>0</v>
      </c>
      <c r="Z912" s="34">
        <v>0</v>
      </c>
      <c r="AA912" s="34">
        <v>0</v>
      </c>
      <c r="AB912" s="34">
        <v>1</v>
      </c>
      <c r="AC912" s="34">
        <v>0</v>
      </c>
      <c r="AD912" s="34">
        <f t="shared" si="724"/>
        <v>399.55</v>
      </c>
      <c r="AE912" s="34">
        <v>399.55</v>
      </c>
      <c r="AF912" s="34">
        <v>0</v>
      </c>
      <c r="AG912" s="34">
        <v>0</v>
      </c>
      <c r="AH912" s="34">
        <v>0</v>
      </c>
      <c r="AI912" s="34">
        <v>0</v>
      </c>
      <c r="AJ912" s="34">
        <v>0</v>
      </c>
      <c r="AK912" s="34">
        <f t="shared" si="725"/>
        <v>5200</v>
      </c>
      <c r="AL912" s="34">
        <v>5200</v>
      </c>
      <c r="AM912" s="34">
        <v>0</v>
      </c>
      <c r="AN912" s="34">
        <v>0</v>
      </c>
      <c r="AO912" s="34">
        <v>0</v>
      </c>
      <c r="AP912" s="34">
        <v>0</v>
      </c>
      <c r="AQ912" s="34">
        <v>0</v>
      </c>
      <c r="AR912" s="34">
        <f t="shared" si="726"/>
        <v>0</v>
      </c>
      <c r="AS912" s="34">
        <v>0</v>
      </c>
      <c r="AT912" s="34">
        <v>0</v>
      </c>
      <c r="AU912" s="34">
        <v>0</v>
      </c>
      <c r="AV912" s="34">
        <v>0</v>
      </c>
    </row>
    <row r="913" spans="1:48" ht="76.5" x14ac:dyDescent="0.5">
      <c r="A913" s="53">
        <v>840</v>
      </c>
      <c r="B913" s="50" t="s">
        <v>1760</v>
      </c>
      <c r="C913" s="51" t="s">
        <v>1761</v>
      </c>
      <c r="D913" s="52">
        <v>2012</v>
      </c>
      <c r="E913" s="52">
        <v>2020</v>
      </c>
      <c r="F913" s="33">
        <v>6189.2487999999994</v>
      </c>
      <c r="G913" s="34">
        <f t="shared" si="715"/>
        <v>0.126</v>
      </c>
      <c r="H913" s="34">
        <f t="shared" si="716"/>
        <v>0.5</v>
      </c>
      <c r="I913" s="34">
        <f t="shared" si="717"/>
        <v>4237.8100000000004</v>
      </c>
      <c r="J913" s="34">
        <f t="shared" si="718"/>
        <v>4237.8100000000004</v>
      </c>
      <c r="K913" s="34">
        <f t="shared" si="719"/>
        <v>0</v>
      </c>
      <c r="L913" s="34">
        <f t="shared" si="720"/>
        <v>0</v>
      </c>
      <c r="M913" s="34">
        <f t="shared" si="721"/>
        <v>0</v>
      </c>
      <c r="N913" s="34">
        <v>0.126</v>
      </c>
      <c r="O913" s="34">
        <v>0.5</v>
      </c>
      <c r="P913" s="34">
        <f t="shared" si="722"/>
        <v>4237.8100000000004</v>
      </c>
      <c r="Q913" s="34">
        <v>4237.8100000000004</v>
      </c>
      <c r="R913" s="34">
        <v>0</v>
      </c>
      <c r="S913" s="34">
        <v>0</v>
      </c>
      <c r="T913" s="34">
        <v>0</v>
      </c>
      <c r="U913" s="34">
        <v>0</v>
      </c>
      <c r="V913" s="34">
        <v>0</v>
      </c>
      <c r="W913" s="34">
        <f t="shared" si="723"/>
        <v>0</v>
      </c>
      <c r="X913" s="34">
        <v>0</v>
      </c>
      <c r="Y913" s="34">
        <v>0</v>
      </c>
      <c r="Z913" s="34">
        <v>0</v>
      </c>
      <c r="AA913" s="34">
        <v>0</v>
      </c>
      <c r="AB913" s="34">
        <v>0</v>
      </c>
      <c r="AC913" s="34">
        <v>0</v>
      </c>
      <c r="AD913" s="34">
        <f t="shared" si="724"/>
        <v>0</v>
      </c>
      <c r="AE913" s="34">
        <v>0</v>
      </c>
      <c r="AF913" s="34">
        <v>0</v>
      </c>
      <c r="AG913" s="34">
        <v>0</v>
      </c>
      <c r="AH913" s="34">
        <v>0</v>
      </c>
      <c r="AI913" s="34">
        <v>0</v>
      </c>
      <c r="AJ913" s="34">
        <v>0</v>
      </c>
      <c r="AK913" s="34">
        <f t="shared" si="725"/>
        <v>0</v>
      </c>
      <c r="AL913" s="34">
        <v>0</v>
      </c>
      <c r="AM913" s="34">
        <v>0</v>
      </c>
      <c r="AN913" s="34">
        <v>0</v>
      </c>
      <c r="AO913" s="34">
        <v>0</v>
      </c>
      <c r="AP913" s="34">
        <v>0</v>
      </c>
      <c r="AQ913" s="34">
        <v>0</v>
      </c>
      <c r="AR913" s="34">
        <f t="shared" si="726"/>
        <v>0</v>
      </c>
      <c r="AS913" s="34">
        <v>0</v>
      </c>
      <c r="AT913" s="34">
        <v>0</v>
      </c>
      <c r="AU913" s="34">
        <v>0</v>
      </c>
      <c r="AV913" s="34">
        <v>0</v>
      </c>
    </row>
    <row r="914" spans="1:48" ht="76.5" x14ac:dyDescent="0.5">
      <c r="A914" s="53">
        <v>841</v>
      </c>
      <c r="B914" s="50" t="s">
        <v>1762</v>
      </c>
      <c r="C914" s="51" t="s">
        <v>1763</v>
      </c>
      <c r="D914" s="52">
        <v>2011</v>
      </c>
      <c r="E914" s="52">
        <v>2021</v>
      </c>
      <c r="F914" s="33">
        <v>4480.4799999999996</v>
      </c>
      <c r="G914" s="34">
        <f t="shared" si="715"/>
        <v>0.05</v>
      </c>
      <c r="H914" s="34">
        <f t="shared" si="716"/>
        <v>0.25</v>
      </c>
      <c r="I914" s="34">
        <f t="shared" si="717"/>
        <v>954.38</v>
      </c>
      <c r="J914" s="34">
        <f t="shared" si="718"/>
        <v>954.38</v>
      </c>
      <c r="K914" s="34">
        <f t="shared" si="719"/>
        <v>0</v>
      </c>
      <c r="L914" s="34">
        <f t="shared" si="720"/>
        <v>0</v>
      </c>
      <c r="M914" s="34">
        <f t="shared" si="721"/>
        <v>0</v>
      </c>
      <c r="N914" s="34">
        <v>0</v>
      </c>
      <c r="O914" s="34">
        <v>0</v>
      </c>
      <c r="P914" s="34">
        <f t="shared" si="722"/>
        <v>240</v>
      </c>
      <c r="Q914" s="34">
        <v>240</v>
      </c>
      <c r="R914" s="34">
        <v>0</v>
      </c>
      <c r="S914" s="34">
        <v>0</v>
      </c>
      <c r="T914" s="34">
        <v>0</v>
      </c>
      <c r="U914" s="34">
        <v>0.05</v>
      </c>
      <c r="V914" s="34">
        <v>0.25</v>
      </c>
      <c r="W914" s="34">
        <f t="shared" si="723"/>
        <v>714.38</v>
      </c>
      <c r="X914" s="34">
        <v>714.38</v>
      </c>
      <c r="Y914" s="34">
        <v>0</v>
      </c>
      <c r="Z914" s="34">
        <v>0</v>
      </c>
      <c r="AA914" s="34">
        <v>0</v>
      </c>
      <c r="AB914" s="34">
        <v>0</v>
      </c>
      <c r="AC914" s="34">
        <v>0</v>
      </c>
      <c r="AD914" s="34">
        <f t="shared" si="724"/>
        <v>0</v>
      </c>
      <c r="AE914" s="34">
        <v>0</v>
      </c>
      <c r="AF914" s="34">
        <v>0</v>
      </c>
      <c r="AG914" s="34">
        <v>0</v>
      </c>
      <c r="AH914" s="34">
        <v>0</v>
      </c>
      <c r="AI914" s="34">
        <v>0</v>
      </c>
      <c r="AJ914" s="34">
        <v>0</v>
      </c>
      <c r="AK914" s="34">
        <f t="shared" si="725"/>
        <v>0</v>
      </c>
      <c r="AL914" s="34">
        <v>0</v>
      </c>
      <c r="AM914" s="34">
        <v>0</v>
      </c>
      <c r="AN914" s="34">
        <v>0</v>
      </c>
      <c r="AO914" s="34">
        <v>0</v>
      </c>
      <c r="AP914" s="34">
        <v>0</v>
      </c>
      <c r="AQ914" s="34">
        <v>0</v>
      </c>
      <c r="AR914" s="34">
        <f t="shared" si="726"/>
        <v>0</v>
      </c>
      <c r="AS914" s="34">
        <v>0</v>
      </c>
      <c r="AT914" s="34">
        <v>0</v>
      </c>
      <c r="AU914" s="34">
        <v>0</v>
      </c>
      <c r="AV914" s="34">
        <v>0</v>
      </c>
    </row>
    <row r="915" spans="1:48" ht="76.5" x14ac:dyDescent="0.5">
      <c r="A915" s="53">
        <v>842</v>
      </c>
      <c r="B915" s="50" t="s">
        <v>1764</v>
      </c>
      <c r="C915" s="51" t="s">
        <v>1765</v>
      </c>
      <c r="D915" s="52">
        <v>2013</v>
      </c>
      <c r="E915" s="52">
        <v>2020</v>
      </c>
      <c r="F915" s="33">
        <v>3223.79</v>
      </c>
      <c r="G915" s="34">
        <f t="shared" si="715"/>
        <v>0.3</v>
      </c>
      <c r="H915" s="34">
        <f t="shared" si="716"/>
        <v>0.16</v>
      </c>
      <c r="I915" s="34">
        <f t="shared" si="717"/>
        <v>2199.3200000000002</v>
      </c>
      <c r="J915" s="34">
        <f t="shared" si="718"/>
        <v>2199.3200000000002</v>
      </c>
      <c r="K915" s="34">
        <f t="shared" si="719"/>
        <v>0</v>
      </c>
      <c r="L915" s="34">
        <f t="shared" si="720"/>
        <v>0</v>
      </c>
      <c r="M915" s="34">
        <f t="shared" si="721"/>
        <v>0</v>
      </c>
      <c r="N915" s="34">
        <v>0.3</v>
      </c>
      <c r="O915" s="34">
        <v>0.16</v>
      </c>
      <c r="P915" s="34">
        <f t="shared" si="722"/>
        <v>2199.3200000000002</v>
      </c>
      <c r="Q915" s="34">
        <v>2199.3200000000002</v>
      </c>
      <c r="R915" s="34">
        <v>0</v>
      </c>
      <c r="S915" s="34">
        <v>0</v>
      </c>
      <c r="T915" s="34">
        <v>0</v>
      </c>
      <c r="U915" s="34">
        <v>0</v>
      </c>
      <c r="V915" s="34">
        <v>0</v>
      </c>
      <c r="W915" s="34">
        <f t="shared" si="723"/>
        <v>0</v>
      </c>
      <c r="X915" s="34">
        <v>0</v>
      </c>
      <c r="Y915" s="34">
        <v>0</v>
      </c>
      <c r="Z915" s="34">
        <v>0</v>
      </c>
      <c r="AA915" s="34">
        <v>0</v>
      </c>
      <c r="AB915" s="34">
        <v>0</v>
      </c>
      <c r="AC915" s="34">
        <v>0</v>
      </c>
      <c r="AD915" s="34">
        <f t="shared" si="724"/>
        <v>0</v>
      </c>
      <c r="AE915" s="34">
        <v>0</v>
      </c>
      <c r="AF915" s="34">
        <v>0</v>
      </c>
      <c r="AG915" s="34">
        <v>0</v>
      </c>
      <c r="AH915" s="34">
        <v>0</v>
      </c>
      <c r="AI915" s="34">
        <v>0</v>
      </c>
      <c r="AJ915" s="34">
        <v>0</v>
      </c>
      <c r="AK915" s="34">
        <f t="shared" si="725"/>
        <v>0</v>
      </c>
      <c r="AL915" s="34">
        <v>0</v>
      </c>
      <c r="AM915" s="34">
        <v>0</v>
      </c>
      <c r="AN915" s="34">
        <v>0</v>
      </c>
      <c r="AO915" s="34">
        <v>0</v>
      </c>
      <c r="AP915" s="34">
        <v>0</v>
      </c>
      <c r="AQ915" s="34">
        <v>0</v>
      </c>
      <c r="AR915" s="34">
        <f t="shared" si="726"/>
        <v>0</v>
      </c>
      <c r="AS915" s="34">
        <v>0</v>
      </c>
      <c r="AT915" s="34">
        <v>0</v>
      </c>
      <c r="AU915" s="34">
        <v>0</v>
      </c>
      <c r="AV915" s="34">
        <v>0</v>
      </c>
    </row>
    <row r="916" spans="1:48" ht="76.5" x14ac:dyDescent="0.5">
      <c r="A916" s="53">
        <v>843</v>
      </c>
      <c r="B916" s="50" t="s">
        <v>1766</v>
      </c>
      <c r="C916" s="51" t="s">
        <v>1767</v>
      </c>
      <c r="D916" s="52">
        <v>2013</v>
      </c>
      <c r="E916" s="52">
        <v>2022</v>
      </c>
      <c r="F916" s="33">
        <v>34767.9</v>
      </c>
      <c r="G916" s="34">
        <f t="shared" si="715"/>
        <v>0</v>
      </c>
      <c r="H916" s="34">
        <f t="shared" si="716"/>
        <v>2</v>
      </c>
      <c r="I916" s="34">
        <f t="shared" si="717"/>
        <v>21470.720000000001</v>
      </c>
      <c r="J916" s="34">
        <f t="shared" si="718"/>
        <v>21470.720000000001</v>
      </c>
      <c r="K916" s="34">
        <f t="shared" si="719"/>
        <v>0</v>
      </c>
      <c r="L916" s="34">
        <f t="shared" si="720"/>
        <v>0</v>
      </c>
      <c r="M916" s="34">
        <f t="shared" si="721"/>
        <v>0</v>
      </c>
      <c r="N916" s="34">
        <v>0</v>
      </c>
      <c r="O916" s="34">
        <v>0</v>
      </c>
      <c r="P916" s="34">
        <f t="shared" si="722"/>
        <v>132.76</v>
      </c>
      <c r="Q916" s="34">
        <v>132.76</v>
      </c>
      <c r="R916" s="34">
        <v>0</v>
      </c>
      <c r="S916" s="34">
        <v>0</v>
      </c>
      <c r="T916" s="34">
        <v>0</v>
      </c>
      <c r="U916" s="34">
        <v>0</v>
      </c>
      <c r="V916" s="34">
        <v>2</v>
      </c>
      <c r="W916" s="34">
        <f t="shared" si="723"/>
        <v>2337.9599999999991</v>
      </c>
      <c r="X916" s="34">
        <v>2337.9599999999991</v>
      </c>
      <c r="Y916" s="34">
        <v>0</v>
      </c>
      <c r="Z916" s="34">
        <v>0</v>
      </c>
      <c r="AA916" s="34">
        <v>0</v>
      </c>
      <c r="AB916" s="34">
        <v>0</v>
      </c>
      <c r="AC916" s="34">
        <v>0</v>
      </c>
      <c r="AD916" s="34">
        <f t="shared" si="724"/>
        <v>19000</v>
      </c>
      <c r="AE916" s="34">
        <v>19000</v>
      </c>
      <c r="AF916" s="34">
        <v>0</v>
      </c>
      <c r="AG916" s="34">
        <v>0</v>
      </c>
      <c r="AH916" s="34">
        <v>0</v>
      </c>
      <c r="AI916" s="34">
        <v>0</v>
      </c>
      <c r="AJ916" s="34">
        <v>0</v>
      </c>
      <c r="AK916" s="34">
        <f t="shared" si="725"/>
        <v>0</v>
      </c>
      <c r="AL916" s="34">
        <v>0</v>
      </c>
      <c r="AM916" s="34">
        <v>0</v>
      </c>
      <c r="AN916" s="34">
        <v>0</v>
      </c>
      <c r="AO916" s="34">
        <v>0</v>
      </c>
      <c r="AP916" s="34">
        <v>0</v>
      </c>
      <c r="AQ916" s="34">
        <v>0</v>
      </c>
      <c r="AR916" s="34">
        <f t="shared" si="726"/>
        <v>0</v>
      </c>
      <c r="AS916" s="34">
        <v>0</v>
      </c>
      <c r="AT916" s="34">
        <v>0</v>
      </c>
      <c r="AU916" s="34">
        <v>0</v>
      </c>
      <c r="AV916" s="34">
        <v>0</v>
      </c>
    </row>
    <row r="917" spans="1:48" ht="114.75" x14ac:dyDescent="0.5">
      <c r="A917" s="53">
        <v>844</v>
      </c>
      <c r="B917" s="50" t="s">
        <v>1768</v>
      </c>
      <c r="C917" s="51" t="s">
        <v>1769</v>
      </c>
      <c r="D917" s="52">
        <v>2013</v>
      </c>
      <c r="E917" s="52">
        <v>2025</v>
      </c>
      <c r="F917" s="33">
        <v>41746.550000000003</v>
      </c>
      <c r="G917" s="34">
        <f t="shared" si="715"/>
        <v>0</v>
      </c>
      <c r="H917" s="34">
        <f t="shared" si="716"/>
        <v>0</v>
      </c>
      <c r="I917" s="34">
        <f t="shared" si="717"/>
        <v>50</v>
      </c>
      <c r="J917" s="34">
        <f t="shared" si="718"/>
        <v>50</v>
      </c>
      <c r="K917" s="34">
        <f t="shared" si="719"/>
        <v>0</v>
      </c>
      <c r="L917" s="34">
        <f t="shared" si="720"/>
        <v>0</v>
      </c>
      <c r="M917" s="34">
        <f t="shared" si="721"/>
        <v>0</v>
      </c>
      <c r="N917" s="34">
        <v>0</v>
      </c>
      <c r="O917" s="34">
        <v>0</v>
      </c>
      <c r="P917" s="34">
        <f t="shared" si="722"/>
        <v>10</v>
      </c>
      <c r="Q917" s="34">
        <v>10</v>
      </c>
      <c r="R917" s="34">
        <v>0</v>
      </c>
      <c r="S917" s="34">
        <v>0</v>
      </c>
      <c r="T917" s="34">
        <v>0</v>
      </c>
      <c r="U917" s="34">
        <v>0</v>
      </c>
      <c r="V917" s="34">
        <v>0</v>
      </c>
      <c r="W917" s="34">
        <f t="shared" si="723"/>
        <v>10</v>
      </c>
      <c r="X917" s="34">
        <v>10</v>
      </c>
      <c r="Y917" s="34">
        <v>0</v>
      </c>
      <c r="Z917" s="34">
        <v>0</v>
      </c>
      <c r="AA917" s="34">
        <v>0</v>
      </c>
      <c r="AB917" s="34">
        <v>0</v>
      </c>
      <c r="AC917" s="34">
        <v>0</v>
      </c>
      <c r="AD917" s="34">
        <f t="shared" si="724"/>
        <v>10</v>
      </c>
      <c r="AE917" s="34">
        <v>10</v>
      </c>
      <c r="AF917" s="34">
        <v>0</v>
      </c>
      <c r="AG917" s="34">
        <v>0</v>
      </c>
      <c r="AH917" s="34">
        <v>0</v>
      </c>
      <c r="AI917" s="34">
        <v>0</v>
      </c>
      <c r="AJ917" s="34">
        <v>0</v>
      </c>
      <c r="AK917" s="34">
        <f t="shared" si="725"/>
        <v>10</v>
      </c>
      <c r="AL917" s="34">
        <v>10</v>
      </c>
      <c r="AM917" s="34">
        <v>0</v>
      </c>
      <c r="AN917" s="34">
        <v>0</v>
      </c>
      <c r="AO917" s="34">
        <v>0</v>
      </c>
      <c r="AP917" s="34">
        <v>0</v>
      </c>
      <c r="AQ917" s="34">
        <v>0</v>
      </c>
      <c r="AR917" s="34">
        <f t="shared" si="726"/>
        <v>10</v>
      </c>
      <c r="AS917" s="34">
        <v>10</v>
      </c>
      <c r="AT917" s="34">
        <v>0</v>
      </c>
      <c r="AU917" s="34">
        <v>0</v>
      </c>
      <c r="AV917" s="34">
        <v>0</v>
      </c>
    </row>
    <row r="918" spans="1:48" ht="114.75" x14ac:dyDescent="0.5">
      <c r="A918" s="53">
        <v>845</v>
      </c>
      <c r="B918" s="50" t="s">
        <v>1770</v>
      </c>
      <c r="C918" s="51" t="s">
        <v>1771</v>
      </c>
      <c r="D918" s="52">
        <v>2011</v>
      </c>
      <c r="E918" s="52">
        <v>2022</v>
      </c>
      <c r="F918" s="33">
        <v>3221.26</v>
      </c>
      <c r="G918" s="34">
        <f t="shared" si="715"/>
        <v>0.72</v>
      </c>
      <c r="H918" s="34">
        <f t="shared" si="716"/>
        <v>0</v>
      </c>
      <c r="I918" s="34">
        <f t="shared" si="717"/>
        <v>3201.26</v>
      </c>
      <c r="J918" s="34">
        <f t="shared" si="718"/>
        <v>3201.26</v>
      </c>
      <c r="K918" s="34">
        <f t="shared" si="719"/>
        <v>0</v>
      </c>
      <c r="L918" s="34">
        <f t="shared" si="720"/>
        <v>0</v>
      </c>
      <c r="M918" s="34">
        <f t="shared" si="721"/>
        <v>0</v>
      </c>
      <c r="N918" s="34">
        <v>0</v>
      </c>
      <c r="O918" s="34">
        <v>0</v>
      </c>
      <c r="P918" s="34">
        <f t="shared" si="722"/>
        <v>10</v>
      </c>
      <c r="Q918" s="34">
        <v>10</v>
      </c>
      <c r="R918" s="34">
        <v>0</v>
      </c>
      <c r="S918" s="34">
        <v>0</v>
      </c>
      <c r="T918" s="34">
        <v>0</v>
      </c>
      <c r="U918" s="34">
        <v>0</v>
      </c>
      <c r="V918" s="34">
        <v>0</v>
      </c>
      <c r="W918" s="34">
        <f t="shared" si="723"/>
        <v>10</v>
      </c>
      <c r="X918" s="34">
        <v>10</v>
      </c>
      <c r="Y918" s="34">
        <v>0</v>
      </c>
      <c r="Z918" s="34">
        <v>0</v>
      </c>
      <c r="AA918" s="34">
        <v>0</v>
      </c>
      <c r="AB918" s="34">
        <v>0.72</v>
      </c>
      <c r="AC918" s="34">
        <v>0</v>
      </c>
      <c r="AD918" s="34">
        <f t="shared" si="724"/>
        <v>181.26</v>
      </c>
      <c r="AE918" s="34">
        <v>181.26</v>
      </c>
      <c r="AF918" s="34">
        <v>0</v>
      </c>
      <c r="AG918" s="34">
        <v>0</v>
      </c>
      <c r="AH918" s="34">
        <v>0</v>
      </c>
      <c r="AI918" s="34">
        <v>0</v>
      </c>
      <c r="AJ918" s="34">
        <v>0</v>
      </c>
      <c r="AK918" s="34">
        <f t="shared" si="725"/>
        <v>3000</v>
      </c>
      <c r="AL918" s="34">
        <v>3000</v>
      </c>
      <c r="AM918" s="34">
        <v>0</v>
      </c>
      <c r="AN918" s="34">
        <v>0</v>
      </c>
      <c r="AO918" s="34">
        <v>0</v>
      </c>
      <c r="AP918" s="34">
        <v>0</v>
      </c>
      <c r="AQ918" s="34">
        <v>0</v>
      </c>
      <c r="AR918" s="34">
        <f t="shared" si="726"/>
        <v>0</v>
      </c>
      <c r="AS918" s="34">
        <v>0</v>
      </c>
      <c r="AT918" s="34">
        <v>0</v>
      </c>
      <c r="AU918" s="34">
        <v>0</v>
      </c>
      <c r="AV918" s="34">
        <v>0</v>
      </c>
    </row>
    <row r="919" spans="1:48" ht="114.75" x14ac:dyDescent="0.5">
      <c r="A919" s="53">
        <v>846</v>
      </c>
      <c r="B919" s="50" t="s">
        <v>1772</v>
      </c>
      <c r="C919" s="51" t="s">
        <v>1773</v>
      </c>
      <c r="D919" s="52">
        <v>2020</v>
      </c>
      <c r="E919" s="52">
        <v>2020</v>
      </c>
      <c r="F919" s="33">
        <v>1780.33</v>
      </c>
      <c r="G919" s="34">
        <f t="shared" si="715"/>
        <v>0.05</v>
      </c>
      <c r="H919" s="34">
        <f t="shared" si="716"/>
        <v>0.1</v>
      </c>
      <c r="I919" s="34">
        <f t="shared" si="717"/>
        <v>1780.33</v>
      </c>
      <c r="J919" s="34">
        <f t="shared" si="718"/>
        <v>1780.33</v>
      </c>
      <c r="K919" s="34">
        <f t="shared" si="719"/>
        <v>0</v>
      </c>
      <c r="L919" s="34">
        <f t="shared" si="720"/>
        <v>0</v>
      </c>
      <c r="M919" s="34">
        <f t="shared" si="721"/>
        <v>0</v>
      </c>
      <c r="N919" s="34">
        <v>0.05</v>
      </c>
      <c r="O919" s="34">
        <v>0.1</v>
      </c>
      <c r="P919" s="34">
        <f t="shared" si="722"/>
        <v>1780.33</v>
      </c>
      <c r="Q919" s="34">
        <v>1780.33</v>
      </c>
      <c r="R919" s="34">
        <v>0</v>
      </c>
      <c r="S919" s="34">
        <v>0</v>
      </c>
      <c r="T919" s="34">
        <v>0</v>
      </c>
      <c r="U919" s="34">
        <v>0</v>
      </c>
      <c r="V919" s="34">
        <v>0</v>
      </c>
      <c r="W919" s="34">
        <f t="shared" si="723"/>
        <v>0</v>
      </c>
      <c r="X919" s="34">
        <v>0</v>
      </c>
      <c r="Y919" s="34">
        <v>0</v>
      </c>
      <c r="Z919" s="34">
        <v>0</v>
      </c>
      <c r="AA919" s="34">
        <v>0</v>
      </c>
      <c r="AB919" s="34">
        <v>0</v>
      </c>
      <c r="AC919" s="34">
        <v>0</v>
      </c>
      <c r="AD919" s="34">
        <f t="shared" si="724"/>
        <v>0</v>
      </c>
      <c r="AE919" s="34">
        <v>0</v>
      </c>
      <c r="AF919" s="34">
        <v>0</v>
      </c>
      <c r="AG919" s="34">
        <v>0</v>
      </c>
      <c r="AH919" s="34">
        <v>0</v>
      </c>
      <c r="AI919" s="34">
        <v>0</v>
      </c>
      <c r="AJ919" s="34">
        <v>0</v>
      </c>
      <c r="AK919" s="34">
        <f t="shared" si="725"/>
        <v>0</v>
      </c>
      <c r="AL919" s="34">
        <v>0</v>
      </c>
      <c r="AM919" s="34">
        <v>0</v>
      </c>
      <c r="AN919" s="34">
        <v>0</v>
      </c>
      <c r="AO919" s="34">
        <v>0</v>
      </c>
      <c r="AP919" s="34">
        <v>0</v>
      </c>
      <c r="AQ919" s="34">
        <v>0</v>
      </c>
      <c r="AR919" s="34">
        <f t="shared" si="726"/>
        <v>0</v>
      </c>
      <c r="AS919" s="34">
        <v>0</v>
      </c>
      <c r="AT919" s="34">
        <v>0</v>
      </c>
      <c r="AU919" s="34">
        <v>0</v>
      </c>
      <c r="AV919" s="34">
        <v>0</v>
      </c>
    </row>
    <row r="920" spans="1:48" ht="153" x14ac:dyDescent="0.5">
      <c r="A920" s="53">
        <v>847</v>
      </c>
      <c r="B920" s="50" t="s">
        <v>1774</v>
      </c>
      <c r="C920" s="51" t="s">
        <v>1775</v>
      </c>
      <c r="D920" s="52">
        <v>2021</v>
      </c>
      <c r="E920" s="52">
        <v>2021</v>
      </c>
      <c r="F920" s="33">
        <v>10205.040000000001</v>
      </c>
      <c r="G920" s="34">
        <f t="shared" si="715"/>
        <v>0.43</v>
      </c>
      <c r="H920" s="34">
        <f t="shared" si="716"/>
        <v>0.5</v>
      </c>
      <c r="I920" s="34">
        <f t="shared" si="717"/>
        <v>10205.040000000001</v>
      </c>
      <c r="J920" s="34">
        <f t="shared" si="718"/>
        <v>10205.040000000001</v>
      </c>
      <c r="K920" s="34">
        <f t="shared" si="719"/>
        <v>0</v>
      </c>
      <c r="L920" s="34">
        <f t="shared" si="720"/>
        <v>0</v>
      </c>
      <c r="M920" s="34">
        <f t="shared" si="721"/>
        <v>0</v>
      </c>
      <c r="N920" s="34">
        <v>0</v>
      </c>
      <c r="O920" s="34">
        <v>0</v>
      </c>
      <c r="P920" s="34">
        <f t="shared" si="722"/>
        <v>0</v>
      </c>
      <c r="Q920" s="34">
        <v>0</v>
      </c>
      <c r="R920" s="34">
        <v>0</v>
      </c>
      <c r="S920" s="34">
        <v>0</v>
      </c>
      <c r="T920" s="34">
        <v>0</v>
      </c>
      <c r="U920" s="34">
        <v>0.43</v>
      </c>
      <c r="V920" s="34">
        <v>0.5</v>
      </c>
      <c r="W920" s="34">
        <f t="shared" si="723"/>
        <v>1205.04</v>
      </c>
      <c r="X920" s="34">
        <v>1205.04</v>
      </c>
      <c r="Y920" s="34">
        <v>0</v>
      </c>
      <c r="Z920" s="34">
        <v>0</v>
      </c>
      <c r="AA920" s="34">
        <v>0</v>
      </c>
      <c r="AB920" s="34">
        <v>0</v>
      </c>
      <c r="AC920" s="34">
        <v>0</v>
      </c>
      <c r="AD920" s="34">
        <f t="shared" si="724"/>
        <v>9000</v>
      </c>
      <c r="AE920" s="34">
        <v>9000</v>
      </c>
      <c r="AF920" s="34">
        <v>0</v>
      </c>
      <c r="AG920" s="34">
        <v>0</v>
      </c>
      <c r="AH920" s="34">
        <v>0</v>
      </c>
      <c r="AI920" s="34">
        <v>0</v>
      </c>
      <c r="AJ920" s="34">
        <v>0</v>
      </c>
      <c r="AK920" s="34">
        <f t="shared" si="725"/>
        <v>0</v>
      </c>
      <c r="AL920" s="34">
        <v>0</v>
      </c>
      <c r="AM920" s="34">
        <v>0</v>
      </c>
      <c r="AN920" s="34">
        <v>0</v>
      </c>
      <c r="AO920" s="34">
        <v>0</v>
      </c>
      <c r="AP920" s="34">
        <v>0</v>
      </c>
      <c r="AQ920" s="34">
        <v>0</v>
      </c>
      <c r="AR920" s="34">
        <f t="shared" si="726"/>
        <v>0</v>
      </c>
      <c r="AS920" s="34">
        <v>0</v>
      </c>
      <c r="AT920" s="34">
        <v>0</v>
      </c>
      <c r="AU920" s="34">
        <v>0</v>
      </c>
      <c r="AV920" s="34">
        <v>0</v>
      </c>
    </row>
    <row r="921" spans="1:48" ht="38.25" x14ac:dyDescent="0.5">
      <c r="A921" s="53"/>
      <c r="B921" s="43" t="s">
        <v>183</v>
      </c>
      <c r="C921" s="48"/>
      <c r="D921" s="52"/>
      <c r="E921" s="45"/>
      <c r="F921" s="35">
        <f>SUM(F922:F932)</f>
        <v>464894.58730999997</v>
      </c>
      <c r="G921" s="35">
        <f t="shared" ref="G921:AV921" si="727">SUM(G922:G932)</f>
        <v>5.5989999999999984</v>
      </c>
      <c r="H921" s="35">
        <f t="shared" si="727"/>
        <v>2.82</v>
      </c>
      <c r="I921" s="35">
        <f t="shared" si="727"/>
        <v>70580.886999999988</v>
      </c>
      <c r="J921" s="35">
        <f t="shared" si="727"/>
        <v>70580.886999999988</v>
      </c>
      <c r="K921" s="35">
        <f t="shared" si="727"/>
        <v>0</v>
      </c>
      <c r="L921" s="35">
        <f t="shared" si="727"/>
        <v>0</v>
      </c>
      <c r="M921" s="35">
        <f t="shared" si="727"/>
        <v>0</v>
      </c>
      <c r="N921" s="35">
        <f t="shared" si="727"/>
        <v>1.859</v>
      </c>
      <c r="O921" s="35">
        <f t="shared" si="727"/>
        <v>0.66</v>
      </c>
      <c r="P921" s="35">
        <f t="shared" si="727"/>
        <v>12436.720000000001</v>
      </c>
      <c r="Q921" s="35">
        <f t="shared" si="727"/>
        <v>12436.720000000001</v>
      </c>
      <c r="R921" s="35">
        <f t="shared" si="727"/>
        <v>0</v>
      </c>
      <c r="S921" s="35">
        <f t="shared" si="727"/>
        <v>0</v>
      </c>
      <c r="T921" s="35">
        <f t="shared" si="727"/>
        <v>0</v>
      </c>
      <c r="U921" s="35">
        <f t="shared" si="727"/>
        <v>0</v>
      </c>
      <c r="V921" s="35">
        <f t="shared" si="727"/>
        <v>0</v>
      </c>
      <c r="W921" s="35">
        <f t="shared" si="727"/>
        <v>3000</v>
      </c>
      <c r="X921" s="35">
        <f t="shared" si="727"/>
        <v>3000</v>
      </c>
      <c r="Y921" s="35">
        <f t="shared" si="727"/>
        <v>0</v>
      </c>
      <c r="Z921" s="35">
        <f t="shared" si="727"/>
        <v>0</v>
      </c>
      <c r="AA921" s="35">
        <f t="shared" si="727"/>
        <v>0</v>
      </c>
      <c r="AB921" s="35">
        <f t="shared" si="727"/>
        <v>0</v>
      </c>
      <c r="AC921" s="35">
        <f t="shared" si="727"/>
        <v>0</v>
      </c>
      <c r="AD921" s="35">
        <f t="shared" si="727"/>
        <v>3000</v>
      </c>
      <c r="AE921" s="35">
        <f t="shared" si="727"/>
        <v>3000</v>
      </c>
      <c r="AF921" s="35">
        <f t="shared" si="727"/>
        <v>0</v>
      </c>
      <c r="AG921" s="35">
        <f t="shared" si="727"/>
        <v>0</v>
      </c>
      <c r="AH921" s="35">
        <f t="shared" si="727"/>
        <v>0</v>
      </c>
      <c r="AI921" s="35">
        <f t="shared" si="727"/>
        <v>3.7399999999999998</v>
      </c>
      <c r="AJ921" s="35">
        <f t="shared" si="727"/>
        <v>2.16</v>
      </c>
      <c r="AK921" s="35">
        <f t="shared" si="727"/>
        <v>6388.2900000000009</v>
      </c>
      <c r="AL921" s="35">
        <f t="shared" si="727"/>
        <v>6388.2900000000009</v>
      </c>
      <c r="AM921" s="35">
        <f t="shared" si="727"/>
        <v>0</v>
      </c>
      <c r="AN921" s="35">
        <f t="shared" si="727"/>
        <v>0</v>
      </c>
      <c r="AO921" s="35">
        <f t="shared" si="727"/>
        <v>0</v>
      </c>
      <c r="AP921" s="35">
        <f t="shared" si="727"/>
        <v>0</v>
      </c>
      <c r="AQ921" s="35">
        <f t="shared" si="727"/>
        <v>0</v>
      </c>
      <c r="AR921" s="35">
        <f t="shared" si="727"/>
        <v>45755.876999999993</v>
      </c>
      <c r="AS921" s="35">
        <f t="shared" si="727"/>
        <v>45755.876999999993</v>
      </c>
      <c r="AT921" s="35">
        <f t="shared" si="727"/>
        <v>0</v>
      </c>
      <c r="AU921" s="35">
        <f t="shared" si="727"/>
        <v>0</v>
      </c>
      <c r="AV921" s="35">
        <f t="shared" si="727"/>
        <v>0</v>
      </c>
    </row>
    <row r="922" spans="1:48" ht="114.75" x14ac:dyDescent="0.5">
      <c r="A922" s="53">
        <v>848</v>
      </c>
      <c r="B922" s="50" t="s">
        <v>1776</v>
      </c>
      <c r="C922" s="51" t="s">
        <v>1777</v>
      </c>
      <c r="D922" s="52">
        <v>2016</v>
      </c>
      <c r="E922" s="52">
        <v>2020</v>
      </c>
      <c r="F922" s="33">
        <v>6247.8</v>
      </c>
      <c r="G922" s="34">
        <f t="shared" ref="G922:G932" si="728">N922+U922+AB922+AI922+AP922</f>
        <v>0.74199999999999999</v>
      </c>
      <c r="H922" s="34">
        <f t="shared" ref="H922:H932" si="729">O922+V922+AC922+AJ922+AQ922</f>
        <v>0.25</v>
      </c>
      <c r="I922" s="34">
        <f t="shared" ref="I922:I932" si="730">J922+K922+L922</f>
        <v>2496.19</v>
      </c>
      <c r="J922" s="34">
        <f t="shared" ref="J922:J932" si="731">Q922+X922+AE922+AL922+AS922</f>
        <v>2496.19</v>
      </c>
      <c r="K922" s="34">
        <f t="shared" ref="K922:K932" si="732">R922+Y922+AF922+AM922+AT922</f>
        <v>0</v>
      </c>
      <c r="L922" s="34">
        <f t="shared" ref="L922:L932" si="733">S922+Z922+AG922+AN922+AU922</f>
        <v>0</v>
      </c>
      <c r="M922" s="34">
        <f t="shared" ref="M922:M932" si="734">T922+AA922+AH922+AO922+AV922</f>
        <v>0</v>
      </c>
      <c r="N922" s="34">
        <v>0.74199999999999999</v>
      </c>
      <c r="O922" s="34">
        <v>0.25</v>
      </c>
      <c r="P922" s="34">
        <f t="shared" ref="P922:P932" si="735">Q922+R922+S922</f>
        <v>2496.19</v>
      </c>
      <c r="Q922" s="34">
        <v>2496.19</v>
      </c>
      <c r="R922" s="34">
        <v>0</v>
      </c>
      <c r="S922" s="34">
        <v>0</v>
      </c>
      <c r="T922" s="34">
        <v>0</v>
      </c>
      <c r="U922" s="34">
        <v>0</v>
      </c>
      <c r="V922" s="34">
        <v>0</v>
      </c>
      <c r="W922" s="34">
        <f t="shared" ref="W922:W932" si="736">X922+Y922+Z922</f>
        <v>0</v>
      </c>
      <c r="X922" s="34">
        <v>0</v>
      </c>
      <c r="Y922" s="34">
        <v>0</v>
      </c>
      <c r="Z922" s="34">
        <v>0</v>
      </c>
      <c r="AA922" s="34">
        <v>0</v>
      </c>
      <c r="AB922" s="34">
        <v>0</v>
      </c>
      <c r="AC922" s="34">
        <v>0</v>
      </c>
      <c r="AD922" s="34">
        <f t="shared" ref="AD922:AD932" si="737">AE922+AF922+AG922</f>
        <v>0</v>
      </c>
      <c r="AE922" s="34">
        <v>0</v>
      </c>
      <c r="AF922" s="34">
        <v>0</v>
      </c>
      <c r="AG922" s="34">
        <v>0</v>
      </c>
      <c r="AH922" s="34">
        <v>0</v>
      </c>
      <c r="AI922" s="34">
        <v>0</v>
      </c>
      <c r="AJ922" s="34">
        <v>0</v>
      </c>
      <c r="AK922" s="34">
        <f t="shared" ref="AK922:AK932" si="738">AL922+AM922+AN922</f>
        <v>0</v>
      </c>
      <c r="AL922" s="34">
        <v>0</v>
      </c>
      <c r="AM922" s="34">
        <v>0</v>
      </c>
      <c r="AN922" s="34">
        <v>0</v>
      </c>
      <c r="AO922" s="34">
        <v>0</v>
      </c>
      <c r="AP922" s="34">
        <v>0</v>
      </c>
      <c r="AQ922" s="34">
        <v>0</v>
      </c>
      <c r="AR922" s="34">
        <f t="shared" ref="AR922:AR932" si="739">AS922+AT922+AU922</f>
        <v>0</v>
      </c>
      <c r="AS922" s="34">
        <v>0</v>
      </c>
      <c r="AT922" s="34">
        <v>0</v>
      </c>
      <c r="AU922" s="34">
        <v>0</v>
      </c>
      <c r="AV922" s="34">
        <v>0</v>
      </c>
    </row>
    <row r="923" spans="1:48" ht="114.75" x14ac:dyDescent="0.5">
      <c r="A923" s="53">
        <v>849</v>
      </c>
      <c r="B923" s="50" t="s">
        <v>1778</v>
      </c>
      <c r="C923" s="51" t="s">
        <v>1779</v>
      </c>
      <c r="D923" s="52">
        <v>2016</v>
      </c>
      <c r="E923" s="52">
        <v>2023</v>
      </c>
      <c r="F923" s="33">
        <v>14213.96</v>
      </c>
      <c r="G923" s="34">
        <f t="shared" si="728"/>
        <v>0.5</v>
      </c>
      <c r="H923" s="34">
        <f t="shared" si="729"/>
        <v>1.26</v>
      </c>
      <c r="I923" s="34">
        <f t="shared" si="730"/>
        <v>14213.96</v>
      </c>
      <c r="J923" s="34">
        <f t="shared" si="731"/>
        <v>14213.96</v>
      </c>
      <c r="K923" s="34">
        <f t="shared" si="732"/>
        <v>0</v>
      </c>
      <c r="L923" s="34">
        <f t="shared" si="733"/>
        <v>0</v>
      </c>
      <c r="M923" s="34">
        <f t="shared" si="734"/>
        <v>0</v>
      </c>
      <c r="N923" s="34">
        <v>0</v>
      </c>
      <c r="O923" s="34">
        <v>0</v>
      </c>
      <c r="P923" s="34">
        <f t="shared" si="735"/>
        <v>0</v>
      </c>
      <c r="Q923" s="34">
        <v>0</v>
      </c>
      <c r="R923" s="34">
        <v>0</v>
      </c>
      <c r="S923" s="34">
        <v>0</v>
      </c>
      <c r="T923" s="34">
        <v>0</v>
      </c>
      <c r="U923" s="34">
        <v>0</v>
      </c>
      <c r="V923" s="34">
        <v>0</v>
      </c>
      <c r="W923" s="34">
        <f t="shared" si="736"/>
        <v>0</v>
      </c>
      <c r="X923" s="34">
        <v>0</v>
      </c>
      <c r="Y923" s="34">
        <v>0</v>
      </c>
      <c r="Z923" s="34">
        <v>0</v>
      </c>
      <c r="AA923" s="34">
        <v>0</v>
      </c>
      <c r="AB923" s="34">
        <v>0</v>
      </c>
      <c r="AC923" s="34">
        <v>0</v>
      </c>
      <c r="AD923" s="34">
        <f t="shared" si="737"/>
        <v>0</v>
      </c>
      <c r="AE923" s="34">
        <v>0</v>
      </c>
      <c r="AF923" s="34">
        <v>0</v>
      </c>
      <c r="AG923" s="34">
        <v>0</v>
      </c>
      <c r="AH923" s="34">
        <v>0</v>
      </c>
      <c r="AI923" s="34">
        <v>0.5</v>
      </c>
      <c r="AJ923" s="34">
        <v>1.26</v>
      </c>
      <c r="AK923" s="34">
        <f t="shared" si="738"/>
        <v>213.96</v>
      </c>
      <c r="AL923" s="34">
        <v>213.96</v>
      </c>
      <c r="AM923" s="34">
        <v>0</v>
      </c>
      <c r="AN923" s="34">
        <v>0</v>
      </c>
      <c r="AO923" s="34">
        <v>0</v>
      </c>
      <c r="AP923" s="34">
        <v>0</v>
      </c>
      <c r="AQ923" s="34">
        <v>0</v>
      </c>
      <c r="AR923" s="34">
        <f t="shared" si="739"/>
        <v>14000</v>
      </c>
      <c r="AS923" s="34">
        <v>14000</v>
      </c>
      <c r="AT923" s="34">
        <v>0</v>
      </c>
      <c r="AU923" s="34">
        <v>0</v>
      </c>
      <c r="AV923" s="34">
        <v>0</v>
      </c>
    </row>
    <row r="924" spans="1:48" ht="76.5" x14ac:dyDescent="0.5">
      <c r="A924" s="53">
        <v>850</v>
      </c>
      <c r="B924" s="50" t="s">
        <v>1780</v>
      </c>
      <c r="C924" s="51" t="s">
        <v>1781</v>
      </c>
      <c r="D924" s="52">
        <v>2019</v>
      </c>
      <c r="E924" s="52">
        <v>2023</v>
      </c>
      <c r="F924" s="33">
        <v>2309.29</v>
      </c>
      <c r="G924" s="34">
        <f t="shared" si="728"/>
        <v>0.54</v>
      </c>
      <c r="H924" s="34">
        <f t="shared" si="729"/>
        <v>0</v>
      </c>
      <c r="I924" s="34">
        <f t="shared" si="730"/>
        <v>2309.29</v>
      </c>
      <c r="J924" s="34">
        <f t="shared" si="731"/>
        <v>2309.29</v>
      </c>
      <c r="K924" s="34">
        <f t="shared" si="732"/>
        <v>0</v>
      </c>
      <c r="L924" s="34">
        <f t="shared" si="733"/>
        <v>0</v>
      </c>
      <c r="M924" s="34">
        <f t="shared" si="734"/>
        <v>0</v>
      </c>
      <c r="N924" s="34">
        <v>0</v>
      </c>
      <c r="O924" s="34">
        <v>0</v>
      </c>
      <c r="P924" s="34">
        <f t="shared" si="735"/>
        <v>0</v>
      </c>
      <c r="Q924" s="34">
        <v>0</v>
      </c>
      <c r="R924" s="34">
        <v>0</v>
      </c>
      <c r="S924" s="34">
        <v>0</v>
      </c>
      <c r="T924" s="34">
        <v>0</v>
      </c>
      <c r="U924" s="34">
        <v>0</v>
      </c>
      <c r="V924" s="34">
        <v>0</v>
      </c>
      <c r="W924" s="34">
        <f t="shared" si="736"/>
        <v>0</v>
      </c>
      <c r="X924" s="34">
        <v>0</v>
      </c>
      <c r="Y924" s="34">
        <v>0</v>
      </c>
      <c r="Z924" s="34">
        <v>0</v>
      </c>
      <c r="AA924" s="34">
        <v>0</v>
      </c>
      <c r="AB924" s="34">
        <v>0</v>
      </c>
      <c r="AC924" s="34">
        <v>0</v>
      </c>
      <c r="AD924" s="34">
        <f t="shared" si="737"/>
        <v>0</v>
      </c>
      <c r="AE924" s="34">
        <v>0</v>
      </c>
      <c r="AF924" s="34">
        <v>0</v>
      </c>
      <c r="AG924" s="34">
        <v>0</v>
      </c>
      <c r="AH924" s="34">
        <v>0</v>
      </c>
      <c r="AI924" s="34">
        <v>0.54</v>
      </c>
      <c r="AJ924" s="34">
        <v>0</v>
      </c>
      <c r="AK924" s="34">
        <f t="shared" si="738"/>
        <v>309.29000000000002</v>
      </c>
      <c r="AL924" s="34">
        <v>309.29000000000002</v>
      </c>
      <c r="AM924" s="34">
        <v>0</v>
      </c>
      <c r="AN924" s="34">
        <v>0</v>
      </c>
      <c r="AO924" s="34">
        <v>0</v>
      </c>
      <c r="AP924" s="34">
        <v>0</v>
      </c>
      <c r="AQ924" s="34">
        <v>0</v>
      </c>
      <c r="AR924" s="34">
        <f t="shared" si="739"/>
        <v>2000</v>
      </c>
      <c r="AS924" s="34">
        <v>2000</v>
      </c>
      <c r="AT924" s="34">
        <v>0</v>
      </c>
      <c r="AU924" s="34">
        <v>0</v>
      </c>
      <c r="AV924" s="34">
        <v>0</v>
      </c>
    </row>
    <row r="925" spans="1:48" ht="114.75" x14ac:dyDescent="0.5">
      <c r="A925" s="53">
        <v>851</v>
      </c>
      <c r="B925" s="50" t="s">
        <v>1782</v>
      </c>
      <c r="C925" s="51" t="s">
        <v>1783</v>
      </c>
      <c r="D925" s="52">
        <v>2019</v>
      </c>
      <c r="E925" s="52">
        <v>2023</v>
      </c>
      <c r="F925" s="33">
        <v>2862.94</v>
      </c>
      <c r="G925" s="34">
        <f t="shared" si="728"/>
        <v>0.5</v>
      </c>
      <c r="H925" s="34">
        <f t="shared" si="729"/>
        <v>0</v>
      </c>
      <c r="I925" s="34">
        <f t="shared" si="730"/>
        <v>2862.94</v>
      </c>
      <c r="J925" s="34">
        <f t="shared" si="731"/>
        <v>2862.94</v>
      </c>
      <c r="K925" s="34">
        <f t="shared" si="732"/>
        <v>0</v>
      </c>
      <c r="L925" s="34">
        <f t="shared" si="733"/>
        <v>0</v>
      </c>
      <c r="M925" s="34">
        <f t="shared" si="734"/>
        <v>0</v>
      </c>
      <c r="N925" s="34">
        <v>0</v>
      </c>
      <c r="O925" s="34">
        <v>0</v>
      </c>
      <c r="P925" s="34">
        <f t="shared" si="735"/>
        <v>0</v>
      </c>
      <c r="Q925" s="34">
        <v>0</v>
      </c>
      <c r="R925" s="34">
        <v>0</v>
      </c>
      <c r="S925" s="34">
        <v>0</v>
      </c>
      <c r="T925" s="34">
        <v>0</v>
      </c>
      <c r="U925" s="34">
        <v>0</v>
      </c>
      <c r="V925" s="34">
        <v>0</v>
      </c>
      <c r="W925" s="34">
        <f t="shared" si="736"/>
        <v>0</v>
      </c>
      <c r="X925" s="34">
        <v>0</v>
      </c>
      <c r="Y925" s="34">
        <v>0</v>
      </c>
      <c r="Z925" s="34">
        <v>0</v>
      </c>
      <c r="AA925" s="34">
        <v>0</v>
      </c>
      <c r="AB925" s="34">
        <v>0</v>
      </c>
      <c r="AC925" s="34">
        <v>0</v>
      </c>
      <c r="AD925" s="34">
        <f t="shared" si="737"/>
        <v>0</v>
      </c>
      <c r="AE925" s="34">
        <v>0</v>
      </c>
      <c r="AF925" s="34">
        <v>0</v>
      </c>
      <c r="AG925" s="34">
        <v>0</v>
      </c>
      <c r="AH925" s="34">
        <v>0</v>
      </c>
      <c r="AI925" s="34">
        <v>0.5</v>
      </c>
      <c r="AJ925" s="34">
        <v>0</v>
      </c>
      <c r="AK925" s="34">
        <f t="shared" si="738"/>
        <v>862.94</v>
      </c>
      <c r="AL925" s="34">
        <v>862.94</v>
      </c>
      <c r="AM925" s="34">
        <v>0</v>
      </c>
      <c r="AN925" s="34">
        <v>0</v>
      </c>
      <c r="AO925" s="34">
        <v>0</v>
      </c>
      <c r="AP925" s="34">
        <v>0</v>
      </c>
      <c r="AQ925" s="34">
        <v>0</v>
      </c>
      <c r="AR925" s="34">
        <f t="shared" si="739"/>
        <v>2000</v>
      </c>
      <c r="AS925" s="34">
        <v>2000</v>
      </c>
      <c r="AT925" s="34">
        <v>0</v>
      </c>
      <c r="AU925" s="34">
        <v>0</v>
      </c>
      <c r="AV925" s="34">
        <v>0</v>
      </c>
    </row>
    <row r="926" spans="1:48" ht="114.75" x14ac:dyDescent="0.5">
      <c r="A926" s="53">
        <v>852</v>
      </c>
      <c r="B926" s="50" t="s">
        <v>1784</v>
      </c>
      <c r="C926" s="51" t="s">
        <v>1785</v>
      </c>
      <c r="D926" s="52">
        <v>2019</v>
      </c>
      <c r="E926" s="52">
        <v>2023</v>
      </c>
      <c r="F926" s="33">
        <v>13108.82</v>
      </c>
      <c r="G926" s="34">
        <f t="shared" si="728"/>
        <v>0.5</v>
      </c>
      <c r="H926" s="34">
        <f t="shared" si="729"/>
        <v>0.5</v>
      </c>
      <c r="I926" s="34">
        <f t="shared" si="730"/>
        <v>13108.82</v>
      </c>
      <c r="J926" s="34">
        <f t="shared" si="731"/>
        <v>13108.82</v>
      </c>
      <c r="K926" s="34">
        <f t="shared" si="732"/>
        <v>0</v>
      </c>
      <c r="L926" s="34">
        <f t="shared" si="733"/>
        <v>0</v>
      </c>
      <c r="M926" s="34">
        <f t="shared" si="734"/>
        <v>0</v>
      </c>
      <c r="N926" s="34">
        <v>0</v>
      </c>
      <c r="O926" s="34">
        <v>0</v>
      </c>
      <c r="P926" s="34">
        <f t="shared" si="735"/>
        <v>0</v>
      </c>
      <c r="Q926" s="34">
        <v>0</v>
      </c>
      <c r="R926" s="34">
        <v>0</v>
      </c>
      <c r="S926" s="34">
        <v>0</v>
      </c>
      <c r="T926" s="34">
        <v>0</v>
      </c>
      <c r="U926" s="34">
        <v>0</v>
      </c>
      <c r="V926" s="34">
        <v>0</v>
      </c>
      <c r="W926" s="34">
        <f t="shared" si="736"/>
        <v>0</v>
      </c>
      <c r="X926" s="34">
        <v>0</v>
      </c>
      <c r="Y926" s="34">
        <v>0</v>
      </c>
      <c r="Z926" s="34">
        <v>0</v>
      </c>
      <c r="AA926" s="34">
        <v>0</v>
      </c>
      <c r="AB926" s="34">
        <v>0</v>
      </c>
      <c r="AC926" s="34">
        <v>0</v>
      </c>
      <c r="AD926" s="34">
        <f t="shared" si="737"/>
        <v>0</v>
      </c>
      <c r="AE926" s="34">
        <v>0</v>
      </c>
      <c r="AF926" s="34">
        <v>0</v>
      </c>
      <c r="AG926" s="34">
        <v>0</v>
      </c>
      <c r="AH926" s="34">
        <v>0</v>
      </c>
      <c r="AI926" s="34">
        <v>0.5</v>
      </c>
      <c r="AJ926" s="34">
        <v>0.5</v>
      </c>
      <c r="AK926" s="34">
        <f t="shared" si="738"/>
        <v>706.98</v>
      </c>
      <c r="AL926" s="34">
        <v>706.98</v>
      </c>
      <c r="AM926" s="34">
        <v>0</v>
      </c>
      <c r="AN926" s="34">
        <v>0</v>
      </c>
      <c r="AO926" s="34">
        <v>0</v>
      </c>
      <c r="AP926" s="34">
        <v>0</v>
      </c>
      <c r="AQ926" s="34">
        <v>0</v>
      </c>
      <c r="AR926" s="34">
        <f t="shared" si="739"/>
        <v>12401.84</v>
      </c>
      <c r="AS926" s="34">
        <v>12401.84</v>
      </c>
      <c r="AT926" s="34">
        <v>0</v>
      </c>
      <c r="AU926" s="34">
        <v>0</v>
      </c>
      <c r="AV926" s="34">
        <v>0</v>
      </c>
    </row>
    <row r="927" spans="1:48" ht="76.5" x14ac:dyDescent="0.5">
      <c r="A927" s="53">
        <v>853</v>
      </c>
      <c r="B927" s="50" t="s">
        <v>1786</v>
      </c>
      <c r="C927" s="51" t="s">
        <v>1787</v>
      </c>
      <c r="D927" s="52">
        <v>2019</v>
      </c>
      <c r="E927" s="52">
        <v>2023</v>
      </c>
      <c r="F927" s="33">
        <v>4244.37</v>
      </c>
      <c r="G927" s="34">
        <f t="shared" si="728"/>
        <v>0.3</v>
      </c>
      <c r="H927" s="34">
        <f t="shared" si="729"/>
        <v>0.4</v>
      </c>
      <c r="I927" s="34">
        <f t="shared" si="730"/>
        <v>4244.37</v>
      </c>
      <c r="J927" s="34">
        <f t="shared" si="731"/>
        <v>4244.37</v>
      </c>
      <c r="K927" s="34">
        <f t="shared" si="732"/>
        <v>0</v>
      </c>
      <c r="L927" s="34">
        <f t="shared" si="733"/>
        <v>0</v>
      </c>
      <c r="M927" s="34">
        <f t="shared" si="734"/>
        <v>0</v>
      </c>
      <c r="N927" s="34">
        <v>0</v>
      </c>
      <c r="O927" s="34">
        <v>0</v>
      </c>
      <c r="P927" s="34">
        <f t="shared" si="735"/>
        <v>0</v>
      </c>
      <c r="Q927" s="34">
        <v>0</v>
      </c>
      <c r="R927" s="34">
        <v>0</v>
      </c>
      <c r="S927" s="34">
        <v>0</v>
      </c>
      <c r="T927" s="34">
        <v>0</v>
      </c>
      <c r="U927" s="34">
        <v>0</v>
      </c>
      <c r="V927" s="34">
        <v>0</v>
      </c>
      <c r="W927" s="34">
        <f t="shared" si="736"/>
        <v>0</v>
      </c>
      <c r="X927" s="34">
        <v>0</v>
      </c>
      <c r="Y927" s="34">
        <v>0</v>
      </c>
      <c r="Z927" s="34">
        <v>0</v>
      </c>
      <c r="AA927" s="34">
        <v>0</v>
      </c>
      <c r="AB927" s="34">
        <v>0</v>
      </c>
      <c r="AC927" s="34">
        <v>0</v>
      </c>
      <c r="AD927" s="34">
        <f t="shared" si="737"/>
        <v>0</v>
      </c>
      <c r="AE927" s="34">
        <v>0</v>
      </c>
      <c r="AF927" s="34">
        <v>0</v>
      </c>
      <c r="AG927" s="34">
        <v>0</v>
      </c>
      <c r="AH927" s="34">
        <v>0</v>
      </c>
      <c r="AI927" s="34">
        <v>0.3</v>
      </c>
      <c r="AJ927" s="34">
        <v>0.4</v>
      </c>
      <c r="AK927" s="34">
        <f t="shared" si="738"/>
        <v>244.37</v>
      </c>
      <c r="AL927" s="34">
        <v>244.37</v>
      </c>
      <c r="AM927" s="34">
        <v>0</v>
      </c>
      <c r="AN927" s="34">
        <v>0</v>
      </c>
      <c r="AO927" s="34">
        <v>0</v>
      </c>
      <c r="AP927" s="34">
        <v>0</v>
      </c>
      <c r="AQ927" s="34">
        <v>0</v>
      </c>
      <c r="AR927" s="34">
        <f t="shared" si="739"/>
        <v>4000</v>
      </c>
      <c r="AS927" s="34">
        <v>4000</v>
      </c>
      <c r="AT927" s="34">
        <v>0</v>
      </c>
      <c r="AU927" s="34">
        <v>0</v>
      </c>
      <c r="AV927" s="34">
        <v>0</v>
      </c>
    </row>
    <row r="928" spans="1:48" ht="114.75" x14ac:dyDescent="0.5">
      <c r="A928" s="53">
        <v>854</v>
      </c>
      <c r="B928" s="50" t="s">
        <v>1788</v>
      </c>
      <c r="C928" s="51" t="s">
        <v>1789</v>
      </c>
      <c r="D928" s="52">
        <v>2019</v>
      </c>
      <c r="E928" s="52">
        <v>2023</v>
      </c>
      <c r="F928" s="33">
        <v>7520.82</v>
      </c>
      <c r="G928" s="34">
        <f t="shared" si="728"/>
        <v>1.4</v>
      </c>
      <c r="H928" s="34">
        <f t="shared" si="729"/>
        <v>0</v>
      </c>
      <c r="I928" s="34">
        <f t="shared" si="730"/>
        <v>7520.82</v>
      </c>
      <c r="J928" s="34">
        <f t="shared" si="731"/>
        <v>7520.82</v>
      </c>
      <c r="K928" s="34">
        <f t="shared" si="732"/>
        <v>0</v>
      </c>
      <c r="L928" s="34">
        <f t="shared" si="733"/>
        <v>0</v>
      </c>
      <c r="M928" s="34">
        <f t="shared" si="734"/>
        <v>0</v>
      </c>
      <c r="N928" s="34">
        <v>0</v>
      </c>
      <c r="O928" s="34">
        <v>0</v>
      </c>
      <c r="P928" s="34">
        <f t="shared" si="735"/>
        <v>0</v>
      </c>
      <c r="Q928" s="34">
        <v>0</v>
      </c>
      <c r="R928" s="34">
        <v>0</v>
      </c>
      <c r="S928" s="34">
        <v>0</v>
      </c>
      <c r="T928" s="34">
        <v>0</v>
      </c>
      <c r="U928" s="34">
        <v>0</v>
      </c>
      <c r="V928" s="34">
        <v>0</v>
      </c>
      <c r="W928" s="34">
        <f t="shared" si="736"/>
        <v>0</v>
      </c>
      <c r="X928" s="34">
        <v>0</v>
      </c>
      <c r="Y928" s="34">
        <v>0</v>
      </c>
      <c r="Z928" s="34">
        <v>0</v>
      </c>
      <c r="AA928" s="34">
        <v>0</v>
      </c>
      <c r="AB928" s="34">
        <v>0</v>
      </c>
      <c r="AC928" s="34">
        <v>0</v>
      </c>
      <c r="AD928" s="34">
        <f t="shared" si="737"/>
        <v>0</v>
      </c>
      <c r="AE928" s="34">
        <v>0</v>
      </c>
      <c r="AF928" s="34">
        <v>0</v>
      </c>
      <c r="AG928" s="34">
        <v>0</v>
      </c>
      <c r="AH928" s="34">
        <v>0</v>
      </c>
      <c r="AI928" s="34">
        <v>1.4</v>
      </c>
      <c r="AJ928" s="34">
        <v>0</v>
      </c>
      <c r="AK928" s="34">
        <f t="shared" si="738"/>
        <v>520.82000000000005</v>
      </c>
      <c r="AL928" s="34">
        <v>520.82000000000005</v>
      </c>
      <c r="AM928" s="34">
        <v>0</v>
      </c>
      <c r="AN928" s="34">
        <v>0</v>
      </c>
      <c r="AO928" s="34">
        <v>0</v>
      </c>
      <c r="AP928" s="34">
        <v>0</v>
      </c>
      <c r="AQ928" s="34">
        <v>0</v>
      </c>
      <c r="AR928" s="34">
        <f t="shared" si="739"/>
        <v>7000</v>
      </c>
      <c r="AS928" s="34">
        <v>7000</v>
      </c>
      <c r="AT928" s="34">
        <v>0</v>
      </c>
      <c r="AU928" s="34">
        <v>0</v>
      </c>
      <c r="AV928" s="34">
        <v>0</v>
      </c>
    </row>
    <row r="929" spans="1:48" ht="114.75" x14ac:dyDescent="0.5">
      <c r="A929" s="53">
        <v>855</v>
      </c>
      <c r="B929" s="50" t="s">
        <v>1790</v>
      </c>
      <c r="C929" s="51" t="s">
        <v>1791</v>
      </c>
      <c r="D929" s="52">
        <v>2016</v>
      </c>
      <c r="E929" s="52">
        <v>2025</v>
      </c>
      <c r="F929" s="33">
        <v>340438.7</v>
      </c>
      <c r="G929" s="34">
        <f t="shared" si="728"/>
        <v>0</v>
      </c>
      <c r="H929" s="34">
        <f t="shared" si="729"/>
        <v>0</v>
      </c>
      <c r="I929" s="34">
        <f t="shared" si="730"/>
        <v>14303.476999999997</v>
      </c>
      <c r="J929" s="34">
        <f t="shared" si="731"/>
        <v>14303.476999999997</v>
      </c>
      <c r="K929" s="34">
        <f t="shared" si="732"/>
        <v>0</v>
      </c>
      <c r="L929" s="34">
        <f t="shared" si="733"/>
        <v>0</v>
      </c>
      <c r="M929" s="34">
        <f t="shared" si="734"/>
        <v>0</v>
      </c>
      <c r="N929" s="34">
        <v>0</v>
      </c>
      <c r="O929" s="34">
        <v>0</v>
      </c>
      <c r="P929" s="34">
        <f t="shared" si="735"/>
        <v>2949.44</v>
      </c>
      <c r="Q929" s="34">
        <v>2949.44</v>
      </c>
      <c r="R929" s="34">
        <v>0</v>
      </c>
      <c r="S929" s="34">
        <v>0</v>
      </c>
      <c r="T929" s="34">
        <v>0</v>
      </c>
      <c r="U929" s="34">
        <v>0</v>
      </c>
      <c r="V929" s="34">
        <v>0</v>
      </c>
      <c r="W929" s="34">
        <f t="shared" si="736"/>
        <v>3000</v>
      </c>
      <c r="X929" s="34">
        <v>3000</v>
      </c>
      <c r="Y929" s="34">
        <v>0</v>
      </c>
      <c r="Z929" s="34">
        <v>0</v>
      </c>
      <c r="AA929" s="34">
        <v>0</v>
      </c>
      <c r="AB929" s="34">
        <v>0</v>
      </c>
      <c r="AC929" s="34">
        <v>0</v>
      </c>
      <c r="AD929" s="34">
        <f t="shared" si="737"/>
        <v>3000</v>
      </c>
      <c r="AE929" s="34">
        <v>3000</v>
      </c>
      <c r="AF929" s="34">
        <v>0</v>
      </c>
      <c r="AG929" s="34">
        <v>0</v>
      </c>
      <c r="AH929" s="34">
        <v>0</v>
      </c>
      <c r="AI929" s="34">
        <v>0</v>
      </c>
      <c r="AJ929" s="34">
        <v>0</v>
      </c>
      <c r="AK929" s="34">
        <f t="shared" si="738"/>
        <v>3000</v>
      </c>
      <c r="AL929" s="34">
        <v>3000</v>
      </c>
      <c r="AM929" s="34">
        <v>0</v>
      </c>
      <c r="AN929" s="34">
        <v>0</v>
      </c>
      <c r="AO929" s="34">
        <v>0</v>
      </c>
      <c r="AP929" s="34">
        <v>0</v>
      </c>
      <c r="AQ929" s="34">
        <v>0</v>
      </c>
      <c r="AR929" s="34">
        <f t="shared" si="739"/>
        <v>2354.0369999999966</v>
      </c>
      <c r="AS929" s="34">
        <v>2354.0369999999966</v>
      </c>
      <c r="AT929" s="34">
        <v>0</v>
      </c>
      <c r="AU929" s="34">
        <v>0</v>
      </c>
      <c r="AV929" s="34">
        <v>0</v>
      </c>
    </row>
    <row r="930" spans="1:48" ht="76.5" x14ac:dyDescent="0.5">
      <c r="A930" s="53">
        <v>856</v>
      </c>
      <c r="B930" s="50" t="s">
        <v>1792</v>
      </c>
      <c r="C930" s="51" t="s">
        <v>1793</v>
      </c>
      <c r="D930" s="52">
        <v>2018</v>
      </c>
      <c r="E930" s="52">
        <v>2024</v>
      </c>
      <c r="F930" s="33">
        <v>65529.93</v>
      </c>
      <c r="G930" s="34">
        <f t="shared" si="728"/>
        <v>0</v>
      </c>
      <c r="H930" s="34">
        <f t="shared" si="729"/>
        <v>0</v>
      </c>
      <c r="I930" s="34">
        <f t="shared" si="730"/>
        <v>2529.9299999999998</v>
      </c>
      <c r="J930" s="34">
        <f t="shared" si="731"/>
        <v>2529.9299999999998</v>
      </c>
      <c r="K930" s="34">
        <f t="shared" si="732"/>
        <v>0</v>
      </c>
      <c r="L930" s="34">
        <f t="shared" si="733"/>
        <v>0</v>
      </c>
      <c r="M930" s="34">
        <f t="shared" si="734"/>
        <v>0</v>
      </c>
      <c r="N930" s="34">
        <v>0</v>
      </c>
      <c r="O930" s="34">
        <v>0</v>
      </c>
      <c r="P930" s="34">
        <f t="shared" si="735"/>
        <v>0</v>
      </c>
      <c r="Q930" s="34">
        <v>0</v>
      </c>
      <c r="R930" s="34">
        <v>0</v>
      </c>
      <c r="S930" s="34">
        <v>0</v>
      </c>
      <c r="T930" s="34">
        <v>0</v>
      </c>
      <c r="U930" s="34">
        <v>0</v>
      </c>
      <c r="V930" s="34">
        <v>0</v>
      </c>
      <c r="W930" s="34">
        <f t="shared" si="736"/>
        <v>0</v>
      </c>
      <c r="X930" s="34">
        <v>0</v>
      </c>
      <c r="Y930" s="34">
        <v>0</v>
      </c>
      <c r="Z930" s="34">
        <v>0</v>
      </c>
      <c r="AA930" s="34">
        <v>0</v>
      </c>
      <c r="AB930" s="34">
        <v>0</v>
      </c>
      <c r="AC930" s="34">
        <v>0</v>
      </c>
      <c r="AD930" s="34">
        <f t="shared" si="737"/>
        <v>0</v>
      </c>
      <c r="AE930" s="34">
        <v>0</v>
      </c>
      <c r="AF930" s="34">
        <v>0</v>
      </c>
      <c r="AG930" s="34">
        <v>0</v>
      </c>
      <c r="AH930" s="34">
        <v>0</v>
      </c>
      <c r="AI930" s="34">
        <v>0</v>
      </c>
      <c r="AJ930" s="34">
        <v>0</v>
      </c>
      <c r="AK930" s="34">
        <f t="shared" si="738"/>
        <v>529.92999999999995</v>
      </c>
      <c r="AL930" s="34">
        <v>529.92999999999995</v>
      </c>
      <c r="AM930" s="34">
        <v>0</v>
      </c>
      <c r="AN930" s="34">
        <v>0</v>
      </c>
      <c r="AO930" s="34">
        <v>0</v>
      </c>
      <c r="AP930" s="34">
        <v>0</v>
      </c>
      <c r="AQ930" s="34">
        <v>0</v>
      </c>
      <c r="AR930" s="34">
        <f t="shared" si="739"/>
        <v>2000</v>
      </c>
      <c r="AS930" s="34">
        <v>2000</v>
      </c>
      <c r="AT930" s="34">
        <v>0</v>
      </c>
      <c r="AU930" s="34">
        <v>0</v>
      </c>
      <c r="AV930" s="34">
        <v>0</v>
      </c>
    </row>
    <row r="931" spans="1:48" ht="153" x14ac:dyDescent="0.5">
      <c r="A931" s="53">
        <v>857</v>
      </c>
      <c r="B931" s="50" t="s">
        <v>1794</v>
      </c>
      <c r="C931" s="51" t="s">
        <v>1795</v>
      </c>
      <c r="D931" s="52">
        <v>2019</v>
      </c>
      <c r="E931" s="52">
        <v>2020</v>
      </c>
      <c r="F931" s="33">
        <v>6099.5273099999995</v>
      </c>
      <c r="G931" s="34">
        <f t="shared" si="728"/>
        <v>1.0169999999999999</v>
      </c>
      <c r="H931" s="34">
        <f t="shared" si="729"/>
        <v>0.25</v>
      </c>
      <c r="I931" s="34">
        <f t="shared" si="730"/>
        <v>5330.25</v>
      </c>
      <c r="J931" s="34">
        <f t="shared" si="731"/>
        <v>5330.25</v>
      </c>
      <c r="K931" s="34">
        <f t="shared" si="732"/>
        <v>0</v>
      </c>
      <c r="L931" s="34">
        <f t="shared" si="733"/>
        <v>0</v>
      </c>
      <c r="M931" s="34">
        <f t="shared" si="734"/>
        <v>0</v>
      </c>
      <c r="N931" s="34">
        <v>1.0169999999999999</v>
      </c>
      <c r="O931" s="34">
        <v>0.25</v>
      </c>
      <c r="P931" s="34">
        <f t="shared" si="735"/>
        <v>5330.25</v>
      </c>
      <c r="Q931" s="34">
        <v>5330.25</v>
      </c>
      <c r="R931" s="34">
        <v>0</v>
      </c>
      <c r="S931" s="34">
        <v>0</v>
      </c>
      <c r="T931" s="34">
        <v>0</v>
      </c>
      <c r="U931" s="34">
        <v>0</v>
      </c>
      <c r="V931" s="34">
        <v>0</v>
      </c>
      <c r="W931" s="34">
        <f t="shared" si="736"/>
        <v>0</v>
      </c>
      <c r="X931" s="34">
        <v>0</v>
      </c>
      <c r="Y931" s="34">
        <v>0</v>
      </c>
      <c r="Z931" s="34">
        <v>0</v>
      </c>
      <c r="AA931" s="34">
        <v>0</v>
      </c>
      <c r="AB931" s="34">
        <v>0</v>
      </c>
      <c r="AC931" s="34">
        <v>0</v>
      </c>
      <c r="AD931" s="34">
        <f t="shared" si="737"/>
        <v>0</v>
      </c>
      <c r="AE931" s="34">
        <v>0</v>
      </c>
      <c r="AF931" s="34">
        <v>0</v>
      </c>
      <c r="AG931" s="34">
        <v>0</v>
      </c>
      <c r="AH931" s="34">
        <v>0</v>
      </c>
      <c r="AI931" s="34">
        <v>0</v>
      </c>
      <c r="AJ931" s="34">
        <v>0</v>
      </c>
      <c r="AK931" s="34">
        <f t="shared" si="738"/>
        <v>0</v>
      </c>
      <c r="AL931" s="34">
        <v>0</v>
      </c>
      <c r="AM931" s="34">
        <v>0</v>
      </c>
      <c r="AN931" s="34">
        <v>0</v>
      </c>
      <c r="AO931" s="34">
        <v>0</v>
      </c>
      <c r="AP931" s="34">
        <v>0</v>
      </c>
      <c r="AQ931" s="34">
        <v>0</v>
      </c>
      <c r="AR931" s="34">
        <f t="shared" si="739"/>
        <v>0</v>
      </c>
      <c r="AS931" s="34">
        <v>0</v>
      </c>
      <c r="AT931" s="34">
        <v>0</v>
      </c>
      <c r="AU931" s="34">
        <v>0</v>
      </c>
      <c r="AV931" s="34">
        <v>0</v>
      </c>
    </row>
    <row r="932" spans="1:48" ht="153" x14ac:dyDescent="0.5">
      <c r="A932" s="53">
        <v>858</v>
      </c>
      <c r="B932" s="50" t="s">
        <v>1796</v>
      </c>
      <c r="C932" s="51" t="s">
        <v>1797</v>
      </c>
      <c r="D932" s="52">
        <v>2019</v>
      </c>
      <c r="E932" s="52">
        <v>2020</v>
      </c>
      <c r="F932" s="33">
        <v>2318.4299999999998</v>
      </c>
      <c r="G932" s="34">
        <f t="shared" si="728"/>
        <v>0.1</v>
      </c>
      <c r="H932" s="34">
        <f t="shared" si="729"/>
        <v>0.16</v>
      </c>
      <c r="I932" s="34">
        <f t="shared" si="730"/>
        <v>1660.84</v>
      </c>
      <c r="J932" s="34">
        <f t="shared" si="731"/>
        <v>1660.84</v>
      </c>
      <c r="K932" s="34">
        <f t="shared" si="732"/>
        <v>0</v>
      </c>
      <c r="L932" s="34">
        <f t="shared" si="733"/>
        <v>0</v>
      </c>
      <c r="M932" s="34">
        <f t="shared" si="734"/>
        <v>0</v>
      </c>
      <c r="N932" s="34">
        <v>0.1</v>
      </c>
      <c r="O932" s="34">
        <v>0.16</v>
      </c>
      <c r="P932" s="34">
        <f t="shared" si="735"/>
        <v>1660.84</v>
      </c>
      <c r="Q932" s="34">
        <v>1660.84</v>
      </c>
      <c r="R932" s="34">
        <v>0</v>
      </c>
      <c r="S932" s="34">
        <v>0</v>
      </c>
      <c r="T932" s="34">
        <v>0</v>
      </c>
      <c r="U932" s="34">
        <v>0</v>
      </c>
      <c r="V932" s="34">
        <v>0</v>
      </c>
      <c r="W932" s="34">
        <f t="shared" si="736"/>
        <v>0</v>
      </c>
      <c r="X932" s="34">
        <v>0</v>
      </c>
      <c r="Y932" s="34">
        <v>0</v>
      </c>
      <c r="Z932" s="34">
        <v>0</v>
      </c>
      <c r="AA932" s="34">
        <v>0</v>
      </c>
      <c r="AB932" s="34">
        <v>0</v>
      </c>
      <c r="AC932" s="34">
        <v>0</v>
      </c>
      <c r="AD932" s="34">
        <f t="shared" si="737"/>
        <v>0</v>
      </c>
      <c r="AE932" s="34">
        <v>0</v>
      </c>
      <c r="AF932" s="34">
        <v>0</v>
      </c>
      <c r="AG932" s="34">
        <v>0</v>
      </c>
      <c r="AH932" s="34">
        <v>0</v>
      </c>
      <c r="AI932" s="34">
        <v>0</v>
      </c>
      <c r="AJ932" s="34">
        <v>0</v>
      </c>
      <c r="AK932" s="34">
        <f t="shared" si="738"/>
        <v>0</v>
      </c>
      <c r="AL932" s="34">
        <v>0</v>
      </c>
      <c r="AM932" s="34">
        <v>0</v>
      </c>
      <c r="AN932" s="34">
        <v>0</v>
      </c>
      <c r="AO932" s="34">
        <v>0</v>
      </c>
      <c r="AP932" s="34">
        <v>0</v>
      </c>
      <c r="AQ932" s="34">
        <v>0</v>
      </c>
      <c r="AR932" s="34">
        <f t="shared" si="739"/>
        <v>0</v>
      </c>
      <c r="AS932" s="34">
        <v>0</v>
      </c>
      <c r="AT932" s="34">
        <v>0</v>
      </c>
      <c r="AU932" s="34">
        <v>0</v>
      </c>
      <c r="AV932" s="34">
        <v>0</v>
      </c>
    </row>
    <row r="933" spans="1:48" ht="38.25" x14ac:dyDescent="0.5">
      <c r="A933" s="53"/>
      <c r="B933" s="43" t="s">
        <v>202</v>
      </c>
      <c r="C933" s="48"/>
      <c r="D933" s="52"/>
      <c r="E933" s="45"/>
      <c r="F933" s="35">
        <f>SUM(F934:F953)</f>
        <v>205830.06354000003</v>
      </c>
      <c r="G933" s="35">
        <f t="shared" ref="G933:AV933" si="740">SUM(G934:G953)</f>
        <v>17.426000000000002</v>
      </c>
      <c r="H933" s="35">
        <f t="shared" si="740"/>
        <v>2.9699999999999998</v>
      </c>
      <c r="I933" s="35">
        <f t="shared" si="740"/>
        <v>194943.98606000002</v>
      </c>
      <c r="J933" s="35">
        <f t="shared" si="740"/>
        <v>194943.98606000002</v>
      </c>
      <c r="K933" s="35">
        <f t="shared" si="740"/>
        <v>0</v>
      </c>
      <c r="L933" s="35">
        <f t="shared" si="740"/>
        <v>0</v>
      </c>
      <c r="M933" s="35">
        <f t="shared" si="740"/>
        <v>0</v>
      </c>
      <c r="N933" s="35">
        <f t="shared" si="740"/>
        <v>0.60099999999999998</v>
      </c>
      <c r="O933" s="35">
        <f t="shared" si="740"/>
        <v>0.32</v>
      </c>
      <c r="P933" s="35">
        <f t="shared" si="740"/>
        <v>5132.66806</v>
      </c>
      <c r="Q933" s="35">
        <f t="shared" si="740"/>
        <v>5132.66806</v>
      </c>
      <c r="R933" s="35">
        <f t="shared" si="740"/>
        <v>0</v>
      </c>
      <c r="S933" s="35">
        <f t="shared" si="740"/>
        <v>0</v>
      </c>
      <c r="T933" s="35">
        <f t="shared" si="740"/>
        <v>0</v>
      </c>
      <c r="U933" s="35">
        <f t="shared" si="740"/>
        <v>1.175</v>
      </c>
      <c r="V933" s="35">
        <f t="shared" si="740"/>
        <v>1.05</v>
      </c>
      <c r="W933" s="35">
        <f t="shared" si="740"/>
        <v>112800.52800000001</v>
      </c>
      <c r="X933" s="35">
        <f t="shared" si="740"/>
        <v>112800.52800000001</v>
      </c>
      <c r="Y933" s="35">
        <f t="shared" si="740"/>
        <v>0</v>
      </c>
      <c r="Z933" s="35">
        <f t="shared" si="740"/>
        <v>0</v>
      </c>
      <c r="AA933" s="35">
        <f t="shared" si="740"/>
        <v>0</v>
      </c>
      <c r="AB933" s="35">
        <f t="shared" si="740"/>
        <v>15.65</v>
      </c>
      <c r="AC933" s="35">
        <f t="shared" si="740"/>
        <v>1.6</v>
      </c>
      <c r="AD933" s="35">
        <f t="shared" si="740"/>
        <v>6631.35</v>
      </c>
      <c r="AE933" s="35">
        <f t="shared" si="740"/>
        <v>6631.35</v>
      </c>
      <c r="AF933" s="35">
        <f t="shared" si="740"/>
        <v>0</v>
      </c>
      <c r="AG933" s="35">
        <f t="shared" si="740"/>
        <v>0</v>
      </c>
      <c r="AH933" s="35">
        <f t="shared" si="740"/>
        <v>0</v>
      </c>
      <c r="AI933" s="35">
        <f t="shared" si="740"/>
        <v>0</v>
      </c>
      <c r="AJ933" s="35">
        <f t="shared" si="740"/>
        <v>0</v>
      </c>
      <c r="AK933" s="35">
        <f t="shared" si="740"/>
        <v>36139.68</v>
      </c>
      <c r="AL933" s="35">
        <f t="shared" si="740"/>
        <v>36139.68</v>
      </c>
      <c r="AM933" s="35">
        <f t="shared" si="740"/>
        <v>0</v>
      </c>
      <c r="AN933" s="35">
        <f t="shared" si="740"/>
        <v>0</v>
      </c>
      <c r="AO933" s="35">
        <f t="shared" si="740"/>
        <v>0</v>
      </c>
      <c r="AP933" s="35">
        <f t="shared" si="740"/>
        <v>0</v>
      </c>
      <c r="AQ933" s="35">
        <f t="shared" si="740"/>
        <v>0</v>
      </c>
      <c r="AR933" s="35">
        <f t="shared" si="740"/>
        <v>34239.760000000002</v>
      </c>
      <c r="AS933" s="35">
        <f t="shared" si="740"/>
        <v>34239.760000000002</v>
      </c>
      <c r="AT933" s="35">
        <f t="shared" si="740"/>
        <v>0</v>
      </c>
      <c r="AU933" s="35">
        <f t="shared" si="740"/>
        <v>0</v>
      </c>
      <c r="AV933" s="35">
        <f t="shared" si="740"/>
        <v>0</v>
      </c>
    </row>
    <row r="934" spans="1:48" ht="76.5" x14ac:dyDescent="0.5">
      <c r="A934" s="53">
        <v>859</v>
      </c>
      <c r="B934" s="50" t="s">
        <v>1798</v>
      </c>
      <c r="C934" s="51" t="s">
        <v>1799</v>
      </c>
      <c r="D934" s="52">
        <v>2016</v>
      </c>
      <c r="E934" s="52">
        <v>2020</v>
      </c>
      <c r="F934" s="33">
        <v>1881.0235400000001</v>
      </c>
      <c r="G934" s="34">
        <f t="shared" ref="G934:G953" si="741">N934+U934+AB934+AI934+AP934</f>
        <v>0.10100000000000001</v>
      </c>
      <c r="H934" s="34">
        <f t="shared" ref="H934:H953" si="742">O934+V934+AC934+AJ934+AQ934</f>
        <v>0.16</v>
      </c>
      <c r="I934" s="34">
        <f t="shared" ref="I934:I953" si="743">J934+K934+L934</f>
        <v>403.81</v>
      </c>
      <c r="J934" s="34">
        <f t="shared" ref="J934:J953" si="744">Q934+X934+AE934+AL934+AS934</f>
        <v>403.81</v>
      </c>
      <c r="K934" s="34">
        <f t="shared" ref="K934:K953" si="745">R934+Y934+AF934+AM934+AT934</f>
        <v>0</v>
      </c>
      <c r="L934" s="34">
        <f t="shared" ref="L934:L953" si="746">S934+Z934+AG934+AN934+AU934</f>
        <v>0</v>
      </c>
      <c r="M934" s="34">
        <f t="shared" ref="M934:M953" si="747">T934+AA934+AH934+AO934+AV934</f>
        <v>0</v>
      </c>
      <c r="N934" s="34">
        <v>0.10100000000000001</v>
      </c>
      <c r="O934" s="34">
        <v>0.16</v>
      </c>
      <c r="P934" s="34">
        <f t="shared" ref="P934:P953" si="748">Q934+R934+S934</f>
        <v>403.81</v>
      </c>
      <c r="Q934" s="34">
        <v>403.81</v>
      </c>
      <c r="R934" s="34">
        <v>0</v>
      </c>
      <c r="S934" s="34">
        <v>0</v>
      </c>
      <c r="T934" s="34">
        <v>0</v>
      </c>
      <c r="U934" s="34">
        <v>0</v>
      </c>
      <c r="V934" s="34">
        <v>0</v>
      </c>
      <c r="W934" s="34">
        <f t="shared" ref="W934:W953" si="749">X934+Y934+Z934</f>
        <v>0</v>
      </c>
      <c r="X934" s="34">
        <v>0</v>
      </c>
      <c r="Y934" s="34">
        <v>0</v>
      </c>
      <c r="Z934" s="34">
        <v>0</v>
      </c>
      <c r="AA934" s="34">
        <v>0</v>
      </c>
      <c r="AB934" s="34">
        <v>0</v>
      </c>
      <c r="AC934" s="34">
        <v>0</v>
      </c>
      <c r="AD934" s="34">
        <f t="shared" ref="AD934:AD953" si="750">AE934+AF934+AG934</f>
        <v>0</v>
      </c>
      <c r="AE934" s="34">
        <v>0</v>
      </c>
      <c r="AF934" s="34">
        <v>0</v>
      </c>
      <c r="AG934" s="34">
        <v>0</v>
      </c>
      <c r="AH934" s="34">
        <v>0</v>
      </c>
      <c r="AI934" s="34">
        <v>0</v>
      </c>
      <c r="AJ934" s="34">
        <v>0</v>
      </c>
      <c r="AK934" s="34">
        <f t="shared" ref="AK934:AK953" si="751">AL934+AM934+AN934</f>
        <v>0</v>
      </c>
      <c r="AL934" s="34">
        <v>0</v>
      </c>
      <c r="AM934" s="34">
        <v>0</v>
      </c>
      <c r="AN934" s="34">
        <v>0</v>
      </c>
      <c r="AO934" s="34">
        <v>0</v>
      </c>
      <c r="AP934" s="34">
        <v>0</v>
      </c>
      <c r="AQ934" s="34">
        <v>0</v>
      </c>
      <c r="AR934" s="34">
        <f t="shared" ref="AR934:AR953" si="752">AS934+AT934+AU934</f>
        <v>0</v>
      </c>
      <c r="AS934" s="34">
        <v>0</v>
      </c>
      <c r="AT934" s="34">
        <v>0</v>
      </c>
      <c r="AU934" s="34">
        <v>0</v>
      </c>
      <c r="AV934" s="34">
        <v>0</v>
      </c>
    </row>
    <row r="935" spans="1:48" ht="76.5" x14ac:dyDescent="0.5">
      <c r="A935" s="53">
        <v>860</v>
      </c>
      <c r="B935" s="50" t="s">
        <v>1800</v>
      </c>
      <c r="C935" s="51" t="s">
        <v>1801</v>
      </c>
      <c r="D935" s="52">
        <v>2019</v>
      </c>
      <c r="E935" s="52">
        <v>2022</v>
      </c>
      <c r="F935" s="33">
        <v>4431.22</v>
      </c>
      <c r="G935" s="34">
        <f t="shared" si="741"/>
        <v>0.4</v>
      </c>
      <c r="H935" s="34">
        <f t="shared" si="742"/>
        <v>0.8</v>
      </c>
      <c r="I935" s="34">
        <f t="shared" si="743"/>
        <v>4431.22</v>
      </c>
      <c r="J935" s="34">
        <f t="shared" si="744"/>
        <v>4431.22</v>
      </c>
      <c r="K935" s="34">
        <f t="shared" si="745"/>
        <v>0</v>
      </c>
      <c r="L935" s="34">
        <f t="shared" si="746"/>
        <v>0</v>
      </c>
      <c r="M935" s="34">
        <f t="shared" si="747"/>
        <v>0</v>
      </c>
      <c r="N935" s="34">
        <v>0</v>
      </c>
      <c r="O935" s="34">
        <v>0</v>
      </c>
      <c r="P935" s="34">
        <f t="shared" si="748"/>
        <v>0</v>
      </c>
      <c r="Q935" s="34">
        <v>0</v>
      </c>
      <c r="R935" s="34">
        <v>0</v>
      </c>
      <c r="S935" s="34">
        <v>0</v>
      </c>
      <c r="T935" s="34">
        <v>0</v>
      </c>
      <c r="U935" s="34">
        <v>0</v>
      </c>
      <c r="V935" s="34">
        <v>0</v>
      </c>
      <c r="W935" s="34">
        <f t="shared" si="749"/>
        <v>0</v>
      </c>
      <c r="X935" s="34">
        <v>0</v>
      </c>
      <c r="Y935" s="34">
        <v>0</v>
      </c>
      <c r="Z935" s="34">
        <v>0</v>
      </c>
      <c r="AA935" s="34">
        <v>0</v>
      </c>
      <c r="AB935" s="34">
        <v>0.4</v>
      </c>
      <c r="AC935" s="34">
        <v>0.8</v>
      </c>
      <c r="AD935" s="34">
        <f t="shared" si="750"/>
        <v>431.22</v>
      </c>
      <c r="AE935" s="34">
        <v>431.22</v>
      </c>
      <c r="AF935" s="34">
        <v>0</v>
      </c>
      <c r="AG935" s="34">
        <v>0</v>
      </c>
      <c r="AH935" s="34">
        <v>0</v>
      </c>
      <c r="AI935" s="34">
        <v>0</v>
      </c>
      <c r="AJ935" s="34">
        <v>0</v>
      </c>
      <c r="AK935" s="34">
        <f t="shared" si="751"/>
        <v>4000</v>
      </c>
      <c r="AL935" s="34">
        <v>4000</v>
      </c>
      <c r="AM935" s="34">
        <v>0</v>
      </c>
      <c r="AN935" s="34">
        <v>0</v>
      </c>
      <c r="AO935" s="34">
        <v>0</v>
      </c>
      <c r="AP935" s="34">
        <v>0</v>
      </c>
      <c r="AQ935" s="34">
        <v>0</v>
      </c>
      <c r="AR935" s="34">
        <f t="shared" si="752"/>
        <v>0</v>
      </c>
      <c r="AS935" s="34">
        <v>0</v>
      </c>
      <c r="AT935" s="34">
        <v>0</v>
      </c>
      <c r="AU935" s="34">
        <v>0</v>
      </c>
      <c r="AV935" s="34">
        <v>0</v>
      </c>
    </row>
    <row r="936" spans="1:48" ht="76.5" x14ac:dyDescent="0.5">
      <c r="A936" s="53">
        <v>861</v>
      </c>
      <c r="B936" s="50" t="s">
        <v>1802</v>
      </c>
      <c r="C936" s="51" t="s">
        <v>1803</v>
      </c>
      <c r="D936" s="52">
        <v>2015</v>
      </c>
      <c r="E936" s="52">
        <v>2025</v>
      </c>
      <c r="F936" s="33">
        <v>583.65</v>
      </c>
      <c r="G936" s="34">
        <f t="shared" si="741"/>
        <v>0</v>
      </c>
      <c r="H936" s="34">
        <f t="shared" si="742"/>
        <v>0</v>
      </c>
      <c r="I936" s="34">
        <f t="shared" si="743"/>
        <v>10</v>
      </c>
      <c r="J936" s="34">
        <f t="shared" si="744"/>
        <v>10</v>
      </c>
      <c r="K936" s="34">
        <f t="shared" si="745"/>
        <v>0</v>
      </c>
      <c r="L936" s="34">
        <f t="shared" si="746"/>
        <v>0</v>
      </c>
      <c r="M936" s="34">
        <f t="shared" si="747"/>
        <v>0</v>
      </c>
      <c r="N936" s="34">
        <v>0</v>
      </c>
      <c r="O936" s="34">
        <v>0</v>
      </c>
      <c r="P936" s="34">
        <f t="shared" si="748"/>
        <v>0</v>
      </c>
      <c r="Q936" s="34">
        <v>0</v>
      </c>
      <c r="R936" s="34">
        <v>0</v>
      </c>
      <c r="S936" s="34">
        <v>0</v>
      </c>
      <c r="T936" s="34">
        <v>0</v>
      </c>
      <c r="U936" s="34">
        <v>0</v>
      </c>
      <c r="V936" s="34">
        <v>0</v>
      </c>
      <c r="W936" s="34">
        <f t="shared" si="749"/>
        <v>0</v>
      </c>
      <c r="X936" s="34">
        <v>0</v>
      </c>
      <c r="Y936" s="34">
        <v>0</v>
      </c>
      <c r="Z936" s="34">
        <v>0</v>
      </c>
      <c r="AA936" s="34">
        <v>0</v>
      </c>
      <c r="AB936" s="34">
        <v>0</v>
      </c>
      <c r="AC936" s="34">
        <v>0</v>
      </c>
      <c r="AD936" s="34">
        <f t="shared" si="750"/>
        <v>0</v>
      </c>
      <c r="AE936" s="34">
        <v>0</v>
      </c>
      <c r="AF936" s="34">
        <v>0</v>
      </c>
      <c r="AG936" s="34">
        <v>0</v>
      </c>
      <c r="AH936" s="34">
        <v>0</v>
      </c>
      <c r="AI936" s="34">
        <v>0</v>
      </c>
      <c r="AJ936" s="34">
        <v>0</v>
      </c>
      <c r="AK936" s="34">
        <f t="shared" si="751"/>
        <v>0</v>
      </c>
      <c r="AL936" s="34">
        <v>0</v>
      </c>
      <c r="AM936" s="34">
        <v>0</v>
      </c>
      <c r="AN936" s="34">
        <v>0</v>
      </c>
      <c r="AO936" s="34">
        <v>0</v>
      </c>
      <c r="AP936" s="34">
        <v>0</v>
      </c>
      <c r="AQ936" s="34">
        <v>0</v>
      </c>
      <c r="AR936" s="34">
        <f t="shared" si="752"/>
        <v>10</v>
      </c>
      <c r="AS936" s="34">
        <v>10</v>
      </c>
      <c r="AT936" s="34">
        <v>0</v>
      </c>
      <c r="AU936" s="34">
        <v>0</v>
      </c>
      <c r="AV936" s="34">
        <v>0</v>
      </c>
    </row>
    <row r="937" spans="1:48" ht="114.75" x14ac:dyDescent="0.5">
      <c r="A937" s="53">
        <v>862</v>
      </c>
      <c r="B937" s="50" t="s">
        <v>1804</v>
      </c>
      <c r="C937" s="51" t="s">
        <v>1805</v>
      </c>
      <c r="D937" s="52">
        <v>2015</v>
      </c>
      <c r="E937" s="52">
        <v>2025</v>
      </c>
      <c r="F937" s="33">
        <v>217.67999999999998</v>
      </c>
      <c r="G937" s="34">
        <f t="shared" si="741"/>
        <v>0</v>
      </c>
      <c r="H937" s="34">
        <f t="shared" si="742"/>
        <v>0</v>
      </c>
      <c r="I937" s="34">
        <f t="shared" si="743"/>
        <v>10</v>
      </c>
      <c r="J937" s="34">
        <f t="shared" si="744"/>
        <v>10</v>
      </c>
      <c r="K937" s="34">
        <f t="shared" si="745"/>
        <v>0</v>
      </c>
      <c r="L937" s="34">
        <f t="shared" si="746"/>
        <v>0</v>
      </c>
      <c r="M937" s="34">
        <f t="shared" si="747"/>
        <v>0</v>
      </c>
      <c r="N937" s="34">
        <v>0</v>
      </c>
      <c r="O937" s="34">
        <v>0</v>
      </c>
      <c r="P937" s="34">
        <f t="shared" si="748"/>
        <v>0</v>
      </c>
      <c r="Q937" s="34">
        <v>0</v>
      </c>
      <c r="R937" s="34">
        <v>0</v>
      </c>
      <c r="S937" s="34">
        <v>0</v>
      </c>
      <c r="T937" s="34">
        <v>0</v>
      </c>
      <c r="U937" s="34">
        <v>0</v>
      </c>
      <c r="V937" s="34">
        <v>0</v>
      </c>
      <c r="W937" s="34">
        <f t="shared" si="749"/>
        <v>0</v>
      </c>
      <c r="X937" s="34">
        <v>0</v>
      </c>
      <c r="Y937" s="34">
        <v>0</v>
      </c>
      <c r="Z937" s="34">
        <v>0</v>
      </c>
      <c r="AA937" s="34">
        <v>0</v>
      </c>
      <c r="AB937" s="34">
        <v>0</v>
      </c>
      <c r="AC937" s="34">
        <v>0</v>
      </c>
      <c r="AD937" s="34">
        <f t="shared" si="750"/>
        <v>0</v>
      </c>
      <c r="AE937" s="34">
        <v>0</v>
      </c>
      <c r="AF937" s="34">
        <v>0</v>
      </c>
      <c r="AG937" s="34">
        <v>0</v>
      </c>
      <c r="AH937" s="34">
        <v>0</v>
      </c>
      <c r="AI937" s="34">
        <v>0</v>
      </c>
      <c r="AJ937" s="34">
        <v>0</v>
      </c>
      <c r="AK937" s="34">
        <f t="shared" si="751"/>
        <v>0</v>
      </c>
      <c r="AL937" s="34">
        <v>0</v>
      </c>
      <c r="AM937" s="34">
        <v>0</v>
      </c>
      <c r="AN937" s="34">
        <v>0</v>
      </c>
      <c r="AO937" s="34">
        <v>0</v>
      </c>
      <c r="AP937" s="34">
        <v>0</v>
      </c>
      <c r="AQ937" s="34">
        <v>0</v>
      </c>
      <c r="AR937" s="34">
        <f t="shared" si="752"/>
        <v>10</v>
      </c>
      <c r="AS937" s="34">
        <v>10</v>
      </c>
      <c r="AT937" s="34">
        <v>0</v>
      </c>
      <c r="AU937" s="34">
        <v>0</v>
      </c>
      <c r="AV937" s="34">
        <v>0</v>
      </c>
    </row>
    <row r="938" spans="1:48" ht="76.5" x14ac:dyDescent="0.5">
      <c r="A938" s="53">
        <v>863</v>
      </c>
      <c r="B938" s="50" t="s">
        <v>1806</v>
      </c>
      <c r="C938" s="51" t="s">
        <v>1807</v>
      </c>
      <c r="D938" s="52">
        <v>2015</v>
      </c>
      <c r="E938" s="52">
        <v>2025</v>
      </c>
      <c r="F938" s="33">
        <v>1113.6600000000001</v>
      </c>
      <c r="G938" s="34">
        <f t="shared" si="741"/>
        <v>0</v>
      </c>
      <c r="H938" s="34">
        <f t="shared" si="742"/>
        <v>0</v>
      </c>
      <c r="I938" s="34">
        <f t="shared" si="743"/>
        <v>10</v>
      </c>
      <c r="J938" s="34">
        <f t="shared" si="744"/>
        <v>10</v>
      </c>
      <c r="K938" s="34">
        <f t="shared" si="745"/>
        <v>0</v>
      </c>
      <c r="L938" s="34">
        <f t="shared" si="746"/>
        <v>0</v>
      </c>
      <c r="M938" s="34">
        <f t="shared" si="747"/>
        <v>0</v>
      </c>
      <c r="N938" s="34">
        <v>0</v>
      </c>
      <c r="O938" s="34">
        <v>0</v>
      </c>
      <c r="P938" s="34">
        <f t="shared" si="748"/>
        <v>0</v>
      </c>
      <c r="Q938" s="34">
        <v>0</v>
      </c>
      <c r="R938" s="34">
        <v>0</v>
      </c>
      <c r="S938" s="34">
        <v>0</v>
      </c>
      <c r="T938" s="34">
        <v>0</v>
      </c>
      <c r="U938" s="34">
        <v>0</v>
      </c>
      <c r="V938" s="34">
        <v>0</v>
      </c>
      <c r="W938" s="34">
        <f t="shared" si="749"/>
        <v>0</v>
      </c>
      <c r="X938" s="34">
        <v>0</v>
      </c>
      <c r="Y938" s="34">
        <v>0</v>
      </c>
      <c r="Z938" s="34">
        <v>0</v>
      </c>
      <c r="AA938" s="34">
        <v>0</v>
      </c>
      <c r="AB938" s="34">
        <v>0</v>
      </c>
      <c r="AC938" s="34">
        <v>0</v>
      </c>
      <c r="AD938" s="34">
        <f t="shared" si="750"/>
        <v>0</v>
      </c>
      <c r="AE938" s="34">
        <v>0</v>
      </c>
      <c r="AF938" s="34">
        <v>0</v>
      </c>
      <c r="AG938" s="34">
        <v>0</v>
      </c>
      <c r="AH938" s="34">
        <v>0</v>
      </c>
      <c r="AI938" s="34">
        <v>0</v>
      </c>
      <c r="AJ938" s="34">
        <v>0</v>
      </c>
      <c r="AK938" s="34">
        <f t="shared" si="751"/>
        <v>0</v>
      </c>
      <c r="AL938" s="34">
        <v>0</v>
      </c>
      <c r="AM938" s="34">
        <v>0</v>
      </c>
      <c r="AN938" s="34">
        <v>0</v>
      </c>
      <c r="AO938" s="34">
        <v>0</v>
      </c>
      <c r="AP938" s="34">
        <v>0</v>
      </c>
      <c r="AQ938" s="34">
        <v>0</v>
      </c>
      <c r="AR938" s="34">
        <f t="shared" si="752"/>
        <v>10</v>
      </c>
      <c r="AS938" s="34">
        <v>10</v>
      </c>
      <c r="AT938" s="34">
        <v>0</v>
      </c>
      <c r="AU938" s="34">
        <v>0</v>
      </c>
      <c r="AV938" s="34">
        <v>0</v>
      </c>
    </row>
    <row r="939" spans="1:48" ht="76.5" x14ac:dyDescent="0.5">
      <c r="A939" s="53">
        <v>864</v>
      </c>
      <c r="B939" s="50" t="s">
        <v>1808</v>
      </c>
      <c r="C939" s="51" t="s">
        <v>1809</v>
      </c>
      <c r="D939" s="52">
        <v>2015</v>
      </c>
      <c r="E939" s="52">
        <v>2025</v>
      </c>
      <c r="F939" s="33">
        <v>830.99</v>
      </c>
      <c r="G939" s="34">
        <f t="shared" si="741"/>
        <v>0</v>
      </c>
      <c r="H939" s="34">
        <f t="shared" si="742"/>
        <v>0</v>
      </c>
      <c r="I939" s="34">
        <f t="shared" si="743"/>
        <v>10</v>
      </c>
      <c r="J939" s="34">
        <f t="shared" si="744"/>
        <v>10</v>
      </c>
      <c r="K939" s="34">
        <f t="shared" si="745"/>
        <v>0</v>
      </c>
      <c r="L939" s="34">
        <f t="shared" si="746"/>
        <v>0</v>
      </c>
      <c r="M939" s="34">
        <f t="shared" si="747"/>
        <v>0</v>
      </c>
      <c r="N939" s="34">
        <v>0</v>
      </c>
      <c r="O939" s="34">
        <v>0</v>
      </c>
      <c r="P939" s="34">
        <f t="shared" si="748"/>
        <v>0</v>
      </c>
      <c r="Q939" s="34">
        <v>0</v>
      </c>
      <c r="R939" s="34">
        <v>0</v>
      </c>
      <c r="S939" s="34">
        <v>0</v>
      </c>
      <c r="T939" s="34">
        <v>0</v>
      </c>
      <c r="U939" s="34">
        <v>0</v>
      </c>
      <c r="V939" s="34">
        <v>0</v>
      </c>
      <c r="W939" s="34">
        <f t="shared" si="749"/>
        <v>0</v>
      </c>
      <c r="X939" s="34">
        <v>0</v>
      </c>
      <c r="Y939" s="34">
        <v>0</v>
      </c>
      <c r="Z939" s="34">
        <v>0</v>
      </c>
      <c r="AA939" s="34">
        <v>0</v>
      </c>
      <c r="AB939" s="34">
        <v>0</v>
      </c>
      <c r="AC939" s="34">
        <v>0</v>
      </c>
      <c r="AD939" s="34">
        <f t="shared" si="750"/>
        <v>0</v>
      </c>
      <c r="AE939" s="34">
        <v>0</v>
      </c>
      <c r="AF939" s="34">
        <v>0</v>
      </c>
      <c r="AG939" s="34">
        <v>0</v>
      </c>
      <c r="AH939" s="34">
        <v>0</v>
      </c>
      <c r="AI939" s="34">
        <v>0</v>
      </c>
      <c r="AJ939" s="34">
        <v>0</v>
      </c>
      <c r="AK939" s="34">
        <f t="shared" si="751"/>
        <v>0</v>
      </c>
      <c r="AL939" s="34">
        <v>0</v>
      </c>
      <c r="AM939" s="34">
        <v>0</v>
      </c>
      <c r="AN939" s="34">
        <v>0</v>
      </c>
      <c r="AO939" s="34">
        <v>0</v>
      </c>
      <c r="AP939" s="34">
        <v>0</v>
      </c>
      <c r="AQ939" s="34">
        <v>0</v>
      </c>
      <c r="AR939" s="34">
        <f t="shared" si="752"/>
        <v>10</v>
      </c>
      <c r="AS939" s="34">
        <v>10</v>
      </c>
      <c r="AT939" s="34">
        <v>0</v>
      </c>
      <c r="AU939" s="34">
        <v>0</v>
      </c>
      <c r="AV939" s="34">
        <v>0</v>
      </c>
    </row>
    <row r="940" spans="1:48" ht="114.75" x14ac:dyDescent="0.5">
      <c r="A940" s="53">
        <v>865</v>
      </c>
      <c r="B940" s="50" t="s">
        <v>1810</v>
      </c>
      <c r="C940" s="51" t="s">
        <v>1811</v>
      </c>
      <c r="D940" s="52">
        <v>2017</v>
      </c>
      <c r="E940" s="52">
        <v>2021</v>
      </c>
      <c r="F940" s="33">
        <v>9868.16</v>
      </c>
      <c r="G940" s="34">
        <f t="shared" si="741"/>
        <v>0.67500000000000004</v>
      </c>
      <c r="H940" s="34">
        <f t="shared" si="742"/>
        <v>0.25</v>
      </c>
      <c r="I940" s="34">
        <f t="shared" si="743"/>
        <v>3532.66</v>
      </c>
      <c r="J940" s="34">
        <f t="shared" si="744"/>
        <v>3532.66</v>
      </c>
      <c r="K940" s="34">
        <f t="shared" si="745"/>
        <v>0</v>
      </c>
      <c r="L940" s="34">
        <f t="shared" si="746"/>
        <v>0</v>
      </c>
      <c r="M940" s="34">
        <f t="shared" si="747"/>
        <v>0</v>
      </c>
      <c r="N940" s="34">
        <v>0</v>
      </c>
      <c r="O940" s="34">
        <v>0</v>
      </c>
      <c r="P940" s="34">
        <f t="shared" si="748"/>
        <v>532.66</v>
      </c>
      <c r="Q940" s="34">
        <v>532.66</v>
      </c>
      <c r="R940" s="34">
        <v>0</v>
      </c>
      <c r="S940" s="34">
        <v>0</v>
      </c>
      <c r="T940" s="34">
        <v>0</v>
      </c>
      <c r="U940" s="34">
        <v>0.67500000000000004</v>
      </c>
      <c r="V940" s="34">
        <v>0.25</v>
      </c>
      <c r="W940" s="34">
        <f t="shared" si="749"/>
        <v>3000</v>
      </c>
      <c r="X940" s="34">
        <v>3000</v>
      </c>
      <c r="Y940" s="34">
        <v>0</v>
      </c>
      <c r="Z940" s="34">
        <v>0</v>
      </c>
      <c r="AA940" s="34">
        <v>0</v>
      </c>
      <c r="AB940" s="34">
        <v>0</v>
      </c>
      <c r="AC940" s="34">
        <v>0</v>
      </c>
      <c r="AD940" s="34">
        <f t="shared" si="750"/>
        <v>0</v>
      </c>
      <c r="AE940" s="34">
        <v>0</v>
      </c>
      <c r="AF940" s="34">
        <v>0</v>
      </c>
      <c r="AG940" s="34">
        <v>0</v>
      </c>
      <c r="AH940" s="34">
        <v>0</v>
      </c>
      <c r="AI940" s="34">
        <v>0</v>
      </c>
      <c r="AJ940" s="34">
        <v>0</v>
      </c>
      <c r="AK940" s="34">
        <f t="shared" si="751"/>
        <v>0</v>
      </c>
      <c r="AL940" s="34">
        <v>0</v>
      </c>
      <c r="AM940" s="34">
        <v>0</v>
      </c>
      <c r="AN940" s="34">
        <v>0</v>
      </c>
      <c r="AO940" s="34">
        <v>0</v>
      </c>
      <c r="AP940" s="34">
        <v>0</v>
      </c>
      <c r="AQ940" s="34">
        <v>0</v>
      </c>
      <c r="AR940" s="34">
        <f t="shared" si="752"/>
        <v>0</v>
      </c>
      <c r="AS940" s="34">
        <v>0</v>
      </c>
      <c r="AT940" s="34">
        <v>0</v>
      </c>
      <c r="AU940" s="34">
        <v>0</v>
      </c>
      <c r="AV940" s="34">
        <v>0</v>
      </c>
    </row>
    <row r="941" spans="1:48" ht="76.5" x14ac:dyDescent="0.5">
      <c r="A941" s="53">
        <v>866</v>
      </c>
      <c r="B941" s="50" t="s">
        <v>1812</v>
      </c>
      <c r="C941" s="51" t="s">
        <v>1813</v>
      </c>
      <c r="D941" s="52">
        <v>2018</v>
      </c>
      <c r="E941" s="52">
        <v>2023</v>
      </c>
      <c r="F941" s="33">
        <v>5576.66</v>
      </c>
      <c r="G941" s="34">
        <f t="shared" si="741"/>
        <v>0</v>
      </c>
      <c r="H941" s="34">
        <f t="shared" si="742"/>
        <v>0</v>
      </c>
      <c r="I941" s="34">
        <f t="shared" si="743"/>
        <v>5576.66</v>
      </c>
      <c r="J941" s="34">
        <f t="shared" si="744"/>
        <v>5576.66</v>
      </c>
      <c r="K941" s="34">
        <f t="shared" si="745"/>
        <v>0</v>
      </c>
      <c r="L941" s="34">
        <f t="shared" si="746"/>
        <v>0</v>
      </c>
      <c r="M941" s="34">
        <f t="shared" si="747"/>
        <v>0</v>
      </c>
      <c r="N941" s="34">
        <v>0</v>
      </c>
      <c r="O941" s="34">
        <v>0</v>
      </c>
      <c r="P941" s="34">
        <f t="shared" si="748"/>
        <v>0</v>
      </c>
      <c r="Q941" s="34">
        <v>0</v>
      </c>
      <c r="R941" s="34">
        <v>0</v>
      </c>
      <c r="S941" s="34">
        <v>0</v>
      </c>
      <c r="T941" s="34">
        <v>0</v>
      </c>
      <c r="U941" s="34">
        <v>0</v>
      </c>
      <c r="V941" s="34">
        <v>0</v>
      </c>
      <c r="W941" s="34">
        <f t="shared" si="749"/>
        <v>0</v>
      </c>
      <c r="X941" s="34">
        <v>0</v>
      </c>
      <c r="Y941" s="34">
        <v>0</v>
      </c>
      <c r="Z941" s="34">
        <v>0</v>
      </c>
      <c r="AA941" s="34">
        <v>0</v>
      </c>
      <c r="AB941" s="34">
        <v>0</v>
      </c>
      <c r="AC941" s="34">
        <v>0</v>
      </c>
      <c r="AD941" s="34">
        <f t="shared" si="750"/>
        <v>0</v>
      </c>
      <c r="AE941" s="34">
        <v>0</v>
      </c>
      <c r="AF941" s="34">
        <v>0</v>
      </c>
      <c r="AG941" s="34">
        <v>0</v>
      </c>
      <c r="AH941" s="34">
        <v>0</v>
      </c>
      <c r="AI941" s="34">
        <v>0</v>
      </c>
      <c r="AJ941" s="34">
        <v>0</v>
      </c>
      <c r="AK941" s="34">
        <f t="shared" si="751"/>
        <v>576.66</v>
      </c>
      <c r="AL941" s="34">
        <v>576.66</v>
      </c>
      <c r="AM941" s="34">
        <v>0</v>
      </c>
      <c r="AN941" s="34">
        <v>0</v>
      </c>
      <c r="AO941" s="34">
        <v>0</v>
      </c>
      <c r="AP941" s="34">
        <v>0</v>
      </c>
      <c r="AQ941" s="34">
        <v>0</v>
      </c>
      <c r="AR941" s="34">
        <f t="shared" si="752"/>
        <v>5000</v>
      </c>
      <c r="AS941" s="34">
        <v>5000</v>
      </c>
      <c r="AT941" s="34">
        <v>0</v>
      </c>
      <c r="AU941" s="34">
        <v>0</v>
      </c>
      <c r="AV941" s="34">
        <v>0</v>
      </c>
    </row>
    <row r="942" spans="1:48" ht="76.5" x14ac:dyDescent="0.5">
      <c r="A942" s="53">
        <v>867</v>
      </c>
      <c r="B942" s="50" t="s">
        <v>1814</v>
      </c>
      <c r="C942" s="51" t="s">
        <v>1815</v>
      </c>
      <c r="D942" s="52">
        <v>2018</v>
      </c>
      <c r="E942" s="52">
        <v>2023</v>
      </c>
      <c r="F942" s="33">
        <v>3235.01</v>
      </c>
      <c r="G942" s="34">
        <f t="shared" si="741"/>
        <v>0</v>
      </c>
      <c r="H942" s="34">
        <f t="shared" si="742"/>
        <v>0</v>
      </c>
      <c r="I942" s="34">
        <f t="shared" si="743"/>
        <v>3235.01</v>
      </c>
      <c r="J942" s="34">
        <f t="shared" si="744"/>
        <v>3235.01</v>
      </c>
      <c r="K942" s="34">
        <f t="shared" si="745"/>
        <v>0</v>
      </c>
      <c r="L942" s="34">
        <f t="shared" si="746"/>
        <v>0</v>
      </c>
      <c r="M942" s="34">
        <f t="shared" si="747"/>
        <v>0</v>
      </c>
      <c r="N942" s="34">
        <v>0</v>
      </c>
      <c r="O942" s="34">
        <v>0</v>
      </c>
      <c r="P942" s="34">
        <f t="shared" si="748"/>
        <v>0</v>
      </c>
      <c r="Q942" s="34">
        <v>0</v>
      </c>
      <c r="R942" s="34">
        <v>0</v>
      </c>
      <c r="S942" s="34">
        <v>0</v>
      </c>
      <c r="T942" s="34">
        <v>0</v>
      </c>
      <c r="U942" s="34">
        <v>0</v>
      </c>
      <c r="V942" s="34">
        <v>0</v>
      </c>
      <c r="W942" s="34">
        <f t="shared" si="749"/>
        <v>0</v>
      </c>
      <c r="X942" s="34">
        <v>0</v>
      </c>
      <c r="Y942" s="34">
        <v>0</v>
      </c>
      <c r="Z942" s="34">
        <v>0</v>
      </c>
      <c r="AA942" s="34">
        <v>0</v>
      </c>
      <c r="AB942" s="34">
        <v>0</v>
      </c>
      <c r="AC942" s="34">
        <v>0</v>
      </c>
      <c r="AD942" s="34">
        <f t="shared" si="750"/>
        <v>0</v>
      </c>
      <c r="AE942" s="34">
        <v>0</v>
      </c>
      <c r="AF942" s="34">
        <v>0</v>
      </c>
      <c r="AG942" s="34">
        <v>0</v>
      </c>
      <c r="AH942" s="34">
        <v>0</v>
      </c>
      <c r="AI942" s="34">
        <v>0</v>
      </c>
      <c r="AJ942" s="34">
        <v>0</v>
      </c>
      <c r="AK942" s="34">
        <f t="shared" si="751"/>
        <v>235.01</v>
      </c>
      <c r="AL942" s="34">
        <v>235.01</v>
      </c>
      <c r="AM942" s="34">
        <v>0</v>
      </c>
      <c r="AN942" s="34">
        <v>0</v>
      </c>
      <c r="AO942" s="34">
        <v>0</v>
      </c>
      <c r="AP942" s="34">
        <v>0</v>
      </c>
      <c r="AQ942" s="34">
        <v>0</v>
      </c>
      <c r="AR942" s="34">
        <f t="shared" si="752"/>
        <v>3000</v>
      </c>
      <c r="AS942" s="34">
        <v>3000</v>
      </c>
      <c r="AT942" s="34">
        <v>0</v>
      </c>
      <c r="AU942" s="34">
        <v>0</v>
      </c>
      <c r="AV942" s="34">
        <v>0</v>
      </c>
    </row>
    <row r="943" spans="1:48" ht="76.5" x14ac:dyDescent="0.5">
      <c r="A943" s="53">
        <v>868</v>
      </c>
      <c r="B943" s="50" t="s">
        <v>1816</v>
      </c>
      <c r="C943" s="51" t="s">
        <v>1817</v>
      </c>
      <c r="D943" s="52">
        <v>2018</v>
      </c>
      <c r="E943" s="52">
        <v>2023</v>
      </c>
      <c r="F943" s="33">
        <v>3235.01</v>
      </c>
      <c r="G943" s="34">
        <f t="shared" si="741"/>
        <v>0</v>
      </c>
      <c r="H943" s="34">
        <f t="shared" si="742"/>
        <v>0</v>
      </c>
      <c r="I943" s="34">
        <f t="shared" si="743"/>
        <v>3235.01</v>
      </c>
      <c r="J943" s="34">
        <f t="shared" si="744"/>
        <v>3235.01</v>
      </c>
      <c r="K943" s="34">
        <f t="shared" si="745"/>
        <v>0</v>
      </c>
      <c r="L943" s="34">
        <f t="shared" si="746"/>
        <v>0</v>
      </c>
      <c r="M943" s="34">
        <f t="shared" si="747"/>
        <v>0</v>
      </c>
      <c r="N943" s="34">
        <v>0</v>
      </c>
      <c r="O943" s="34">
        <v>0</v>
      </c>
      <c r="P943" s="34">
        <f t="shared" si="748"/>
        <v>0</v>
      </c>
      <c r="Q943" s="34">
        <v>0</v>
      </c>
      <c r="R943" s="34">
        <v>0</v>
      </c>
      <c r="S943" s="34">
        <v>0</v>
      </c>
      <c r="T943" s="34">
        <v>0</v>
      </c>
      <c r="U943" s="34">
        <v>0</v>
      </c>
      <c r="V943" s="34">
        <v>0</v>
      </c>
      <c r="W943" s="34">
        <f t="shared" si="749"/>
        <v>0</v>
      </c>
      <c r="X943" s="34">
        <v>0</v>
      </c>
      <c r="Y943" s="34">
        <v>0</v>
      </c>
      <c r="Z943" s="34">
        <v>0</v>
      </c>
      <c r="AA943" s="34">
        <v>0</v>
      </c>
      <c r="AB943" s="34">
        <v>0</v>
      </c>
      <c r="AC943" s="34">
        <v>0</v>
      </c>
      <c r="AD943" s="34">
        <f t="shared" si="750"/>
        <v>0</v>
      </c>
      <c r="AE943" s="34">
        <v>0</v>
      </c>
      <c r="AF943" s="34">
        <v>0</v>
      </c>
      <c r="AG943" s="34">
        <v>0</v>
      </c>
      <c r="AH943" s="34">
        <v>0</v>
      </c>
      <c r="AI943" s="34">
        <v>0</v>
      </c>
      <c r="AJ943" s="34">
        <v>0</v>
      </c>
      <c r="AK943" s="34">
        <f t="shared" si="751"/>
        <v>235.01</v>
      </c>
      <c r="AL943" s="34">
        <v>235.01</v>
      </c>
      <c r="AM943" s="34">
        <v>0</v>
      </c>
      <c r="AN943" s="34">
        <v>0</v>
      </c>
      <c r="AO943" s="34">
        <v>0</v>
      </c>
      <c r="AP943" s="34">
        <v>0</v>
      </c>
      <c r="AQ943" s="34">
        <v>0</v>
      </c>
      <c r="AR943" s="34">
        <f t="shared" si="752"/>
        <v>3000</v>
      </c>
      <c r="AS943" s="34">
        <v>3000</v>
      </c>
      <c r="AT943" s="34">
        <v>0</v>
      </c>
      <c r="AU943" s="34">
        <v>0</v>
      </c>
      <c r="AV943" s="34">
        <v>0</v>
      </c>
    </row>
    <row r="944" spans="1:48" ht="76.5" x14ac:dyDescent="0.5">
      <c r="A944" s="53">
        <v>869</v>
      </c>
      <c r="B944" s="50" t="s">
        <v>1818</v>
      </c>
      <c r="C944" s="51" t="s">
        <v>1819</v>
      </c>
      <c r="D944" s="52">
        <v>2018</v>
      </c>
      <c r="E944" s="52">
        <v>2023</v>
      </c>
      <c r="F944" s="33">
        <v>3235.01</v>
      </c>
      <c r="G944" s="34">
        <f t="shared" si="741"/>
        <v>0</v>
      </c>
      <c r="H944" s="34">
        <f t="shared" si="742"/>
        <v>0</v>
      </c>
      <c r="I944" s="34">
        <f t="shared" si="743"/>
        <v>3235.01</v>
      </c>
      <c r="J944" s="34">
        <f t="shared" si="744"/>
        <v>3235.01</v>
      </c>
      <c r="K944" s="34">
        <f t="shared" si="745"/>
        <v>0</v>
      </c>
      <c r="L944" s="34">
        <f t="shared" si="746"/>
        <v>0</v>
      </c>
      <c r="M944" s="34">
        <f t="shared" si="747"/>
        <v>0</v>
      </c>
      <c r="N944" s="34">
        <v>0</v>
      </c>
      <c r="O944" s="34">
        <v>0</v>
      </c>
      <c r="P944" s="34">
        <f t="shared" si="748"/>
        <v>0</v>
      </c>
      <c r="Q944" s="34">
        <v>0</v>
      </c>
      <c r="R944" s="34">
        <v>0</v>
      </c>
      <c r="S944" s="34">
        <v>0</v>
      </c>
      <c r="T944" s="34">
        <v>0</v>
      </c>
      <c r="U944" s="34">
        <v>0</v>
      </c>
      <c r="V944" s="34">
        <v>0</v>
      </c>
      <c r="W944" s="34">
        <f t="shared" si="749"/>
        <v>0</v>
      </c>
      <c r="X944" s="34">
        <v>0</v>
      </c>
      <c r="Y944" s="34">
        <v>0</v>
      </c>
      <c r="Z944" s="34">
        <v>0</v>
      </c>
      <c r="AA944" s="34">
        <v>0</v>
      </c>
      <c r="AB944" s="34">
        <v>0</v>
      </c>
      <c r="AC944" s="34">
        <v>0</v>
      </c>
      <c r="AD944" s="34">
        <f t="shared" si="750"/>
        <v>0</v>
      </c>
      <c r="AE944" s="34">
        <v>0</v>
      </c>
      <c r="AF944" s="34">
        <v>0</v>
      </c>
      <c r="AG944" s="34">
        <v>0</v>
      </c>
      <c r="AH944" s="34">
        <v>0</v>
      </c>
      <c r="AI944" s="34">
        <v>0</v>
      </c>
      <c r="AJ944" s="34">
        <v>0</v>
      </c>
      <c r="AK944" s="34">
        <f t="shared" si="751"/>
        <v>2035.25</v>
      </c>
      <c r="AL944" s="34">
        <v>2035.25</v>
      </c>
      <c r="AM944" s="34">
        <v>0</v>
      </c>
      <c r="AN944" s="34">
        <v>0</v>
      </c>
      <c r="AO944" s="34">
        <v>0</v>
      </c>
      <c r="AP944" s="34">
        <v>0</v>
      </c>
      <c r="AQ944" s="34">
        <v>0</v>
      </c>
      <c r="AR944" s="34">
        <f t="shared" si="752"/>
        <v>1199.76</v>
      </c>
      <c r="AS944" s="34">
        <v>1199.76</v>
      </c>
      <c r="AT944" s="34">
        <v>0</v>
      </c>
      <c r="AU944" s="34">
        <v>0</v>
      </c>
      <c r="AV944" s="34">
        <v>0</v>
      </c>
    </row>
    <row r="945" spans="1:48" ht="76.5" x14ac:dyDescent="0.5">
      <c r="A945" s="53">
        <v>870</v>
      </c>
      <c r="B945" s="50" t="s">
        <v>1820</v>
      </c>
      <c r="C945" s="51" t="s">
        <v>1821</v>
      </c>
      <c r="D945" s="52">
        <v>2018</v>
      </c>
      <c r="E945" s="52">
        <v>2023</v>
      </c>
      <c r="F945" s="33">
        <v>3235.01</v>
      </c>
      <c r="G945" s="34">
        <f t="shared" si="741"/>
        <v>0</v>
      </c>
      <c r="H945" s="34">
        <f t="shared" si="742"/>
        <v>0</v>
      </c>
      <c r="I945" s="34">
        <f t="shared" si="743"/>
        <v>3235.01</v>
      </c>
      <c r="J945" s="34">
        <f t="shared" si="744"/>
        <v>3235.01</v>
      </c>
      <c r="K945" s="34">
        <f t="shared" si="745"/>
        <v>0</v>
      </c>
      <c r="L945" s="34">
        <f t="shared" si="746"/>
        <v>0</v>
      </c>
      <c r="M945" s="34">
        <f t="shared" si="747"/>
        <v>0</v>
      </c>
      <c r="N945" s="34">
        <v>0</v>
      </c>
      <c r="O945" s="34">
        <v>0</v>
      </c>
      <c r="P945" s="34">
        <f t="shared" si="748"/>
        <v>0</v>
      </c>
      <c r="Q945" s="34">
        <v>0</v>
      </c>
      <c r="R945" s="34">
        <v>0</v>
      </c>
      <c r="S945" s="34">
        <v>0</v>
      </c>
      <c r="T945" s="34">
        <v>0</v>
      </c>
      <c r="U945" s="34">
        <v>0</v>
      </c>
      <c r="V945" s="34">
        <v>0</v>
      </c>
      <c r="W945" s="34">
        <f t="shared" si="749"/>
        <v>0</v>
      </c>
      <c r="X945" s="34">
        <v>0</v>
      </c>
      <c r="Y945" s="34">
        <v>0</v>
      </c>
      <c r="Z945" s="34">
        <v>0</v>
      </c>
      <c r="AA945" s="34">
        <v>0</v>
      </c>
      <c r="AB945" s="34">
        <v>0</v>
      </c>
      <c r="AC945" s="34">
        <v>0</v>
      </c>
      <c r="AD945" s="34">
        <f t="shared" si="750"/>
        <v>0</v>
      </c>
      <c r="AE945" s="34">
        <v>0</v>
      </c>
      <c r="AF945" s="34">
        <v>0</v>
      </c>
      <c r="AG945" s="34">
        <v>0</v>
      </c>
      <c r="AH945" s="34">
        <v>0</v>
      </c>
      <c r="AI945" s="34">
        <v>0</v>
      </c>
      <c r="AJ945" s="34">
        <v>0</v>
      </c>
      <c r="AK945" s="34">
        <f t="shared" si="751"/>
        <v>235.01</v>
      </c>
      <c r="AL945" s="34">
        <v>235.01</v>
      </c>
      <c r="AM945" s="34">
        <v>0</v>
      </c>
      <c r="AN945" s="34">
        <v>0</v>
      </c>
      <c r="AO945" s="34">
        <v>0</v>
      </c>
      <c r="AP945" s="34">
        <v>0</v>
      </c>
      <c r="AQ945" s="34">
        <v>0</v>
      </c>
      <c r="AR945" s="34">
        <f t="shared" si="752"/>
        <v>3000</v>
      </c>
      <c r="AS945" s="34">
        <v>3000</v>
      </c>
      <c r="AT945" s="34">
        <v>0</v>
      </c>
      <c r="AU945" s="34">
        <v>0</v>
      </c>
      <c r="AV945" s="34">
        <v>0</v>
      </c>
    </row>
    <row r="946" spans="1:48" ht="114.75" x14ac:dyDescent="0.5">
      <c r="A946" s="53">
        <v>871</v>
      </c>
      <c r="B946" s="50" t="s">
        <v>1822</v>
      </c>
      <c r="C946" s="51" t="s">
        <v>1823</v>
      </c>
      <c r="D946" s="52">
        <v>2018</v>
      </c>
      <c r="E946" s="52">
        <v>2023</v>
      </c>
      <c r="F946" s="33">
        <v>7882.7</v>
      </c>
      <c r="G946" s="34">
        <f t="shared" si="741"/>
        <v>0</v>
      </c>
      <c r="H946" s="34">
        <f t="shared" si="742"/>
        <v>0</v>
      </c>
      <c r="I946" s="34">
        <f t="shared" si="743"/>
        <v>7882.7</v>
      </c>
      <c r="J946" s="34">
        <f t="shared" si="744"/>
        <v>7882.7</v>
      </c>
      <c r="K946" s="34">
        <f t="shared" si="745"/>
        <v>0</v>
      </c>
      <c r="L946" s="34">
        <f t="shared" si="746"/>
        <v>0</v>
      </c>
      <c r="M946" s="34">
        <f t="shared" si="747"/>
        <v>0</v>
      </c>
      <c r="N946" s="34">
        <v>0</v>
      </c>
      <c r="O946" s="34">
        <v>0</v>
      </c>
      <c r="P946" s="34">
        <f t="shared" si="748"/>
        <v>0</v>
      </c>
      <c r="Q946" s="34">
        <v>0</v>
      </c>
      <c r="R946" s="34">
        <v>0</v>
      </c>
      <c r="S946" s="34">
        <v>0</v>
      </c>
      <c r="T946" s="34">
        <v>0</v>
      </c>
      <c r="U946" s="34">
        <v>0</v>
      </c>
      <c r="V946" s="34">
        <v>0</v>
      </c>
      <c r="W946" s="34">
        <f t="shared" si="749"/>
        <v>0</v>
      </c>
      <c r="X946" s="34">
        <v>0</v>
      </c>
      <c r="Y946" s="34">
        <v>0</v>
      </c>
      <c r="Z946" s="34">
        <v>0</v>
      </c>
      <c r="AA946" s="34">
        <v>0</v>
      </c>
      <c r="AB946" s="34">
        <v>0</v>
      </c>
      <c r="AC946" s="34">
        <v>0</v>
      </c>
      <c r="AD946" s="34">
        <f t="shared" si="750"/>
        <v>0</v>
      </c>
      <c r="AE946" s="34">
        <v>0</v>
      </c>
      <c r="AF946" s="34">
        <v>0</v>
      </c>
      <c r="AG946" s="34">
        <v>0</v>
      </c>
      <c r="AH946" s="34">
        <v>0</v>
      </c>
      <c r="AI946" s="34">
        <v>0</v>
      </c>
      <c r="AJ946" s="34">
        <v>0</v>
      </c>
      <c r="AK946" s="34">
        <f t="shared" si="751"/>
        <v>882.7</v>
      </c>
      <c r="AL946" s="34">
        <v>882.7</v>
      </c>
      <c r="AM946" s="34">
        <v>0</v>
      </c>
      <c r="AN946" s="34">
        <v>0</v>
      </c>
      <c r="AO946" s="34">
        <v>0</v>
      </c>
      <c r="AP946" s="34">
        <v>0</v>
      </c>
      <c r="AQ946" s="34">
        <v>0</v>
      </c>
      <c r="AR946" s="34">
        <f t="shared" si="752"/>
        <v>7000</v>
      </c>
      <c r="AS946" s="34">
        <v>7000</v>
      </c>
      <c r="AT946" s="34">
        <v>0</v>
      </c>
      <c r="AU946" s="34">
        <v>0</v>
      </c>
      <c r="AV946" s="34">
        <v>0</v>
      </c>
    </row>
    <row r="947" spans="1:48" ht="76.5" x14ac:dyDescent="0.5">
      <c r="A947" s="53">
        <v>872</v>
      </c>
      <c r="B947" s="50" t="s">
        <v>1824</v>
      </c>
      <c r="C947" s="51" t="s">
        <v>1825</v>
      </c>
      <c r="D947" s="52">
        <v>2018</v>
      </c>
      <c r="E947" s="52">
        <v>2023</v>
      </c>
      <c r="F947" s="33">
        <v>3235.01</v>
      </c>
      <c r="G947" s="34">
        <f t="shared" si="741"/>
        <v>0</v>
      </c>
      <c r="H947" s="34">
        <f t="shared" si="742"/>
        <v>0</v>
      </c>
      <c r="I947" s="34">
        <f t="shared" si="743"/>
        <v>3235.01</v>
      </c>
      <c r="J947" s="34">
        <f t="shared" si="744"/>
        <v>3235.01</v>
      </c>
      <c r="K947" s="34">
        <f t="shared" si="745"/>
        <v>0</v>
      </c>
      <c r="L947" s="34">
        <f t="shared" si="746"/>
        <v>0</v>
      </c>
      <c r="M947" s="34">
        <f t="shared" si="747"/>
        <v>0</v>
      </c>
      <c r="N947" s="34">
        <v>0</v>
      </c>
      <c r="O947" s="34">
        <v>0</v>
      </c>
      <c r="P947" s="34">
        <f t="shared" si="748"/>
        <v>0</v>
      </c>
      <c r="Q947" s="34">
        <v>0</v>
      </c>
      <c r="R947" s="34">
        <v>0</v>
      </c>
      <c r="S947" s="34">
        <v>0</v>
      </c>
      <c r="T947" s="34">
        <v>0</v>
      </c>
      <c r="U947" s="34">
        <v>0</v>
      </c>
      <c r="V947" s="34">
        <v>0</v>
      </c>
      <c r="W947" s="34">
        <f t="shared" si="749"/>
        <v>0</v>
      </c>
      <c r="X947" s="34">
        <v>0</v>
      </c>
      <c r="Y947" s="34">
        <v>0</v>
      </c>
      <c r="Z947" s="34">
        <v>0</v>
      </c>
      <c r="AA947" s="34">
        <v>0</v>
      </c>
      <c r="AB947" s="34">
        <v>0</v>
      </c>
      <c r="AC947" s="34">
        <v>0</v>
      </c>
      <c r="AD947" s="34">
        <f t="shared" si="750"/>
        <v>0</v>
      </c>
      <c r="AE947" s="34">
        <v>0</v>
      </c>
      <c r="AF947" s="34">
        <v>0</v>
      </c>
      <c r="AG947" s="34">
        <v>0</v>
      </c>
      <c r="AH947" s="34">
        <v>0</v>
      </c>
      <c r="AI947" s="34">
        <v>0</v>
      </c>
      <c r="AJ947" s="34">
        <v>0</v>
      </c>
      <c r="AK947" s="34">
        <f t="shared" si="751"/>
        <v>235.01</v>
      </c>
      <c r="AL947" s="34">
        <v>235.01</v>
      </c>
      <c r="AM947" s="34">
        <v>0</v>
      </c>
      <c r="AN947" s="34">
        <v>0</v>
      </c>
      <c r="AO947" s="34">
        <v>0</v>
      </c>
      <c r="AP947" s="34">
        <v>0</v>
      </c>
      <c r="AQ947" s="34">
        <v>0</v>
      </c>
      <c r="AR947" s="34">
        <f t="shared" si="752"/>
        <v>3000</v>
      </c>
      <c r="AS947" s="34">
        <v>3000</v>
      </c>
      <c r="AT947" s="34">
        <v>0</v>
      </c>
      <c r="AU947" s="34">
        <v>0</v>
      </c>
      <c r="AV947" s="34">
        <v>0</v>
      </c>
    </row>
    <row r="948" spans="1:48" ht="76.5" x14ac:dyDescent="0.5">
      <c r="A948" s="53">
        <v>873</v>
      </c>
      <c r="B948" s="50" t="s">
        <v>1826</v>
      </c>
      <c r="C948" s="51" t="s">
        <v>1827</v>
      </c>
      <c r="D948" s="52">
        <v>2018</v>
      </c>
      <c r="E948" s="52">
        <v>2023</v>
      </c>
      <c r="F948" s="33">
        <v>3235.01</v>
      </c>
      <c r="G948" s="34">
        <f t="shared" si="741"/>
        <v>0</v>
      </c>
      <c r="H948" s="34">
        <f t="shared" si="742"/>
        <v>0</v>
      </c>
      <c r="I948" s="34">
        <f t="shared" si="743"/>
        <v>3235.01</v>
      </c>
      <c r="J948" s="34">
        <f t="shared" si="744"/>
        <v>3235.01</v>
      </c>
      <c r="K948" s="34">
        <f t="shared" si="745"/>
        <v>0</v>
      </c>
      <c r="L948" s="34">
        <f t="shared" si="746"/>
        <v>0</v>
      </c>
      <c r="M948" s="34">
        <f t="shared" si="747"/>
        <v>0</v>
      </c>
      <c r="N948" s="34">
        <v>0</v>
      </c>
      <c r="O948" s="34">
        <v>0</v>
      </c>
      <c r="P948" s="34">
        <f t="shared" si="748"/>
        <v>0</v>
      </c>
      <c r="Q948" s="34">
        <v>0</v>
      </c>
      <c r="R948" s="34">
        <v>0</v>
      </c>
      <c r="S948" s="34">
        <v>0</v>
      </c>
      <c r="T948" s="34">
        <v>0</v>
      </c>
      <c r="U948" s="34">
        <v>0</v>
      </c>
      <c r="V948" s="34">
        <v>0</v>
      </c>
      <c r="W948" s="34">
        <f t="shared" si="749"/>
        <v>0</v>
      </c>
      <c r="X948" s="34">
        <v>0</v>
      </c>
      <c r="Y948" s="34">
        <v>0</v>
      </c>
      <c r="Z948" s="34">
        <v>0</v>
      </c>
      <c r="AA948" s="34">
        <v>0</v>
      </c>
      <c r="AB948" s="34">
        <v>0</v>
      </c>
      <c r="AC948" s="34">
        <v>0</v>
      </c>
      <c r="AD948" s="34">
        <f t="shared" si="750"/>
        <v>0</v>
      </c>
      <c r="AE948" s="34">
        <v>0</v>
      </c>
      <c r="AF948" s="34">
        <v>0</v>
      </c>
      <c r="AG948" s="34">
        <v>0</v>
      </c>
      <c r="AH948" s="34">
        <v>0</v>
      </c>
      <c r="AI948" s="34">
        <v>0</v>
      </c>
      <c r="AJ948" s="34">
        <v>0</v>
      </c>
      <c r="AK948" s="34">
        <f t="shared" si="751"/>
        <v>235.01</v>
      </c>
      <c r="AL948" s="34">
        <v>235.01</v>
      </c>
      <c r="AM948" s="34">
        <v>0</v>
      </c>
      <c r="AN948" s="34">
        <v>0</v>
      </c>
      <c r="AO948" s="34">
        <v>0</v>
      </c>
      <c r="AP948" s="34">
        <v>0</v>
      </c>
      <c r="AQ948" s="34">
        <v>0</v>
      </c>
      <c r="AR948" s="34">
        <f t="shared" si="752"/>
        <v>3000</v>
      </c>
      <c r="AS948" s="34">
        <v>3000</v>
      </c>
      <c r="AT948" s="34">
        <v>0</v>
      </c>
      <c r="AU948" s="34">
        <v>0</v>
      </c>
      <c r="AV948" s="34">
        <v>0</v>
      </c>
    </row>
    <row r="949" spans="1:48" ht="76.5" x14ac:dyDescent="0.5">
      <c r="A949" s="53">
        <v>874</v>
      </c>
      <c r="B949" s="50" t="s">
        <v>1828</v>
      </c>
      <c r="C949" s="51" t="s">
        <v>1829</v>
      </c>
      <c r="D949" s="52">
        <v>2018</v>
      </c>
      <c r="E949" s="52">
        <v>2023</v>
      </c>
      <c r="F949" s="33">
        <v>3235.01</v>
      </c>
      <c r="G949" s="34">
        <f t="shared" si="741"/>
        <v>0</v>
      </c>
      <c r="H949" s="34">
        <f t="shared" si="742"/>
        <v>0</v>
      </c>
      <c r="I949" s="34">
        <f t="shared" si="743"/>
        <v>3235.01</v>
      </c>
      <c r="J949" s="34">
        <f t="shared" si="744"/>
        <v>3235.01</v>
      </c>
      <c r="K949" s="34">
        <f t="shared" si="745"/>
        <v>0</v>
      </c>
      <c r="L949" s="34">
        <f t="shared" si="746"/>
        <v>0</v>
      </c>
      <c r="M949" s="34">
        <f t="shared" si="747"/>
        <v>0</v>
      </c>
      <c r="N949" s="34">
        <v>0</v>
      </c>
      <c r="O949" s="34">
        <v>0</v>
      </c>
      <c r="P949" s="34">
        <f t="shared" si="748"/>
        <v>0</v>
      </c>
      <c r="Q949" s="34">
        <v>0</v>
      </c>
      <c r="R949" s="34">
        <v>0</v>
      </c>
      <c r="S949" s="34">
        <v>0</v>
      </c>
      <c r="T949" s="34">
        <v>0</v>
      </c>
      <c r="U949" s="34">
        <v>0</v>
      </c>
      <c r="V949" s="34">
        <v>0</v>
      </c>
      <c r="W949" s="34">
        <f t="shared" si="749"/>
        <v>0</v>
      </c>
      <c r="X949" s="34">
        <v>0</v>
      </c>
      <c r="Y949" s="34">
        <v>0</v>
      </c>
      <c r="Z949" s="34">
        <v>0</v>
      </c>
      <c r="AA949" s="34">
        <v>0</v>
      </c>
      <c r="AB949" s="34">
        <v>0</v>
      </c>
      <c r="AC949" s="34">
        <v>0</v>
      </c>
      <c r="AD949" s="34">
        <f t="shared" si="750"/>
        <v>0</v>
      </c>
      <c r="AE949" s="34">
        <v>0</v>
      </c>
      <c r="AF949" s="34">
        <v>0</v>
      </c>
      <c r="AG949" s="34">
        <v>0</v>
      </c>
      <c r="AH949" s="34">
        <v>0</v>
      </c>
      <c r="AI949" s="34">
        <v>0</v>
      </c>
      <c r="AJ949" s="34">
        <v>0</v>
      </c>
      <c r="AK949" s="34">
        <f t="shared" si="751"/>
        <v>235.01</v>
      </c>
      <c r="AL949" s="34">
        <v>235.01</v>
      </c>
      <c r="AM949" s="34">
        <v>0</v>
      </c>
      <c r="AN949" s="34">
        <v>0</v>
      </c>
      <c r="AO949" s="34">
        <v>0</v>
      </c>
      <c r="AP949" s="34">
        <v>0</v>
      </c>
      <c r="AQ949" s="34">
        <v>0</v>
      </c>
      <c r="AR949" s="34">
        <f t="shared" si="752"/>
        <v>3000</v>
      </c>
      <c r="AS949" s="34">
        <v>3000</v>
      </c>
      <c r="AT949" s="34">
        <v>0</v>
      </c>
      <c r="AU949" s="34">
        <v>0</v>
      </c>
      <c r="AV949" s="34">
        <v>0</v>
      </c>
    </row>
    <row r="950" spans="1:48" ht="153" x14ac:dyDescent="0.5">
      <c r="A950" s="53">
        <v>875</v>
      </c>
      <c r="B950" s="50" t="s">
        <v>1830</v>
      </c>
      <c r="C950" s="51" t="s">
        <v>1831</v>
      </c>
      <c r="D950" s="52">
        <v>2019</v>
      </c>
      <c r="E950" s="52">
        <v>2021</v>
      </c>
      <c r="F950" s="33">
        <v>7965.04</v>
      </c>
      <c r="G950" s="34">
        <f t="shared" si="741"/>
        <v>0.5</v>
      </c>
      <c r="H950" s="34">
        <f t="shared" si="742"/>
        <v>0.8</v>
      </c>
      <c r="I950" s="34">
        <f t="shared" si="743"/>
        <v>7852.41806</v>
      </c>
      <c r="J950" s="34">
        <f t="shared" si="744"/>
        <v>7852.41806</v>
      </c>
      <c r="K950" s="34">
        <f t="shared" si="745"/>
        <v>0</v>
      </c>
      <c r="L950" s="34">
        <f t="shared" si="746"/>
        <v>0</v>
      </c>
      <c r="M950" s="34">
        <f t="shared" si="747"/>
        <v>0</v>
      </c>
      <c r="N950" s="34">
        <v>0</v>
      </c>
      <c r="O950" s="34">
        <v>0</v>
      </c>
      <c r="P950" s="34">
        <f t="shared" si="748"/>
        <v>852.41806000000008</v>
      </c>
      <c r="Q950" s="34">
        <v>852.41806000000008</v>
      </c>
      <c r="R950" s="34">
        <v>0</v>
      </c>
      <c r="S950" s="34">
        <v>0</v>
      </c>
      <c r="T950" s="34">
        <v>0</v>
      </c>
      <c r="U950" s="34">
        <v>0.5</v>
      </c>
      <c r="V950" s="34">
        <v>0.8</v>
      </c>
      <c r="W950" s="34">
        <f t="shared" si="749"/>
        <v>1000</v>
      </c>
      <c r="X950" s="34">
        <v>1000</v>
      </c>
      <c r="Y950" s="34">
        <v>0</v>
      </c>
      <c r="Z950" s="34">
        <v>0</v>
      </c>
      <c r="AA950" s="34">
        <v>0</v>
      </c>
      <c r="AB950" s="34">
        <v>0</v>
      </c>
      <c r="AC950" s="34">
        <v>0</v>
      </c>
      <c r="AD950" s="34">
        <f t="shared" si="750"/>
        <v>6000</v>
      </c>
      <c r="AE950" s="34">
        <v>6000</v>
      </c>
      <c r="AF950" s="34">
        <v>0</v>
      </c>
      <c r="AG950" s="34">
        <v>0</v>
      </c>
      <c r="AH950" s="34">
        <v>0</v>
      </c>
      <c r="AI950" s="34">
        <v>0</v>
      </c>
      <c r="AJ950" s="34">
        <v>0</v>
      </c>
      <c r="AK950" s="34">
        <f t="shared" si="751"/>
        <v>0</v>
      </c>
      <c r="AL950" s="34">
        <v>0</v>
      </c>
      <c r="AM950" s="34">
        <v>0</v>
      </c>
      <c r="AN950" s="34">
        <v>0</v>
      </c>
      <c r="AO950" s="34">
        <v>0</v>
      </c>
      <c r="AP950" s="34">
        <v>0</v>
      </c>
      <c r="AQ950" s="34">
        <v>0</v>
      </c>
      <c r="AR950" s="34">
        <f t="shared" si="752"/>
        <v>0</v>
      </c>
      <c r="AS950" s="34">
        <v>0</v>
      </c>
      <c r="AT950" s="34">
        <v>0</v>
      </c>
      <c r="AU950" s="34">
        <v>0</v>
      </c>
      <c r="AV950" s="34">
        <v>0</v>
      </c>
    </row>
    <row r="951" spans="1:48" ht="76.5" x14ac:dyDescent="0.5">
      <c r="A951" s="53">
        <v>876</v>
      </c>
      <c r="B951" s="50" t="s">
        <v>1832</v>
      </c>
      <c r="C951" s="51" t="s">
        <v>1833</v>
      </c>
      <c r="D951" s="52">
        <v>2018</v>
      </c>
      <c r="E951" s="52">
        <v>2023</v>
      </c>
      <c r="F951" s="33">
        <v>3235.01</v>
      </c>
      <c r="G951" s="34">
        <f t="shared" si="741"/>
        <v>0</v>
      </c>
      <c r="H951" s="34">
        <f t="shared" si="742"/>
        <v>0</v>
      </c>
      <c r="I951" s="34">
        <f t="shared" si="743"/>
        <v>3235.01</v>
      </c>
      <c r="J951" s="34">
        <f t="shared" si="744"/>
        <v>3235.01</v>
      </c>
      <c r="K951" s="34">
        <f t="shared" si="745"/>
        <v>0</v>
      </c>
      <c r="L951" s="34">
        <f t="shared" si="746"/>
        <v>0</v>
      </c>
      <c r="M951" s="34">
        <f t="shared" si="747"/>
        <v>0</v>
      </c>
      <c r="N951" s="34">
        <v>0</v>
      </c>
      <c r="O951" s="34">
        <v>0</v>
      </c>
      <c r="P951" s="34">
        <f t="shared" si="748"/>
        <v>0</v>
      </c>
      <c r="Q951" s="34">
        <v>0</v>
      </c>
      <c r="R951" s="34">
        <v>0</v>
      </c>
      <c r="S951" s="34">
        <v>0</v>
      </c>
      <c r="T951" s="34">
        <v>0</v>
      </c>
      <c r="U951" s="34">
        <v>0</v>
      </c>
      <c r="V951" s="34">
        <v>0</v>
      </c>
      <c r="W951" s="34">
        <f t="shared" si="749"/>
        <v>0</v>
      </c>
      <c r="X951" s="34">
        <v>0</v>
      </c>
      <c r="Y951" s="34">
        <v>0</v>
      </c>
      <c r="Z951" s="34">
        <v>0</v>
      </c>
      <c r="AA951" s="34">
        <v>0</v>
      </c>
      <c r="AB951" s="34">
        <v>0</v>
      </c>
      <c r="AC951" s="34">
        <v>0</v>
      </c>
      <c r="AD951" s="34">
        <f t="shared" si="750"/>
        <v>0</v>
      </c>
      <c r="AE951" s="34">
        <v>0</v>
      </c>
      <c r="AF951" s="34">
        <v>0</v>
      </c>
      <c r="AG951" s="34">
        <v>0</v>
      </c>
      <c r="AH951" s="34">
        <v>0</v>
      </c>
      <c r="AI951" s="34">
        <v>0</v>
      </c>
      <c r="AJ951" s="34">
        <v>0</v>
      </c>
      <c r="AK951" s="34">
        <f t="shared" si="751"/>
        <v>235.01</v>
      </c>
      <c r="AL951" s="34">
        <v>235.01</v>
      </c>
      <c r="AM951" s="34">
        <v>0</v>
      </c>
      <c r="AN951" s="34">
        <v>0</v>
      </c>
      <c r="AO951" s="34">
        <v>0</v>
      </c>
      <c r="AP951" s="34">
        <v>0</v>
      </c>
      <c r="AQ951" s="34">
        <v>0</v>
      </c>
      <c r="AR951" s="34">
        <f t="shared" si="752"/>
        <v>3000</v>
      </c>
      <c r="AS951" s="34">
        <v>3000</v>
      </c>
      <c r="AT951" s="34">
        <v>0</v>
      </c>
      <c r="AU951" s="34">
        <v>0</v>
      </c>
      <c r="AV951" s="34">
        <v>0</v>
      </c>
    </row>
    <row r="952" spans="1:48" ht="76.5" x14ac:dyDescent="0.5">
      <c r="A952" s="53">
        <v>877</v>
      </c>
      <c r="B952" s="50" t="s">
        <v>1834</v>
      </c>
      <c r="C952" s="51" t="s">
        <v>1835</v>
      </c>
      <c r="D952" s="52">
        <v>2021</v>
      </c>
      <c r="E952" s="52">
        <v>2022</v>
      </c>
      <c r="F952" s="33">
        <v>136090.66</v>
      </c>
      <c r="G952" s="34">
        <f t="shared" si="741"/>
        <v>15.25</v>
      </c>
      <c r="H952" s="34">
        <f t="shared" si="742"/>
        <v>0.8</v>
      </c>
      <c r="I952" s="34">
        <f t="shared" si="743"/>
        <v>136059.05800000002</v>
      </c>
      <c r="J952" s="34">
        <f t="shared" si="744"/>
        <v>136059.05800000002</v>
      </c>
      <c r="K952" s="34">
        <f t="shared" si="745"/>
        <v>0</v>
      </c>
      <c r="L952" s="34">
        <f t="shared" si="746"/>
        <v>0</v>
      </c>
      <c r="M952" s="34">
        <f t="shared" si="747"/>
        <v>0</v>
      </c>
      <c r="N952" s="34">
        <v>0</v>
      </c>
      <c r="O952" s="34">
        <v>0</v>
      </c>
      <c r="P952" s="34">
        <f t="shared" si="748"/>
        <v>58.4</v>
      </c>
      <c r="Q952" s="33">
        <v>58.4</v>
      </c>
      <c r="R952" s="34">
        <v>0</v>
      </c>
      <c r="S952" s="34">
        <v>0</v>
      </c>
      <c r="T952" s="34">
        <v>0</v>
      </c>
      <c r="U952" s="34">
        <v>0</v>
      </c>
      <c r="V952" s="34">
        <v>0</v>
      </c>
      <c r="W952" s="34">
        <f t="shared" si="749"/>
        <v>108800.52800000001</v>
      </c>
      <c r="X952" s="34">
        <v>108800.52800000001</v>
      </c>
      <c r="Y952" s="34">
        <v>0</v>
      </c>
      <c r="Z952" s="34">
        <v>0</v>
      </c>
      <c r="AA952" s="34">
        <v>0</v>
      </c>
      <c r="AB952" s="34">
        <v>15.25</v>
      </c>
      <c r="AC952" s="34">
        <v>0.8</v>
      </c>
      <c r="AD952" s="34">
        <f t="shared" si="750"/>
        <v>200.13</v>
      </c>
      <c r="AE952" s="34">
        <v>200.13</v>
      </c>
      <c r="AF952" s="34">
        <v>0</v>
      </c>
      <c r="AG952" s="34">
        <v>0</v>
      </c>
      <c r="AH952" s="34">
        <v>0</v>
      </c>
      <c r="AI952" s="34">
        <v>0</v>
      </c>
      <c r="AJ952" s="34">
        <v>0</v>
      </c>
      <c r="AK952" s="34">
        <f t="shared" si="751"/>
        <v>27000</v>
      </c>
      <c r="AL952" s="34">
        <v>27000</v>
      </c>
      <c r="AM952" s="34">
        <v>0</v>
      </c>
      <c r="AN952" s="34">
        <v>0</v>
      </c>
      <c r="AO952" s="34">
        <v>0</v>
      </c>
      <c r="AP952" s="34">
        <v>0</v>
      </c>
      <c r="AQ952" s="34">
        <v>0</v>
      </c>
      <c r="AR952" s="34">
        <f t="shared" si="752"/>
        <v>0</v>
      </c>
      <c r="AS952" s="34">
        <v>0</v>
      </c>
      <c r="AT952" s="34">
        <v>0</v>
      </c>
      <c r="AU952" s="34">
        <v>0</v>
      </c>
      <c r="AV952" s="34">
        <v>0</v>
      </c>
    </row>
    <row r="953" spans="1:48" ht="76.5" x14ac:dyDescent="0.5">
      <c r="A953" s="53">
        <v>878</v>
      </c>
      <c r="B953" s="50" t="s">
        <v>1836</v>
      </c>
      <c r="C953" s="51" t="s">
        <v>1837</v>
      </c>
      <c r="D953" s="52">
        <v>2020</v>
      </c>
      <c r="E953" s="52">
        <v>2020</v>
      </c>
      <c r="F953" s="33">
        <v>3508.54</v>
      </c>
      <c r="G953" s="34">
        <f t="shared" si="741"/>
        <v>0.5</v>
      </c>
      <c r="H953" s="34">
        <f t="shared" si="742"/>
        <v>0.16</v>
      </c>
      <c r="I953" s="34">
        <f t="shared" si="743"/>
        <v>3285.38</v>
      </c>
      <c r="J953" s="34">
        <f t="shared" si="744"/>
        <v>3285.38</v>
      </c>
      <c r="K953" s="34">
        <f t="shared" si="745"/>
        <v>0</v>
      </c>
      <c r="L953" s="34">
        <f t="shared" si="746"/>
        <v>0</v>
      </c>
      <c r="M953" s="34">
        <f t="shared" si="747"/>
        <v>0</v>
      </c>
      <c r="N953" s="34">
        <v>0.5</v>
      </c>
      <c r="O953" s="34">
        <v>0.16</v>
      </c>
      <c r="P953" s="34">
        <f t="shared" si="748"/>
        <v>3285.38</v>
      </c>
      <c r="Q953" s="33">
        <v>3285.38</v>
      </c>
      <c r="R953" s="34">
        <v>0</v>
      </c>
      <c r="S953" s="34">
        <v>0</v>
      </c>
      <c r="T953" s="34">
        <v>0</v>
      </c>
      <c r="U953" s="34">
        <v>0</v>
      </c>
      <c r="V953" s="34">
        <v>0</v>
      </c>
      <c r="W953" s="34">
        <f t="shared" si="749"/>
        <v>0</v>
      </c>
      <c r="X953" s="34">
        <v>0</v>
      </c>
      <c r="Y953" s="34">
        <v>0</v>
      </c>
      <c r="Z953" s="34">
        <v>0</v>
      </c>
      <c r="AA953" s="34">
        <v>0</v>
      </c>
      <c r="AB953" s="34">
        <v>0</v>
      </c>
      <c r="AC953" s="34">
        <v>0</v>
      </c>
      <c r="AD953" s="34">
        <f t="shared" si="750"/>
        <v>0</v>
      </c>
      <c r="AE953" s="34">
        <v>0</v>
      </c>
      <c r="AF953" s="34">
        <v>0</v>
      </c>
      <c r="AG953" s="34">
        <v>0</v>
      </c>
      <c r="AH953" s="34">
        <v>0</v>
      </c>
      <c r="AI953" s="34">
        <v>0</v>
      </c>
      <c r="AJ953" s="34">
        <v>0</v>
      </c>
      <c r="AK953" s="34">
        <f t="shared" si="751"/>
        <v>0</v>
      </c>
      <c r="AL953" s="34">
        <v>0</v>
      </c>
      <c r="AM953" s="34">
        <v>0</v>
      </c>
      <c r="AN953" s="34">
        <v>0</v>
      </c>
      <c r="AO953" s="34">
        <v>0</v>
      </c>
      <c r="AP953" s="34">
        <v>0</v>
      </c>
      <c r="AQ953" s="34">
        <v>0</v>
      </c>
      <c r="AR953" s="34">
        <f t="shared" si="752"/>
        <v>0</v>
      </c>
      <c r="AS953" s="34">
        <v>0</v>
      </c>
      <c r="AT953" s="34">
        <v>0</v>
      </c>
      <c r="AU953" s="34">
        <v>0</v>
      </c>
      <c r="AV953" s="34">
        <v>0</v>
      </c>
    </row>
    <row r="954" spans="1:48" ht="38.25" x14ac:dyDescent="0.5">
      <c r="A954" s="53"/>
      <c r="B954" s="43" t="s">
        <v>233</v>
      </c>
      <c r="C954" s="48"/>
      <c r="D954" s="52"/>
      <c r="E954" s="45"/>
      <c r="F954" s="35">
        <f>SUM(F955:F959)</f>
        <v>47415.21185</v>
      </c>
      <c r="G954" s="35">
        <f t="shared" ref="G954:AV954" si="753">SUM(G955:G959)</f>
        <v>1.1522999999999999</v>
      </c>
      <c r="H954" s="35">
        <f t="shared" si="753"/>
        <v>0.75</v>
      </c>
      <c r="I954" s="35">
        <f t="shared" si="753"/>
        <v>23811.131810000043</v>
      </c>
      <c r="J954" s="35">
        <f t="shared" si="753"/>
        <v>23597.42181</v>
      </c>
      <c r="K954" s="35">
        <f t="shared" si="753"/>
        <v>213.71000000004193</v>
      </c>
      <c r="L954" s="35">
        <f t="shared" si="753"/>
        <v>0</v>
      </c>
      <c r="M954" s="35">
        <f t="shared" si="753"/>
        <v>0</v>
      </c>
      <c r="N954" s="35">
        <f t="shared" si="753"/>
        <v>0.27229999999999999</v>
      </c>
      <c r="O954" s="35">
        <f t="shared" si="753"/>
        <v>0.5</v>
      </c>
      <c r="P954" s="35">
        <f t="shared" si="753"/>
        <v>6576.8318100000006</v>
      </c>
      <c r="Q954" s="35">
        <f t="shared" si="753"/>
        <v>6576.8318100000006</v>
      </c>
      <c r="R954" s="35">
        <f t="shared" si="753"/>
        <v>0</v>
      </c>
      <c r="S954" s="35">
        <f t="shared" si="753"/>
        <v>0</v>
      </c>
      <c r="T954" s="35">
        <f t="shared" si="753"/>
        <v>0</v>
      </c>
      <c r="U954" s="35">
        <f t="shared" si="753"/>
        <v>0.88</v>
      </c>
      <c r="V954" s="35">
        <f t="shared" si="753"/>
        <v>0.25</v>
      </c>
      <c r="W954" s="35">
        <f t="shared" si="753"/>
        <v>1382.02</v>
      </c>
      <c r="X954" s="35">
        <f t="shared" si="753"/>
        <v>1382.02</v>
      </c>
      <c r="Y954" s="35">
        <f t="shared" si="753"/>
        <v>0</v>
      </c>
      <c r="Z954" s="35">
        <f t="shared" si="753"/>
        <v>0</v>
      </c>
      <c r="AA954" s="35">
        <f t="shared" si="753"/>
        <v>0</v>
      </c>
      <c r="AB954" s="35">
        <f t="shared" si="753"/>
        <v>0</v>
      </c>
      <c r="AC954" s="35">
        <f t="shared" si="753"/>
        <v>0</v>
      </c>
      <c r="AD954" s="35">
        <f t="shared" si="753"/>
        <v>419.54</v>
      </c>
      <c r="AE954" s="35">
        <f t="shared" si="753"/>
        <v>419.54</v>
      </c>
      <c r="AF954" s="35">
        <f t="shared" si="753"/>
        <v>0</v>
      </c>
      <c r="AG954" s="35">
        <f t="shared" si="753"/>
        <v>0</v>
      </c>
      <c r="AH954" s="35">
        <f t="shared" si="753"/>
        <v>0</v>
      </c>
      <c r="AI954" s="35">
        <f t="shared" si="753"/>
        <v>0</v>
      </c>
      <c r="AJ954" s="35">
        <f t="shared" si="753"/>
        <v>0</v>
      </c>
      <c r="AK954" s="35">
        <f t="shared" si="753"/>
        <v>1219.03</v>
      </c>
      <c r="AL954" s="35">
        <f t="shared" si="753"/>
        <v>1219.03</v>
      </c>
      <c r="AM954" s="35">
        <f t="shared" si="753"/>
        <v>0</v>
      </c>
      <c r="AN954" s="35">
        <f t="shared" si="753"/>
        <v>0</v>
      </c>
      <c r="AO954" s="35">
        <f t="shared" si="753"/>
        <v>0</v>
      </c>
      <c r="AP954" s="35">
        <f t="shared" si="753"/>
        <v>0</v>
      </c>
      <c r="AQ954" s="35">
        <f t="shared" si="753"/>
        <v>0</v>
      </c>
      <c r="AR954" s="35">
        <f t="shared" si="753"/>
        <v>14213.710000000043</v>
      </c>
      <c r="AS954" s="35">
        <f t="shared" si="753"/>
        <v>14000</v>
      </c>
      <c r="AT954" s="35">
        <f t="shared" si="753"/>
        <v>213.71000000004193</v>
      </c>
      <c r="AU954" s="35">
        <f t="shared" si="753"/>
        <v>0</v>
      </c>
      <c r="AV954" s="35">
        <f t="shared" si="753"/>
        <v>0</v>
      </c>
    </row>
    <row r="955" spans="1:48" ht="76.5" x14ac:dyDescent="0.5">
      <c r="A955" s="53">
        <v>879</v>
      </c>
      <c r="B955" s="50" t="s">
        <v>1838</v>
      </c>
      <c r="C955" s="51" t="s">
        <v>1839</v>
      </c>
      <c r="D955" s="52">
        <v>2016</v>
      </c>
      <c r="E955" s="52">
        <v>2020</v>
      </c>
      <c r="F955" s="33">
        <v>1956.4497099999999</v>
      </c>
      <c r="G955" s="34">
        <f t="shared" ref="G955:H959" si="754">N955+U955+AB955+AI955+AP955</f>
        <v>9.2300000000000007E-2</v>
      </c>
      <c r="H955" s="34">
        <f t="shared" si="754"/>
        <v>0.25</v>
      </c>
      <c r="I955" s="34">
        <f t="shared" ref="I955:I959" si="755">J955+K955+L955</f>
        <v>1776.31</v>
      </c>
      <c r="J955" s="34">
        <f t="shared" ref="J955:M959" si="756">Q955+X955+AE955+AL955+AS955</f>
        <v>1776.31</v>
      </c>
      <c r="K955" s="34">
        <f t="shared" si="756"/>
        <v>0</v>
      </c>
      <c r="L955" s="34">
        <f t="shared" si="756"/>
        <v>0</v>
      </c>
      <c r="M955" s="34">
        <f t="shared" si="756"/>
        <v>0</v>
      </c>
      <c r="N955" s="34">
        <v>9.2300000000000007E-2</v>
      </c>
      <c r="O955" s="34">
        <v>0.25</v>
      </c>
      <c r="P955" s="34">
        <f t="shared" ref="P955:P959" si="757">Q955+R955+S955</f>
        <v>1776.31</v>
      </c>
      <c r="Q955" s="34">
        <v>1776.31</v>
      </c>
      <c r="R955" s="34">
        <v>0</v>
      </c>
      <c r="S955" s="34">
        <v>0</v>
      </c>
      <c r="T955" s="34">
        <v>0</v>
      </c>
      <c r="U955" s="34">
        <v>0</v>
      </c>
      <c r="V955" s="34">
        <v>0</v>
      </c>
      <c r="W955" s="34">
        <f t="shared" ref="W955:W959" si="758">X955+Y955+Z955</f>
        <v>0</v>
      </c>
      <c r="X955" s="34">
        <v>0</v>
      </c>
      <c r="Y955" s="34">
        <v>0</v>
      </c>
      <c r="Z955" s="34">
        <v>0</v>
      </c>
      <c r="AA955" s="34">
        <v>0</v>
      </c>
      <c r="AB955" s="34">
        <v>0</v>
      </c>
      <c r="AC955" s="34">
        <v>0</v>
      </c>
      <c r="AD955" s="34">
        <f t="shared" ref="AD955:AD959" si="759">AE955+AF955+AG955</f>
        <v>0</v>
      </c>
      <c r="AE955" s="34">
        <v>0</v>
      </c>
      <c r="AF955" s="34">
        <v>0</v>
      </c>
      <c r="AG955" s="34">
        <v>0</v>
      </c>
      <c r="AH955" s="34">
        <v>0</v>
      </c>
      <c r="AI955" s="34">
        <v>0</v>
      </c>
      <c r="AJ955" s="34">
        <v>0</v>
      </c>
      <c r="AK955" s="34">
        <f t="shared" ref="AK955:AK959" si="760">AL955+AM955+AN955</f>
        <v>0</v>
      </c>
      <c r="AL955" s="34">
        <v>0</v>
      </c>
      <c r="AM955" s="34">
        <v>0</v>
      </c>
      <c r="AN955" s="34">
        <v>0</v>
      </c>
      <c r="AO955" s="34">
        <v>0</v>
      </c>
      <c r="AP955" s="34">
        <v>0</v>
      </c>
      <c r="AQ955" s="34">
        <v>0</v>
      </c>
      <c r="AR955" s="34">
        <f t="shared" ref="AR955:AR959" si="761">AS955+AT955+AU955</f>
        <v>0</v>
      </c>
      <c r="AS955" s="34">
        <v>0</v>
      </c>
      <c r="AT955" s="34">
        <v>0</v>
      </c>
      <c r="AU955" s="34">
        <v>0</v>
      </c>
      <c r="AV955" s="34">
        <v>0</v>
      </c>
    </row>
    <row r="956" spans="1:48" ht="76.5" x14ac:dyDescent="0.5">
      <c r="A956" s="53">
        <v>880</v>
      </c>
      <c r="B956" s="50" t="s">
        <v>1840</v>
      </c>
      <c r="C956" s="51" t="s">
        <v>1841</v>
      </c>
      <c r="D956" s="52">
        <v>2016</v>
      </c>
      <c r="E956" s="52">
        <v>2020</v>
      </c>
      <c r="F956" s="33">
        <v>2561.0121400000003</v>
      </c>
      <c r="G956" s="34">
        <f t="shared" si="754"/>
        <v>0.18</v>
      </c>
      <c r="H956" s="34">
        <f t="shared" si="754"/>
        <v>0.25</v>
      </c>
      <c r="I956" s="34">
        <f t="shared" si="755"/>
        <v>741.77050000000008</v>
      </c>
      <c r="J956" s="34">
        <f t="shared" si="756"/>
        <v>741.77050000000008</v>
      </c>
      <c r="K956" s="34">
        <f t="shared" si="756"/>
        <v>0</v>
      </c>
      <c r="L956" s="34">
        <f t="shared" si="756"/>
        <v>0</v>
      </c>
      <c r="M956" s="34">
        <f t="shared" si="756"/>
        <v>0</v>
      </c>
      <c r="N956" s="34">
        <v>0.18</v>
      </c>
      <c r="O956" s="34">
        <v>0.25</v>
      </c>
      <c r="P956" s="34">
        <f t="shared" si="757"/>
        <v>741.77050000000008</v>
      </c>
      <c r="Q956" s="34">
        <v>741.77050000000008</v>
      </c>
      <c r="R956" s="34">
        <v>0</v>
      </c>
      <c r="S956" s="34">
        <v>0</v>
      </c>
      <c r="T956" s="34">
        <v>0</v>
      </c>
      <c r="U956" s="34">
        <v>0</v>
      </c>
      <c r="V956" s="34">
        <v>0</v>
      </c>
      <c r="W956" s="34">
        <f t="shared" si="758"/>
        <v>0</v>
      </c>
      <c r="X956" s="34">
        <v>0</v>
      </c>
      <c r="Y956" s="34">
        <v>0</v>
      </c>
      <c r="Z956" s="34">
        <v>0</v>
      </c>
      <c r="AA956" s="34">
        <v>0</v>
      </c>
      <c r="AB956" s="34">
        <v>0</v>
      </c>
      <c r="AC956" s="34">
        <v>0</v>
      </c>
      <c r="AD956" s="34">
        <f t="shared" si="759"/>
        <v>0</v>
      </c>
      <c r="AE956" s="34">
        <v>0</v>
      </c>
      <c r="AF956" s="34">
        <v>0</v>
      </c>
      <c r="AG956" s="34">
        <v>0</v>
      </c>
      <c r="AH956" s="34">
        <v>0</v>
      </c>
      <c r="AI956" s="34">
        <v>0</v>
      </c>
      <c r="AJ956" s="34">
        <v>0</v>
      </c>
      <c r="AK956" s="34">
        <f t="shared" si="760"/>
        <v>0</v>
      </c>
      <c r="AL956" s="34">
        <v>0</v>
      </c>
      <c r="AM956" s="34">
        <v>0</v>
      </c>
      <c r="AN956" s="34">
        <v>0</v>
      </c>
      <c r="AO956" s="34">
        <v>0</v>
      </c>
      <c r="AP956" s="34">
        <v>0</v>
      </c>
      <c r="AQ956" s="34">
        <v>0</v>
      </c>
      <c r="AR956" s="34">
        <f t="shared" si="761"/>
        <v>0</v>
      </c>
      <c r="AS956" s="34">
        <v>0</v>
      </c>
      <c r="AT956" s="34">
        <v>0</v>
      </c>
      <c r="AU956" s="34">
        <v>0</v>
      </c>
      <c r="AV956" s="34">
        <v>0</v>
      </c>
    </row>
    <row r="957" spans="1:48" ht="114.75" x14ac:dyDescent="0.5">
      <c r="A957" s="53">
        <v>881</v>
      </c>
      <c r="B957" s="50" t="s">
        <v>1842</v>
      </c>
      <c r="C957" s="51" t="s">
        <v>1843</v>
      </c>
      <c r="D957" s="52">
        <v>2018</v>
      </c>
      <c r="E957" s="52">
        <v>2021</v>
      </c>
      <c r="F957" s="33">
        <v>4746.9799999999996</v>
      </c>
      <c r="G957" s="34">
        <f t="shared" si="754"/>
        <v>0.88</v>
      </c>
      <c r="H957" s="34">
        <f t="shared" si="754"/>
        <v>0.25</v>
      </c>
      <c r="I957" s="34">
        <f t="shared" si="755"/>
        <v>4544.5</v>
      </c>
      <c r="J957" s="34">
        <f t="shared" si="756"/>
        <v>4544.5</v>
      </c>
      <c r="K957" s="34">
        <f t="shared" si="756"/>
        <v>0</v>
      </c>
      <c r="L957" s="34">
        <f t="shared" si="756"/>
        <v>0</v>
      </c>
      <c r="M957" s="34">
        <f t="shared" si="756"/>
        <v>0</v>
      </c>
      <c r="N957" s="34">
        <v>0</v>
      </c>
      <c r="O957" s="34">
        <v>0</v>
      </c>
      <c r="P957" s="34">
        <f t="shared" si="757"/>
        <v>3582.02</v>
      </c>
      <c r="Q957" s="34">
        <v>3582.02</v>
      </c>
      <c r="R957" s="34">
        <v>0</v>
      </c>
      <c r="S957" s="34">
        <v>0</v>
      </c>
      <c r="T957" s="34">
        <v>0</v>
      </c>
      <c r="U957" s="34">
        <v>0.88</v>
      </c>
      <c r="V957" s="34">
        <v>0.25</v>
      </c>
      <c r="W957" s="34">
        <f t="shared" si="758"/>
        <v>962.48</v>
      </c>
      <c r="X957" s="34">
        <v>962.48</v>
      </c>
      <c r="Y957" s="34">
        <v>0</v>
      </c>
      <c r="Z957" s="34">
        <v>0</v>
      </c>
      <c r="AA957" s="34">
        <v>0</v>
      </c>
      <c r="AB957" s="34">
        <v>0</v>
      </c>
      <c r="AC957" s="34">
        <v>0</v>
      </c>
      <c r="AD957" s="34">
        <f t="shared" si="759"/>
        <v>0</v>
      </c>
      <c r="AE957" s="34">
        <v>0</v>
      </c>
      <c r="AF957" s="34">
        <v>0</v>
      </c>
      <c r="AG957" s="34">
        <v>0</v>
      </c>
      <c r="AH957" s="34">
        <v>0</v>
      </c>
      <c r="AI957" s="34">
        <v>0</v>
      </c>
      <c r="AJ957" s="34">
        <v>0</v>
      </c>
      <c r="AK957" s="34">
        <f t="shared" si="760"/>
        <v>0</v>
      </c>
      <c r="AL957" s="34">
        <v>0</v>
      </c>
      <c r="AM957" s="34">
        <v>0</v>
      </c>
      <c r="AN957" s="34">
        <v>0</v>
      </c>
      <c r="AO957" s="34">
        <v>0</v>
      </c>
      <c r="AP957" s="34">
        <v>0</v>
      </c>
      <c r="AQ957" s="34">
        <v>0</v>
      </c>
      <c r="AR957" s="34">
        <f t="shared" si="761"/>
        <v>0</v>
      </c>
      <c r="AS957" s="34">
        <v>0</v>
      </c>
      <c r="AT957" s="34">
        <v>0</v>
      </c>
      <c r="AU957" s="34">
        <v>0</v>
      </c>
      <c r="AV957" s="34">
        <v>0</v>
      </c>
    </row>
    <row r="958" spans="1:48" ht="114.75" x14ac:dyDescent="0.5">
      <c r="A958" s="53">
        <v>882</v>
      </c>
      <c r="B958" s="50" t="s">
        <v>1844</v>
      </c>
      <c r="C958" s="51" t="s">
        <v>1845</v>
      </c>
      <c r="D958" s="52">
        <v>2013</v>
      </c>
      <c r="E958" s="52">
        <v>2026</v>
      </c>
      <c r="F958" s="33">
        <v>22351.279999999999</v>
      </c>
      <c r="G958" s="34">
        <f t="shared" si="754"/>
        <v>0</v>
      </c>
      <c r="H958" s="34">
        <f t="shared" si="754"/>
        <v>0</v>
      </c>
      <c r="I958" s="34">
        <f t="shared" si="755"/>
        <v>1949.0613100000419</v>
      </c>
      <c r="J958" s="34">
        <f t="shared" si="756"/>
        <v>1735.35131</v>
      </c>
      <c r="K958" s="34">
        <f t="shared" si="756"/>
        <v>213.71000000004193</v>
      </c>
      <c r="L958" s="34">
        <f t="shared" si="756"/>
        <v>0</v>
      </c>
      <c r="M958" s="34">
        <f t="shared" si="756"/>
        <v>0</v>
      </c>
      <c r="N958" s="34">
        <v>0</v>
      </c>
      <c r="O958" s="34">
        <v>0</v>
      </c>
      <c r="P958" s="34">
        <f t="shared" si="757"/>
        <v>476.73131000000001</v>
      </c>
      <c r="Q958" s="34">
        <v>476.73131000000001</v>
      </c>
      <c r="R958" s="34">
        <v>0</v>
      </c>
      <c r="S958" s="34">
        <v>0</v>
      </c>
      <c r="T958" s="34">
        <v>0</v>
      </c>
      <c r="U958" s="34">
        <v>0</v>
      </c>
      <c r="V958" s="34">
        <v>0</v>
      </c>
      <c r="W958" s="34">
        <f t="shared" si="758"/>
        <v>419.54</v>
      </c>
      <c r="X958" s="34">
        <v>419.54</v>
      </c>
      <c r="Y958" s="34">
        <v>0</v>
      </c>
      <c r="Z958" s="34">
        <v>0</v>
      </c>
      <c r="AA958" s="34">
        <v>0</v>
      </c>
      <c r="AB958" s="34">
        <v>0</v>
      </c>
      <c r="AC958" s="34">
        <v>0</v>
      </c>
      <c r="AD958" s="34">
        <f t="shared" si="759"/>
        <v>419.54</v>
      </c>
      <c r="AE958" s="34">
        <v>419.54</v>
      </c>
      <c r="AF958" s="34">
        <v>0</v>
      </c>
      <c r="AG958" s="34">
        <v>0</v>
      </c>
      <c r="AH958" s="34">
        <v>0</v>
      </c>
      <c r="AI958" s="34">
        <v>0</v>
      </c>
      <c r="AJ958" s="34">
        <v>0</v>
      </c>
      <c r="AK958" s="34">
        <f t="shared" si="760"/>
        <v>419.54</v>
      </c>
      <c r="AL958" s="34">
        <v>419.54</v>
      </c>
      <c r="AM958" s="34">
        <v>0</v>
      </c>
      <c r="AN958" s="34">
        <v>0</v>
      </c>
      <c r="AO958" s="34">
        <v>0</v>
      </c>
      <c r="AP958" s="34">
        <v>0</v>
      </c>
      <c r="AQ958" s="34">
        <v>0</v>
      </c>
      <c r="AR958" s="34">
        <f t="shared" si="761"/>
        <v>213.71000000004193</v>
      </c>
      <c r="AS958" s="34">
        <v>0</v>
      </c>
      <c r="AT958" s="34">
        <v>213.71000000004193</v>
      </c>
      <c r="AU958" s="34">
        <v>0</v>
      </c>
      <c r="AV958" s="34">
        <v>0</v>
      </c>
    </row>
    <row r="959" spans="1:48" ht="76.5" x14ac:dyDescent="0.5">
      <c r="A959" s="53">
        <v>883</v>
      </c>
      <c r="B959" s="50" t="s">
        <v>1846</v>
      </c>
      <c r="C959" s="51" t="s">
        <v>1847</v>
      </c>
      <c r="D959" s="52">
        <v>2018</v>
      </c>
      <c r="E959" s="52">
        <v>2024</v>
      </c>
      <c r="F959" s="33">
        <v>15799.49</v>
      </c>
      <c r="G959" s="34">
        <f t="shared" si="754"/>
        <v>0</v>
      </c>
      <c r="H959" s="34">
        <f t="shared" si="754"/>
        <v>0</v>
      </c>
      <c r="I959" s="34">
        <f t="shared" si="755"/>
        <v>14799.49</v>
      </c>
      <c r="J959" s="34">
        <f t="shared" si="756"/>
        <v>14799.49</v>
      </c>
      <c r="K959" s="34">
        <f t="shared" si="756"/>
        <v>0</v>
      </c>
      <c r="L959" s="34">
        <f t="shared" si="756"/>
        <v>0</v>
      </c>
      <c r="M959" s="34">
        <f t="shared" si="756"/>
        <v>0</v>
      </c>
      <c r="N959" s="34">
        <v>0</v>
      </c>
      <c r="O959" s="34">
        <v>0</v>
      </c>
      <c r="P959" s="34">
        <f t="shared" si="757"/>
        <v>0</v>
      </c>
      <c r="Q959" s="34">
        <v>0</v>
      </c>
      <c r="R959" s="34">
        <v>0</v>
      </c>
      <c r="S959" s="34">
        <v>0</v>
      </c>
      <c r="T959" s="34">
        <v>0</v>
      </c>
      <c r="U959" s="34">
        <v>0</v>
      </c>
      <c r="V959" s="34">
        <v>0</v>
      </c>
      <c r="W959" s="34">
        <f t="shared" si="758"/>
        <v>0</v>
      </c>
      <c r="X959" s="34">
        <v>0</v>
      </c>
      <c r="Y959" s="34">
        <v>0</v>
      </c>
      <c r="Z959" s="34">
        <v>0</v>
      </c>
      <c r="AA959" s="34">
        <v>0</v>
      </c>
      <c r="AB959" s="34">
        <v>0</v>
      </c>
      <c r="AC959" s="34">
        <v>0</v>
      </c>
      <c r="AD959" s="34">
        <f t="shared" si="759"/>
        <v>0</v>
      </c>
      <c r="AE959" s="34">
        <v>0</v>
      </c>
      <c r="AF959" s="34">
        <v>0</v>
      </c>
      <c r="AG959" s="34">
        <v>0</v>
      </c>
      <c r="AH959" s="34">
        <v>0</v>
      </c>
      <c r="AI959" s="34">
        <v>0</v>
      </c>
      <c r="AJ959" s="34">
        <v>0</v>
      </c>
      <c r="AK959" s="34">
        <f t="shared" si="760"/>
        <v>799.49</v>
      </c>
      <c r="AL959" s="34">
        <v>799.49</v>
      </c>
      <c r="AM959" s="34">
        <v>0</v>
      </c>
      <c r="AN959" s="34">
        <v>0</v>
      </c>
      <c r="AO959" s="34">
        <v>0</v>
      </c>
      <c r="AP959" s="34">
        <v>0</v>
      </c>
      <c r="AQ959" s="34">
        <v>0</v>
      </c>
      <c r="AR959" s="34">
        <f t="shared" si="761"/>
        <v>14000</v>
      </c>
      <c r="AS959" s="34">
        <v>14000</v>
      </c>
      <c r="AT959" s="34">
        <v>0</v>
      </c>
      <c r="AU959" s="34">
        <v>0</v>
      </c>
      <c r="AV959" s="34">
        <v>0</v>
      </c>
    </row>
    <row r="960" spans="1:48" ht="38.25" x14ac:dyDescent="0.5">
      <c r="A960" s="53"/>
      <c r="B960" s="43" t="s">
        <v>246</v>
      </c>
      <c r="C960" s="48"/>
      <c r="D960" s="52"/>
      <c r="E960" s="45"/>
      <c r="F960" s="35">
        <f>SUM(F961:F966)</f>
        <v>25814.12</v>
      </c>
      <c r="G960" s="35">
        <f t="shared" ref="G960:AV960" si="762">SUM(G961:G966)</f>
        <v>2.2000000000000002</v>
      </c>
      <c r="H960" s="35">
        <f t="shared" si="762"/>
        <v>0.42000000000000004</v>
      </c>
      <c r="I960" s="35">
        <f t="shared" si="762"/>
        <v>22606.99</v>
      </c>
      <c r="J960" s="35">
        <f t="shared" si="762"/>
        <v>22606.99</v>
      </c>
      <c r="K960" s="35">
        <f t="shared" si="762"/>
        <v>0</v>
      </c>
      <c r="L960" s="35">
        <f t="shared" si="762"/>
        <v>0</v>
      </c>
      <c r="M960" s="35">
        <f t="shared" si="762"/>
        <v>0</v>
      </c>
      <c r="N960" s="35">
        <f t="shared" si="762"/>
        <v>0</v>
      </c>
      <c r="O960" s="35">
        <f t="shared" si="762"/>
        <v>0</v>
      </c>
      <c r="P960" s="35">
        <f t="shared" si="762"/>
        <v>2633.09</v>
      </c>
      <c r="Q960" s="35">
        <f t="shared" si="762"/>
        <v>2633.09</v>
      </c>
      <c r="R960" s="35">
        <f t="shared" si="762"/>
        <v>0</v>
      </c>
      <c r="S960" s="35">
        <f t="shared" si="762"/>
        <v>0</v>
      </c>
      <c r="T960" s="35">
        <f t="shared" si="762"/>
        <v>0</v>
      </c>
      <c r="U960" s="35">
        <f t="shared" si="762"/>
        <v>1.95</v>
      </c>
      <c r="V960" s="35">
        <f t="shared" si="762"/>
        <v>0.32</v>
      </c>
      <c r="W960" s="35">
        <f t="shared" si="762"/>
        <v>1096.53</v>
      </c>
      <c r="X960" s="35">
        <f t="shared" si="762"/>
        <v>1096.53</v>
      </c>
      <c r="Y960" s="35">
        <f t="shared" si="762"/>
        <v>0</v>
      </c>
      <c r="Z960" s="35">
        <f t="shared" si="762"/>
        <v>0</v>
      </c>
      <c r="AA960" s="35">
        <f t="shared" si="762"/>
        <v>0</v>
      </c>
      <c r="AB960" s="35">
        <f t="shared" si="762"/>
        <v>0</v>
      </c>
      <c r="AC960" s="35">
        <f t="shared" si="762"/>
        <v>0</v>
      </c>
      <c r="AD960" s="35">
        <f t="shared" si="762"/>
        <v>11000</v>
      </c>
      <c r="AE960" s="35">
        <f t="shared" si="762"/>
        <v>11000</v>
      </c>
      <c r="AF960" s="35">
        <f t="shared" si="762"/>
        <v>0</v>
      </c>
      <c r="AG960" s="35">
        <f t="shared" si="762"/>
        <v>0</v>
      </c>
      <c r="AH960" s="35">
        <f t="shared" si="762"/>
        <v>0</v>
      </c>
      <c r="AI960" s="35">
        <f t="shared" si="762"/>
        <v>0.25</v>
      </c>
      <c r="AJ960" s="35">
        <f t="shared" si="762"/>
        <v>0.1</v>
      </c>
      <c r="AK960" s="35">
        <f t="shared" si="762"/>
        <v>867.36999999999989</v>
      </c>
      <c r="AL960" s="35">
        <f t="shared" si="762"/>
        <v>867.36999999999989</v>
      </c>
      <c r="AM960" s="35">
        <f t="shared" si="762"/>
        <v>0</v>
      </c>
      <c r="AN960" s="35">
        <f t="shared" si="762"/>
        <v>0</v>
      </c>
      <c r="AO960" s="35">
        <f t="shared" si="762"/>
        <v>0</v>
      </c>
      <c r="AP960" s="35">
        <f t="shared" si="762"/>
        <v>0</v>
      </c>
      <c r="AQ960" s="35">
        <f t="shared" si="762"/>
        <v>0</v>
      </c>
      <c r="AR960" s="35">
        <f t="shared" si="762"/>
        <v>7010</v>
      </c>
      <c r="AS960" s="35">
        <f t="shared" si="762"/>
        <v>7010</v>
      </c>
      <c r="AT960" s="35">
        <f t="shared" si="762"/>
        <v>0</v>
      </c>
      <c r="AU960" s="35">
        <f t="shared" si="762"/>
        <v>0</v>
      </c>
      <c r="AV960" s="35">
        <f t="shared" si="762"/>
        <v>0</v>
      </c>
    </row>
    <row r="961" spans="1:48" ht="114.75" x14ac:dyDescent="0.5">
      <c r="A961" s="53">
        <v>884</v>
      </c>
      <c r="B961" s="50" t="s">
        <v>1848</v>
      </c>
      <c r="C961" s="51" t="s">
        <v>1849</v>
      </c>
      <c r="D961" s="52">
        <v>2015</v>
      </c>
      <c r="E961" s="52">
        <v>2025</v>
      </c>
      <c r="F961" s="33">
        <v>1341.32</v>
      </c>
      <c r="G961" s="34">
        <f t="shared" ref="G961:H966" si="763">N961+U961+AB961+AI961+AP961</f>
        <v>0</v>
      </c>
      <c r="H961" s="34">
        <f t="shared" si="763"/>
        <v>0</v>
      </c>
      <c r="I961" s="34">
        <f t="shared" ref="I961:I966" si="764">J961+K961+L961</f>
        <v>10</v>
      </c>
      <c r="J961" s="34">
        <f t="shared" ref="J961:M966" si="765">Q961+X961+AE961+AL961+AS961</f>
        <v>10</v>
      </c>
      <c r="K961" s="34">
        <f t="shared" si="765"/>
        <v>0</v>
      </c>
      <c r="L961" s="34">
        <f t="shared" si="765"/>
        <v>0</v>
      </c>
      <c r="M961" s="34">
        <f t="shared" si="765"/>
        <v>0</v>
      </c>
      <c r="N961" s="34">
        <v>0</v>
      </c>
      <c r="O961" s="34">
        <v>0</v>
      </c>
      <c r="P961" s="34">
        <f t="shared" ref="P961:P966" si="766">Q961+R961+S961</f>
        <v>0</v>
      </c>
      <c r="Q961" s="34">
        <v>0</v>
      </c>
      <c r="R961" s="34">
        <v>0</v>
      </c>
      <c r="S961" s="34">
        <v>0</v>
      </c>
      <c r="T961" s="34">
        <v>0</v>
      </c>
      <c r="U961" s="34">
        <v>0</v>
      </c>
      <c r="V961" s="34">
        <v>0</v>
      </c>
      <c r="W961" s="34">
        <f t="shared" ref="W961:W966" si="767">X961+Y961+Z961</f>
        <v>0</v>
      </c>
      <c r="X961" s="34">
        <v>0</v>
      </c>
      <c r="Y961" s="34">
        <v>0</v>
      </c>
      <c r="Z961" s="34">
        <v>0</v>
      </c>
      <c r="AA961" s="34">
        <v>0</v>
      </c>
      <c r="AB961" s="34">
        <v>0</v>
      </c>
      <c r="AC961" s="34">
        <v>0</v>
      </c>
      <c r="AD961" s="34">
        <f t="shared" ref="AD961:AD966" si="768">AE961+AF961+AG961</f>
        <v>0</v>
      </c>
      <c r="AE961" s="34">
        <v>0</v>
      </c>
      <c r="AF961" s="34">
        <v>0</v>
      </c>
      <c r="AG961" s="34">
        <v>0</v>
      </c>
      <c r="AH961" s="34">
        <v>0</v>
      </c>
      <c r="AI961" s="34">
        <v>0</v>
      </c>
      <c r="AJ961" s="34">
        <v>0</v>
      </c>
      <c r="AK961" s="34">
        <f t="shared" ref="AK961:AK966" si="769">AL961+AM961+AN961</f>
        <v>0</v>
      </c>
      <c r="AL961" s="34">
        <v>0</v>
      </c>
      <c r="AM961" s="34">
        <v>0</v>
      </c>
      <c r="AN961" s="34">
        <v>0</v>
      </c>
      <c r="AO961" s="34">
        <v>0</v>
      </c>
      <c r="AP961" s="34">
        <v>0</v>
      </c>
      <c r="AQ961" s="34">
        <v>0</v>
      </c>
      <c r="AR961" s="34">
        <f t="shared" ref="AR961:AR966" si="770">AS961+AT961+AU961</f>
        <v>10</v>
      </c>
      <c r="AS961" s="34">
        <v>10</v>
      </c>
      <c r="AT961" s="34">
        <v>0</v>
      </c>
      <c r="AU961" s="34">
        <v>0</v>
      </c>
      <c r="AV961" s="34">
        <v>0</v>
      </c>
    </row>
    <row r="962" spans="1:48" ht="114.75" x14ac:dyDescent="0.5">
      <c r="A962" s="53">
        <v>885</v>
      </c>
      <c r="B962" s="50" t="s">
        <v>1850</v>
      </c>
      <c r="C962" s="51" t="s">
        <v>1851</v>
      </c>
      <c r="D962" s="52">
        <v>2016</v>
      </c>
      <c r="E962" s="52">
        <v>2021</v>
      </c>
      <c r="F962" s="33">
        <v>2303.0300000000002</v>
      </c>
      <c r="G962" s="34">
        <f t="shared" si="763"/>
        <v>0.25</v>
      </c>
      <c r="H962" s="34">
        <f t="shared" si="763"/>
        <v>0.16</v>
      </c>
      <c r="I962" s="34">
        <f t="shared" si="764"/>
        <v>1510.51</v>
      </c>
      <c r="J962" s="34">
        <f t="shared" si="765"/>
        <v>1510.51</v>
      </c>
      <c r="K962" s="34">
        <f t="shared" si="765"/>
        <v>0</v>
      </c>
      <c r="L962" s="34">
        <f t="shared" si="765"/>
        <v>0</v>
      </c>
      <c r="M962" s="34">
        <f t="shared" si="765"/>
        <v>0</v>
      </c>
      <c r="N962" s="34">
        <v>0</v>
      </c>
      <c r="O962" s="34">
        <v>0</v>
      </c>
      <c r="P962" s="34">
        <f t="shared" si="766"/>
        <v>1410.51</v>
      </c>
      <c r="Q962" s="34">
        <v>1410.51</v>
      </c>
      <c r="R962" s="34">
        <v>0</v>
      </c>
      <c r="S962" s="34">
        <v>0</v>
      </c>
      <c r="T962" s="34">
        <v>0</v>
      </c>
      <c r="U962" s="34">
        <v>0.25</v>
      </c>
      <c r="V962" s="34">
        <v>0.16</v>
      </c>
      <c r="W962" s="34">
        <f t="shared" si="767"/>
        <v>100</v>
      </c>
      <c r="X962" s="34">
        <v>100</v>
      </c>
      <c r="Y962" s="34">
        <v>0</v>
      </c>
      <c r="Z962" s="34">
        <v>0</v>
      </c>
      <c r="AA962" s="34">
        <v>0</v>
      </c>
      <c r="AB962" s="34">
        <v>0</v>
      </c>
      <c r="AC962" s="34">
        <v>0</v>
      </c>
      <c r="AD962" s="34">
        <f t="shared" si="768"/>
        <v>0</v>
      </c>
      <c r="AE962" s="34">
        <v>0</v>
      </c>
      <c r="AF962" s="34">
        <v>0</v>
      </c>
      <c r="AG962" s="34">
        <v>0</v>
      </c>
      <c r="AH962" s="34">
        <v>0</v>
      </c>
      <c r="AI962" s="34">
        <v>0</v>
      </c>
      <c r="AJ962" s="34">
        <v>0</v>
      </c>
      <c r="AK962" s="34">
        <f t="shared" si="769"/>
        <v>0</v>
      </c>
      <c r="AL962" s="34">
        <v>0</v>
      </c>
      <c r="AM962" s="34">
        <v>0</v>
      </c>
      <c r="AN962" s="34">
        <v>0</v>
      </c>
      <c r="AO962" s="34">
        <v>0</v>
      </c>
      <c r="AP962" s="34">
        <v>0</v>
      </c>
      <c r="AQ962" s="34">
        <v>0</v>
      </c>
      <c r="AR962" s="34">
        <f t="shared" si="770"/>
        <v>0</v>
      </c>
      <c r="AS962" s="34">
        <v>0</v>
      </c>
      <c r="AT962" s="34">
        <v>0</v>
      </c>
      <c r="AU962" s="34">
        <v>0</v>
      </c>
      <c r="AV962" s="34">
        <v>0</v>
      </c>
    </row>
    <row r="963" spans="1:48" ht="153" x14ac:dyDescent="0.5">
      <c r="A963" s="53">
        <v>886</v>
      </c>
      <c r="B963" s="50" t="s">
        <v>1852</v>
      </c>
      <c r="C963" s="51" t="s">
        <v>1853</v>
      </c>
      <c r="D963" s="52">
        <v>2018</v>
      </c>
      <c r="E963" s="52">
        <v>2021</v>
      </c>
      <c r="F963" s="33">
        <v>10939.97</v>
      </c>
      <c r="G963" s="34">
        <f t="shared" si="763"/>
        <v>1.7</v>
      </c>
      <c r="H963" s="34">
        <f t="shared" si="763"/>
        <v>0.16</v>
      </c>
      <c r="I963" s="34">
        <f t="shared" si="764"/>
        <v>9856.68</v>
      </c>
      <c r="J963" s="34">
        <f t="shared" si="765"/>
        <v>9856.68</v>
      </c>
      <c r="K963" s="34">
        <f t="shared" si="765"/>
        <v>0</v>
      </c>
      <c r="L963" s="34">
        <f t="shared" si="765"/>
        <v>0</v>
      </c>
      <c r="M963" s="34">
        <f t="shared" si="765"/>
        <v>0</v>
      </c>
      <c r="N963" s="34">
        <v>0</v>
      </c>
      <c r="O963" s="34">
        <v>0</v>
      </c>
      <c r="P963" s="34">
        <f t="shared" si="766"/>
        <v>1212.58</v>
      </c>
      <c r="Q963" s="34">
        <v>1212.58</v>
      </c>
      <c r="R963" s="34">
        <v>0</v>
      </c>
      <c r="S963" s="34">
        <v>0</v>
      </c>
      <c r="T963" s="34">
        <v>0</v>
      </c>
      <c r="U963" s="34">
        <v>1.7</v>
      </c>
      <c r="V963" s="34">
        <v>0.16</v>
      </c>
      <c r="W963" s="34">
        <f t="shared" si="767"/>
        <v>644.1</v>
      </c>
      <c r="X963" s="34">
        <v>644.1</v>
      </c>
      <c r="Y963" s="34">
        <v>0</v>
      </c>
      <c r="Z963" s="34">
        <v>0</v>
      </c>
      <c r="AA963" s="34">
        <v>0</v>
      </c>
      <c r="AB963" s="34">
        <v>0</v>
      </c>
      <c r="AC963" s="34">
        <v>0</v>
      </c>
      <c r="AD963" s="34">
        <f t="shared" si="768"/>
        <v>8000</v>
      </c>
      <c r="AE963" s="34">
        <v>8000</v>
      </c>
      <c r="AF963" s="34">
        <v>0</v>
      </c>
      <c r="AG963" s="34">
        <v>0</v>
      </c>
      <c r="AH963" s="34">
        <v>0</v>
      </c>
      <c r="AI963" s="34">
        <v>0</v>
      </c>
      <c r="AJ963" s="34">
        <v>0</v>
      </c>
      <c r="AK963" s="34">
        <f t="shared" si="769"/>
        <v>0</v>
      </c>
      <c r="AL963" s="34">
        <v>0</v>
      </c>
      <c r="AM963" s="34">
        <v>0</v>
      </c>
      <c r="AN963" s="34">
        <v>0</v>
      </c>
      <c r="AO963" s="34">
        <v>0</v>
      </c>
      <c r="AP963" s="34">
        <v>0</v>
      </c>
      <c r="AQ963" s="34">
        <v>0</v>
      </c>
      <c r="AR963" s="34">
        <f t="shared" si="770"/>
        <v>0</v>
      </c>
      <c r="AS963" s="34">
        <v>0</v>
      </c>
      <c r="AT963" s="34">
        <v>0</v>
      </c>
      <c r="AU963" s="34">
        <v>0</v>
      </c>
      <c r="AV963" s="34">
        <v>0</v>
      </c>
    </row>
    <row r="964" spans="1:48" ht="114.75" x14ac:dyDescent="0.5">
      <c r="A964" s="53">
        <v>887</v>
      </c>
      <c r="B964" s="50" t="s">
        <v>2842</v>
      </c>
      <c r="C964" s="51" t="s">
        <v>2843</v>
      </c>
      <c r="D964" s="52">
        <v>2020</v>
      </c>
      <c r="E964" s="52">
        <v>2021</v>
      </c>
      <c r="F964" s="33">
        <v>3362.43</v>
      </c>
      <c r="G964" s="34">
        <f t="shared" si="763"/>
        <v>0</v>
      </c>
      <c r="H964" s="34">
        <f t="shared" si="763"/>
        <v>0</v>
      </c>
      <c r="I964" s="34">
        <f t="shared" si="764"/>
        <v>3362.43</v>
      </c>
      <c r="J964" s="34">
        <f t="shared" si="765"/>
        <v>3362.43</v>
      </c>
      <c r="K964" s="34">
        <f t="shared" si="765"/>
        <v>0</v>
      </c>
      <c r="L964" s="34">
        <f t="shared" si="765"/>
        <v>0</v>
      </c>
      <c r="M964" s="34">
        <f t="shared" si="765"/>
        <v>0</v>
      </c>
      <c r="N964" s="34">
        <v>0</v>
      </c>
      <c r="O964" s="34">
        <v>0</v>
      </c>
      <c r="P964" s="34">
        <f t="shared" si="766"/>
        <v>10</v>
      </c>
      <c r="Q964" s="34">
        <v>10</v>
      </c>
      <c r="R964" s="34">
        <v>0</v>
      </c>
      <c r="S964" s="34">
        <v>0</v>
      </c>
      <c r="T964" s="34">
        <v>0</v>
      </c>
      <c r="U964" s="34">
        <v>0</v>
      </c>
      <c r="V964" s="34">
        <v>0</v>
      </c>
      <c r="W964" s="34">
        <f t="shared" si="767"/>
        <v>352.43</v>
      </c>
      <c r="X964" s="34">
        <v>352.43</v>
      </c>
      <c r="Y964" s="34">
        <v>0</v>
      </c>
      <c r="Z964" s="34">
        <v>0</v>
      </c>
      <c r="AA964" s="34">
        <v>0</v>
      </c>
      <c r="AB964" s="34">
        <v>0</v>
      </c>
      <c r="AC964" s="34">
        <v>0</v>
      </c>
      <c r="AD964" s="34">
        <f t="shared" si="768"/>
        <v>3000</v>
      </c>
      <c r="AE964" s="34">
        <v>3000</v>
      </c>
      <c r="AF964" s="34">
        <v>0</v>
      </c>
      <c r="AG964" s="34">
        <v>0</v>
      </c>
      <c r="AH964" s="34">
        <v>0</v>
      </c>
      <c r="AI964" s="34">
        <v>0</v>
      </c>
      <c r="AJ964" s="34">
        <v>0</v>
      </c>
      <c r="AK964" s="34">
        <f t="shared" si="769"/>
        <v>0</v>
      </c>
      <c r="AL964" s="34">
        <v>0</v>
      </c>
      <c r="AM964" s="34">
        <v>0</v>
      </c>
      <c r="AN964" s="34">
        <v>0</v>
      </c>
      <c r="AO964" s="34">
        <v>0</v>
      </c>
      <c r="AP964" s="34">
        <v>0</v>
      </c>
      <c r="AQ964" s="34">
        <v>0</v>
      </c>
      <c r="AR964" s="34">
        <f t="shared" si="770"/>
        <v>0</v>
      </c>
      <c r="AS964" s="34">
        <v>0</v>
      </c>
      <c r="AT964" s="34">
        <v>0</v>
      </c>
      <c r="AU964" s="34">
        <v>0</v>
      </c>
      <c r="AV964" s="34">
        <v>0</v>
      </c>
    </row>
    <row r="965" spans="1:48" ht="114.75" x14ac:dyDescent="0.5">
      <c r="A965" s="53">
        <v>888</v>
      </c>
      <c r="B965" s="50" t="s">
        <v>1854</v>
      </c>
      <c r="C965" s="51" t="s">
        <v>1855</v>
      </c>
      <c r="D965" s="52">
        <v>2019</v>
      </c>
      <c r="E965" s="52">
        <v>2023</v>
      </c>
      <c r="F965" s="33">
        <v>2290.71</v>
      </c>
      <c r="G965" s="34">
        <f t="shared" si="763"/>
        <v>0.25</v>
      </c>
      <c r="H965" s="34">
        <f t="shared" si="763"/>
        <v>0.1</v>
      </c>
      <c r="I965" s="34">
        <f t="shared" si="764"/>
        <v>2290.71</v>
      </c>
      <c r="J965" s="34">
        <f t="shared" si="765"/>
        <v>2290.71</v>
      </c>
      <c r="K965" s="34">
        <f t="shared" si="765"/>
        <v>0</v>
      </c>
      <c r="L965" s="34">
        <f t="shared" si="765"/>
        <v>0</v>
      </c>
      <c r="M965" s="34">
        <f t="shared" si="765"/>
        <v>0</v>
      </c>
      <c r="N965" s="34">
        <v>0</v>
      </c>
      <c r="O965" s="34">
        <v>0</v>
      </c>
      <c r="P965" s="34">
        <f t="shared" si="766"/>
        <v>0</v>
      </c>
      <c r="Q965" s="34">
        <v>0</v>
      </c>
      <c r="R965" s="34">
        <v>0</v>
      </c>
      <c r="S965" s="34">
        <v>0</v>
      </c>
      <c r="T965" s="34">
        <v>0</v>
      </c>
      <c r="U965" s="34">
        <v>0</v>
      </c>
      <c r="V965" s="34">
        <v>0</v>
      </c>
      <c r="W965" s="34">
        <f t="shared" si="767"/>
        <v>0</v>
      </c>
      <c r="X965" s="34">
        <v>0</v>
      </c>
      <c r="Y965" s="34">
        <v>0</v>
      </c>
      <c r="Z965" s="34">
        <v>0</v>
      </c>
      <c r="AA965" s="34">
        <v>0</v>
      </c>
      <c r="AB965" s="34">
        <v>0</v>
      </c>
      <c r="AC965" s="34">
        <v>0</v>
      </c>
      <c r="AD965" s="34">
        <f t="shared" si="768"/>
        <v>0</v>
      </c>
      <c r="AE965" s="34">
        <v>0</v>
      </c>
      <c r="AF965" s="34">
        <v>0</v>
      </c>
      <c r="AG965" s="34">
        <v>0</v>
      </c>
      <c r="AH965" s="34">
        <v>0</v>
      </c>
      <c r="AI965" s="34">
        <v>0.25</v>
      </c>
      <c r="AJ965" s="34">
        <v>0.1</v>
      </c>
      <c r="AK965" s="34">
        <f t="shared" si="769"/>
        <v>290.70999999999998</v>
      </c>
      <c r="AL965" s="34">
        <v>290.70999999999998</v>
      </c>
      <c r="AM965" s="34">
        <v>0</v>
      </c>
      <c r="AN965" s="34">
        <v>0</v>
      </c>
      <c r="AO965" s="34">
        <v>0</v>
      </c>
      <c r="AP965" s="34">
        <v>0</v>
      </c>
      <c r="AQ965" s="34">
        <v>0</v>
      </c>
      <c r="AR965" s="34">
        <f t="shared" si="770"/>
        <v>2000</v>
      </c>
      <c r="AS965" s="34">
        <v>2000</v>
      </c>
      <c r="AT965" s="34">
        <v>0</v>
      </c>
      <c r="AU965" s="34">
        <v>0</v>
      </c>
      <c r="AV965" s="34">
        <v>0</v>
      </c>
    </row>
    <row r="966" spans="1:48" ht="76.5" x14ac:dyDescent="0.5">
      <c r="A966" s="53">
        <v>889</v>
      </c>
      <c r="B966" s="50" t="s">
        <v>1856</v>
      </c>
      <c r="C966" s="51" t="s">
        <v>1857</v>
      </c>
      <c r="D966" s="52">
        <v>2018</v>
      </c>
      <c r="E966" s="52">
        <v>2024</v>
      </c>
      <c r="F966" s="33">
        <v>5576.66</v>
      </c>
      <c r="G966" s="34">
        <f t="shared" si="763"/>
        <v>0</v>
      </c>
      <c r="H966" s="34">
        <f t="shared" si="763"/>
        <v>0</v>
      </c>
      <c r="I966" s="34">
        <f t="shared" si="764"/>
        <v>5576.66</v>
      </c>
      <c r="J966" s="34">
        <f t="shared" si="765"/>
        <v>5576.66</v>
      </c>
      <c r="K966" s="34">
        <f t="shared" si="765"/>
        <v>0</v>
      </c>
      <c r="L966" s="34">
        <f t="shared" si="765"/>
        <v>0</v>
      </c>
      <c r="M966" s="34">
        <f t="shared" si="765"/>
        <v>0</v>
      </c>
      <c r="N966" s="34">
        <v>0</v>
      </c>
      <c r="O966" s="34">
        <v>0</v>
      </c>
      <c r="P966" s="34">
        <f t="shared" si="766"/>
        <v>0</v>
      </c>
      <c r="Q966" s="34">
        <v>0</v>
      </c>
      <c r="R966" s="34">
        <v>0</v>
      </c>
      <c r="S966" s="34">
        <v>0</v>
      </c>
      <c r="T966" s="34">
        <v>0</v>
      </c>
      <c r="U966" s="34">
        <v>0</v>
      </c>
      <c r="V966" s="34">
        <v>0</v>
      </c>
      <c r="W966" s="34">
        <f t="shared" si="767"/>
        <v>0</v>
      </c>
      <c r="X966" s="34">
        <v>0</v>
      </c>
      <c r="Y966" s="34">
        <v>0</v>
      </c>
      <c r="Z966" s="34">
        <v>0</v>
      </c>
      <c r="AA966" s="34">
        <v>0</v>
      </c>
      <c r="AB966" s="34">
        <v>0</v>
      </c>
      <c r="AC966" s="34">
        <v>0</v>
      </c>
      <c r="AD966" s="34">
        <f t="shared" si="768"/>
        <v>0</v>
      </c>
      <c r="AE966" s="34">
        <v>0</v>
      </c>
      <c r="AF966" s="34">
        <v>0</v>
      </c>
      <c r="AG966" s="34">
        <v>0</v>
      </c>
      <c r="AH966" s="34">
        <v>0</v>
      </c>
      <c r="AI966" s="34">
        <v>0</v>
      </c>
      <c r="AJ966" s="34">
        <v>0</v>
      </c>
      <c r="AK966" s="34">
        <f t="shared" si="769"/>
        <v>576.66</v>
      </c>
      <c r="AL966" s="34">
        <v>576.66</v>
      </c>
      <c r="AM966" s="34">
        <v>0</v>
      </c>
      <c r="AN966" s="34">
        <v>0</v>
      </c>
      <c r="AO966" s="34">
        <v>0</v>
      </c>
      <c r="AP966" s="34">
        <v>0</v>
      </c>
      <c r="AQ966" s="34">
        <v>0</v>
      </c>
      <c r="AR966" s="34">
        <f t="shared" si="770"/>
        <v>5000</v>
      </c>
      <c r="AS966" s="34">
        <v>5000</v>
      </c>
      <c r="AT966" s="34">
        <v>0</v>
      </c>
      <c r="AU966" s="34">
        <v>0</v>
      </c>
      <c r="AV966" s="34">
        <v>0</v>
      </c>
    </row>
    <row r="967" spans="1:48" ht="38.25" x14ac:dyDescent="0.5">
      <c r="A967" s="53"/>
      <c r="B967" s="43" t="s">
        <v>1858</v>
      </c>
      <c r="C967" s="48"/>
      <c r="D967" s="52"/>
      <c r="E967" s="45"/>
      <c r="F967" s="35">
        <f>SUM(F968:F972)</f>
        <v>9351.7100000000009</v>
      </c>
      <c r="G967" s="35">
        <f t="shared" ref="G967:AV967" si="771">SUM(G968:G972)</f>
        <v>0</v>
      </c>
      <c r="H967" s="35">
        <f t="shared" si="771"/>
        <v>0</v>
      </c>
      <c r="I967" s="35">
        <f t="shared" si="771"/>
        <v>6519.3200000000006</v>
      </c>
      <c r="J967" s="35">
        <f t="shared" si="771"/>
        <v>6519.3200000000006</v>
      </c>
      <c r="K967" s="35">
        <f t="shared" si="771"/>
        <v>0</v>
      </c>
      <c r="L967" s="35">
        <f t="shared" si="771"/>
        <v>0</v>
      </c>
      <c r="M967" s="35">
        <f t="shared" si="771"/>
        <v>0</v>
      </c>
      <c r="N967" s="35">
        <f t="shared" si="771"/>
        <v>0</v>
      </c>
      <c r="O967" s="35">
        <f t="shared" si="771"/>
        <v>0</v>
      </c>
      <c r="P967" s="35">
        <f t="shared" si="771"/>
        <v>650.86200000000008</v>
      </c>
      <c r="Q967" s="35">
        <f t="shared" si="771"/>
        <v>650.86200000000008</v>
      </c>
      <c r="R967" s="35">
        <f t="shared" si="771"/>
        <v>0</v>
      </c>
      <c r="S967" s="35">
        <f t="shared" si="771"/>
        <v>0</v>
      </c>
      <c r="T967" s="35">
        <f t="shared" si="771"/>
        <v>0</v>
      </c>
      <c r="U967" s="35">
        <f t="shared" si="771"/>
        <v>0</v>
      </c>
      <c r="V967" s="35">
        <f t="shared" si="771"/>
        <v>0</v>
      </c>
      <c r="W967" s="35">
        <f t="shared" si="771"/>
        <v>2603.4480000000003</v>
      </c>
      <c r="X967" s="35">
        <f t="shared" si="771"/>
        <v>2603.4480000000003</v>
      </c>
      <c r="Y967" s="35">
        <f t="shared" si="771"/>
        <v>0</v>
      </c>
      <c r="Z967" s="35">
        <f t="shared" si="771"/>
        <v>0</v>
      </c>
      <c r="AA967" s="35">
        <f t="shared" si="771"/>
        <v>0</v>
      </c>
      <c r="AB967" s="35">
        <f t="shared" si="771"/>
        <v>0</v>
      </c>
      <c r="AC967" s="35">
        <f t="shared" si="771"/>
        <v>0</v>
      </c>
      <c r="AD967" s="35">
        <f t="shared" si="771"/>
        <v>0</v>
      </c>
      <c r="AE967" s="35">
        <f t="shared" si="771"/>
        <v>0</v>
      </c>
      <c r="AF967" s="35">
        <f t="shared" si="771"/>
        <v>0</v>
      </c>
      <c r="AG967" s="35">
        <f t="shared" si="771"/>
        <v>0</v>
      </c>
      <c r="AH967" s="35">
        <f t="shared" si="771"/>
        <v>0</v>
      </c>
      <c r="AI967" s="35">
        <f t="shared" si="771"/>
        <v>0</v>
      </c>
      <c r="AJ967" s="35">
        <f t="shared" si="771"/>
        <v>0</v>
      </c>
      <c r="AK967" s="35">
        <f t="shared" si="771"/>
        <v>235.01</v>
      </c>
      <c r="AL967" s="35">
        <f t="shared" si="771"/>
        <v>235.01</v>
      </c>
      <c r="AM967" s="35">
        <f t="shared" si="771"/>
        <v>0</v>
      </c>
      <c r="AN967" s="35">
        <f t="shared" si="771"/>
        <v>0</v>
      </c>
      <c r="AO967" s="35">
        <f t="shared" si="771"/>
        <v>0</v>
      </c>
      <c r="AP967" s="35">
        <f t="shared" si="771"/>
        <v>0</v>
      </c>
      <c r="AQ967" s="35">
        <f t="shared" si="771"/>
        <v>0</v>
      </c>
      <c r="AR967" s="35">
        <f t="shared" si="771"/>
        <v>3030</v>
      </c>
      <c r="AS967" s="35">
        <f t="shared" si="771"/>
        <v>3030</v>
      </c>
      <c r="AT967" s="35">
        <f t="shared" si="771"/>
        <v>0</v>
      </c>
      <c r="AU967" s="35">
        <f t="shared" si="771"/>
        <v>0</v>
      </c>
      <c r="AV967" s="35">
        <f t="shared" si="771"/>
        <v>0</v>
      </c>
    </row>
    <row r="968" spans="1:48" ht="153" x14ac:dyDescent="0.5">
      <c r="A968" s="53">
        <v>890</v>
      </c>
      <c r="B968" s="50" t="s">
        <v>1859</v>
      </c>
      <c r="C968" s="51" t="s">
        <v>1860</v>
      </c>
      <c r="D968" s="52">
        <v>2015</v>
      </c>
      <c r="E968" s="52">
        <v>2025</v>
      </c>
      <c r="F968" s="33">
        <v>635.06000000000006</v>
      </c>
      <c r="G968" s="34">
        <f t="shared" ref="G968:H972" si="772">N968+U968+AB968+AI968+AP968</f>
        <v>0</v>
      </c>
      <c r="H968" s="34">
        <f t="shared" si="772"/>
        <v>0</v>
      </c>
      <c r="I968" s="34">
        <f t="shared" ref="I968:I972" si="773">J968+K968+L968</f>
        <v>10</v>
      </c>
      <c r="J968" s="34">
        <f t="shared" ref="J968:M972" si="774">Q968+X968+AE968+AL968+AS968</f>
        <v>10</v>
      </c>
      <c r="K968" s="34">
        <f t="shared" si="774"/>
        <v>0</v>
      </c>
      <c r="L968" s="34">
        <f t="shared" si="774"/>
        <v>0</v>
      </c>
      <c r="M968" s="34">
        <f t="shared" si="774"/>
        <v>0</v>
      </c>
      <c r="N968" s="34">
        <v>0</v>
      </c>
      <c r="O968" s="34">
        <v>0</v>
      </c>
      <c r="P968" s="34">
        <f t="shared" ref="P968:P972" si="775">Q968+R968+S968</f>
        <v>0</v>
      </c>
      <c r="Q968" s="34">
        <v>0</v>
      </c>
      <c r="R968" s="34">
        <v>0</v>
      </c>
      <c r="S968" s="34">
        <v>0</v>
      </c>
      <c r="T968" s="34">
        <v>0</v>
      </c>
      <c r="U968" s="34">
        <v>0</v>
      </c>
      <c r="V968" s="34">
        <v>0</v>
      </c>
      <c r="W968" s="34">
        <f t="shared" ref="W968:W972" si="776">X968+Y968+Z968</f>
        <v>0</v>
      </c>
      <c r="X968" s="34">
        <v>0</v>
      </c>
      <c r="Y968" s="34">
        <v>0</v>
      </c>
      <c r="Z968" s="34">
        <v>0</v>
      </c>
      <c r="AA968" s="34">
        <v>0</v>
      </c>
      <c r="AB968" s="34">
        <v>0</v>
      </c>
      <c r="AC968" s="34">
        <v>0</v>
      </c>
      <c r="AD968" s="34">
        <f t="shared" ref="AD968:AD972" si="777">AE968+AF968+AG968</f>
        <v>0</v>
      </c>
      <c r="AE968" s="34">
        <v>0</v>
      </c>
      <c r="AF968" s="34">
        <v>0</v>
      </c>
      <c r="AG968" s="34">
        <v>0</v>
      </c>
      <c r="AH968" s="34">
        <v>0</v>
      </c>
      <c r="AI968" s="34">
        <v>0</v>
      </c>
      <c r="AJ968" s="34">
        <v>0</v>
      </c>
      <c r="AK968" s="34">
        <f t="shared" ref="AK968:AK972" si="778">AL968+AM968+AN968</f>
        <v>0</v>
      </c>
      <c r="AL968" s="34">
        <v>0</v>
      </c>
      <c r="AM968" s="34">
        <v>0</v>
      </c>
      <c r="AN968" s="34">
        <v>0</v>
      </c>
      <c r="AO968" s="34">
        <v>0</v>
      </c>
      <c r="AP968" s="34">
        <v>0</v>
      </c>
      <c r="AQ968" s="34">
        <v>0</v>
      </c>
      <c r="AR968" s="34">
        <f t="shared" ref="AR968:AR972" si="779">AS968+AT968+AU968</f>
        <v>10</v>
      </c>
      <c r="AS968" s="34">
        <v>10</v>
      </c>
      <c r="AT968" s="34">
        <v>0</v>
      </c>
      <c r="AU968" s="34">
        <v>0</v>
      </c>
      <c r="AV968" s="34">
        <v>0</v>
      </c>
    </row>
    <row r="969" spans="1:48" ht="153" x14ac:dyDescent="0.5">
      <c r="A969" s="53">
        <v>891</v>
      </c>
      <c r="B969" s="50" t="s">
        <v>1859</v>
      </c>
      <c r="C969" s="51" t="s">
        <v>1861</v>
      </c>
      <c r="D969" s="52">
        <v>2015</v>
      </c>
      <c r="E969" s="52">
        <v>2025</v>
      </c>
      <c r="F969" s="33">
        <v>760.31999999999994</v>
      </c>
      <c r="G969" s="34">
        <f t="shared" si="772"/>
        <v>0</v>
      </c>
      <c r="H969" s="34">
        <f t="shared" si="772"/>
        <v>0</v>
      </c>
      <c r="I969" s="34">
        <f t="shared" si="773"/>
        <v>10</v>
      </c>
      <c r="J969" s="34">
        <f t="shared" si="774"/>
        <v>10</v>
      </c>
      <c r="K969" s="34">
        <f t="shared" si="774"/>
        <v>0</v>
      </c>
      <c r="L969" s="34">
        <f t="shared" si="774"/>
        <v>0</v>
      </c>
      <c r="M969" s="34">
        <f t="shared" si="774"/>
        <v>0</v>
      </c>
      <c r="N969" s="34">
        <v>0</v>
      </c>
      <c r="O969" s="34">
        <v>0</v>
      </c>
      <c r="P969" s="34">
        <f t="shared" si="775"/>
        <v>0</v>
      </c>
      <c r="Q969" s="34">
        <v>0</v>
      </c>
      <c r="R969" s="34">
        <v>0</v>
      </c>
      <c r="S969" s="34">
        <v>0</v>
      </c>
      <c r="T969" s="34">
        <v>0</v>
      </c>
      <c r="U969" s="34">
        <v>0</v>
      </c>
      <c r="V969" s="34">
        <v>0</v>
      </c>
      <c r="W969" s="34">
        <f t="shared" si="776"/>
        <v>0</v>
      </c>
      <c r="X969" s="34">
        <v>0</v>
      </c>
      <c r="Y969" s="34">
        <v>0</v>
      </c>
      <c r="Z969" s="34">
        <v>0</v>
      </c>
      <c r="AA969" s="34">
        <v>0</v>
      </c>
      <c r="AB969" s="34">
        <v>0</v>
      </c>
      <c r="AC969" s="34">
        <v>0</v>
      </c>
      <c r="AD969" s="34">
        <f t="shared" si="777"/>
        <v>0</v>
      </c>
      <c r="AE969" s="34">
        <v>0</v>
      </c>
      <c r="AF969" s="34">
        <v>0</v>
      </c>
      <c r="AG969" s="34">
        <v>0</v>
      </c>
      <c r="AH969" s="34">
        <v>0</v>
      </c>
      <c r="AI969" s="34">
        <v>0</v>
      </c>
      <c r="AJ969" s="34">
        <v>0</v>
      </c>
      <c r="AK969" s="34">
        <f t="shared" si="778"/>
        <v>0</v>
      </c>
      <c r="AL969" s="34">
        <v>0</v>
      </c>
      <c r="AM969" s="34">
        <v>0</v>
      </c>
      <c r="AN969" s="34">
        <v>0</v>
      </c>
      <c r="AO969" s="34">
        <v>0</v>
      </c>
      <c r="AP969" s="34">
        <v>0</v>
      </c>
      <c r="AQ969" s="34">
        <v>0</v>
      </c>
      <c r="AR969" s="34">
        <f t="shared" si="779"/>
        <v>10</v>
      </c>
      <c r="AS969" s="34">
        <v>10</v>
      </c>
      <c r="AT969" s="34">
        <v>0</v>
      </c>
      <c r="AU969" s="34">
        <v>0</v>
      </c>
      <c r="AV969" s="34">
        <v>0</v>
      </c>
    </row>
    <row r="970" spans="1:48" ht="114.75" x14ac:dyDescent="0.5">
      <c r="A970" s="53">
        <v>892</v>
      </c>
      <c r="B970" s="50" t="s">
        <v>1862</v>
      </c>
      <c r="C970" s="51" t="s">
        <v>1863</v>
      </c>
      <c r="D970" s="52">
        <v>2015</v>
      </c>
      <c r="E970" s="52">
        <v>2025</v>
      </c>
      <c r="F970" s="33">
        <v>1467.0100000000002</v>
      </c>
      <c r="G970" s="34">
        <f t="shared" si="772"/>
        <v>0</v>
      </c>
      <c r="H970" s="34">
        <f t="shared" si="772"/>
        <v>0</v>
      </c>
      <c r="I970" s="34">
        <f t="shared" si="773"/>
        <v>10</v>
      </c>
      <c r="J970" s="34">
        <f t="shared" si="774"/>
        <v>10</v>
      </c>
      <c r="K970" s="34">
        <f t="shared" si="774"/>
        <v>0</v>
      </c>
      <c r="L970" s="34">
        <f t="shared" si="774"/>
        <v>0</v>
      </c>
      <c r="M970" s="34">
        <f t="shared" si="774"/>
        <v>0</v>
      </c>
      <c r="N970" s="34">
        <v>0</v>
      </c>
      <c r="O970" s="34">
        <v>0</v>
      </c>
      <c r="P970" s="34">
        <f t="shared" si="775"/>
        <v>0</v>
      </c>
      <c r="Q970" s="34">
        <v>0</v>
      </c>
      <c r="R970" s="34">
        <v>0</v>
      </c>
      <c r="S970" s="34">
        <v>0</v>
      </c>
      <c r="T970" s="34">
        <v>0</v>
      </c>
      <c r="U970" s="34">
        <v>0</v>
      </c>
      <c r="V970" s="34">
        <v>0</v>
      </c>
      <c r="W970" s="34">
        <f t="shared" si="776"/>
        <v>0</v>
      </c>
      <c r="X970" s="34">
        <v>0</v>
      </c>
      <c r="Y970" s="34">
        <v>0</v>
      </c>
      <c r="Z970" s="34">
        <v>0</v>
      </c>
      <c r="AA970" s="34">
        <v>0</v>
      </c>
      <c r="AB970" s="34">
        <v>0</v>
      </c>
      <c r="AC970" s="34">
        <v>0</v>
      </c>
      <c r="AD970" s="34">
        <f t="shared" si="777"/>
        <v>0</v>
      </c>
      <c r="AE970" s="34">
        <v>0</v>
      </c>
      <c r="AF970" s="34">
        <v>0</v>
      </c>
      <c r="AG970" s="34">
        <v>0</v>
      </c>
      <c r="AH970" s="34">
        <v>0</v>
      </c>
      <c r="AI970" s="34">
        <v>0</v>
      </c>
      <c r="AJ970" s="34">
        <v>0</v>
      </c>
      <c r="AK970" s="34">
        <f t="shared" si="778"/>
        <v>0</v>
      </c>
      <c r="AL970" s="34">
        <v>0</v>
      </c>
      <c r="AM970" s="34">
        <v>0</v>
      </c>
      <c r="AN970" s="34">
        <v>0</v>
      </c>
      <c r="AO970" s="34">
        <v>0</v>
      </c>
      <c r="AP970" s="34">
        <v>0</v>
      </c>
      <c r="AQ970" s="34">
        <v>0</v>
      </c>
      <c r="AR970" s="34">
        <f t="shared" si="779"/>
        <v>10</v>
      </c>
      <c r="AS970" s="34">
        <v>10</v>
      </c>
      <c r="AT970" s="34">
        <v>0</v>
      </c>
      <c r="AU970" s="34">
        <v>0</v>
      </c>
      <c r="AV970" s="34">
        <v>0</v>
      </c>
    </row>
    <row r="971" spans="1:48" ht="76.5" x14ac:dyDescent="0.5">
      <c r="A971" s="53">
        <v>893</v>
      </c>
      <c r="B971" s="50" t="s">
        <v>1864</v>
      </c>
      <c r="C971" s="51" t="s">
        <v>1865</v>
      </c>
      <c r="D971" s="52">
        <v>2018</v>
      </c>
      <c r="E971" s="52">
        <v>2024</v>
      </c>
      <c r="F971" s="33">
        <v>3235.01</v>
      </c>
      <c r="G971" s="34">
        <f t="shared" si="772"/>
        <v>0</v>
      </c>
      <c r="H971" s="34">
        <f t="shared" si="772"/>
        <v>0</v>
      </c>
      <c r="I971" s="34">
        <f t="shared" si="773"/>
        <v>3235.01</v>
      </c>
      <c r="J971" s="34">
        <f t="shared" si="774"/>
        <v>3235.01</v>
      </c>
      <c r="K971" s="34">
        <f t="shared" si="774"/>
        <v>0</v>
      </c>
      <c r="L971" s="34">
        <f t="shared" si="774"/>
        <v>0</v>
      </c>
      <c r="M971" s="34">
        <f t="shared" si="774"/>
        <v>0</v>
      </c>
      <c r="N971" s="34">
        <v>0</v>
      </c>
      <c r="O971" s="34">
        <v>0</v>
      </c>
      <c r="P971" s="34">
        <f t="shared" si="775"/>
        <v>0</v>
      </c>
      <c r="Q971" s="34">
        <v>0</v>
      </c>
      <c r="R971" s="34">
        <v>0</v>
      </c>
      <c r="S971" s="34">
        <v>0</v>
      </c>
      <c r="T971" s="34">
        <v>0</v>
      </c>
      <c r="U971" s="34">
        <v>0</v>
      </c>
      <c r="V971" s="34">
        <v>0</v>
      </c>
      <c r="W971" s="34">
        <f t="shared" si="776"/>
        <v>0</v>
      </c>
      <c r="X971" s="34">
        <v>0</v>
      </c>
      <c r="Y971" s="34">
        <v>0</v>
      </c>
      <c r="Z971" s="34">
        <v>0</v>
      </c>
      <c r="AA971" s="34">
        <v>0</v>
      </c>
      <c r="AB971" s="34">
        <v>0</v>
      </c>
      <c r="AC971" s="34">
        <v>0</v>
      </c>
      <c r="AD971" s="34">
        <f t="shared" si="777"/>
        <v>0</v>
      </c>
      <c r="AE971" s="34">
        <v>0</v>
      </c>
      <c r="AF971" s="34">
        <v>0</v>
      </c>
      <c r="AG971" s="34">
        <v>0</v>
      </c>
      <c r="AH971" s="34">
        <v>0</v>
      </c>
      <c r="AI971" s="34">
        <v>0</v>
      </c>
      <c r="AJ971" s="34">
        <v>0</v>
      </c>
      <c r="AK971" s="34">
        <f t="shared" si="778"/>
        <v>235.01</v>
      </c>
      <c r="AL971" s="34">
        <v>235.01</v>
      </c>
      <c r="AM971" s="34">
        <v>0</v>
      </c>
      <c r="AN971" s="34">
        <v>0</v>
      </c>
      <c r="AO971" s="34">
        <v>0</v>
      </c>
      <c r="AP971" s="34">
        <v>0</v>
      </c>
      <c r="AQ971" s="34">
        <v>0</v>
      </c>
      <c r="AR971" s="34">
        <f t="shared" si="779"/>
        <v>3000</v>
      </c>
      <c r="AS971" s="34">
        <v>3000</v>
      </c>
      <c r="AT971" s="34">
        <v>0</v>
      </c>
      <c r="AU971" s="34">
        <v>0</v>
      </c>
      <c r="AV971" s="34">
        <v>0</v>
      </c>
    </row>
    <row r="972" spans="1:48" ht="153" x14ac:dyDescent="0.5">
      <c r="A972" s="53">
        <v>894</v>
      </c>
      <c r="B972" s="50" t="s">
        <v>1866</v>
      </c>
      <c r="C972" s="51" t="s">
        <v>1867</v>
      </c>
      <c r="D972" s="52">
        <v>2020</v>
      </c>
      <c r="E972" s="52">
        <v>2021</v>
      </c>
      <c r="F972" s="33">
        <v>3254.31</v>
      </c>
      <c r="G972" s="34">
        <f t="shared" si="772"/>
        <v>0</v>
      </c>
      <c r="H972" s="34">
        <f t="shared" si="772"/>
        <v>0</v>
      </c>
      <c r="I972" s="34">
        <f t="shared" si="773"/>
        <v>3254.3100000000004</v>
      </c>
      <c r="J972" s="34">
        <f t="shared" si="774"/>
        <v>3254.3100000000004</v>
      </c>
      <c r="K972" s="34">
        <f t="shared" si="774"/>
        <v>0</v>
      </c>
      <c r="L972" s="34">
        <f t="shared" si="774"/>
        <v>0</v>
      </c>
      <c r="M972" s="34">
        <f t="shared" si="774"/>
        <v>0</v>
      </c>
      <c r="N972" s="34">
        <v>0</v>
      </c>
      <c r="O972" s="34">
        <v>0</v>
      </c>
      <c r="P972" s="34">
        <f t="shared" si="775"/>
        <v>650.86200000000008</v>
      </c>
      <c r="Q972" s="34">
        <v>650.86200000000008</v>
      </c>
      <c r="R972" s="34">
        <v>0</v>
      </c>
      <c r="S972" s="34">
        <v>0</v>
      </c>
      <c r="T972" s="34">
        <v>0</v>
      </c>
      <c r="U972" s="34">
        <v>0</v>
      </c>
      <c r="V972" s="34">
        <v>0</v>
      </c>
      <c r="W972" s="34">
        <f t="shared" si="776"/>
        <v>2603.4480000000003</v>
      </c>
      <c r="X972" s="33">
        <v>2603.4480000000003</v>
      </c>
      <c r="Y972" s="34">
        <v>0</v>
      </c>
      <c r="Z972" s="34">
        <v>0</v>
      </c>
      <c r="AA972" s="34">
        <v>0</v>
      </c>
      <c r="AB972" s="34">
        <v>0</v>
      </c>
      <c r="AC972" s="34">
        <v>0</v>
      </c>
      <c r="AD972" s="34">
        <f t="shared" si="777"/>
        <v>0</v>
      </c>
      <c r="AE972" s="34">
        <v>0</v>
      </c>
      <c r="AF972" s="34">
        <v>0</v>
      </c>
      <c r="AG972" s="34">
        <v>0</v>
      </c>
      <c r="AH972" s="34">
        <v>0</v>
      </c>
      <c r="AI972" s="34">
        <v>0</v>
      </c>
      <c r="AJ972" s="34">
        <v>0</v>
      </c>
      <c r="AK972" s="34">
        <f t="shared" si="778"/>
        <v>0</v>
      </c>
      <c r="AL972" s="34">
        <v>0</v>
      </c>
      <c r="AM972" s="34">
        <v>0</v>
      </c>
      <c r="AN972" s="34">
        <v>0</v>
      </c>
      <c r="AO972" s="34">
        <v>0</v>
      </c>
      <c r="AP972" s="34">
        <v>0</v>
      </c>
      <c r="AQ972" s="34">
        <v>0</v>
      </c>
      <c r="AR972" s="34">
        <f t="shared" si="779"/>
        <v>0</v>
      </c>
      <c r="AS972" s="34">
        <v>0</v>
      </c>
      <c r="AT972" s="34">
        <v>0</v>
      </c>
      <c r="AU972" s="34">
        <v>0</v>
      </c>
      <c r="AV972" s="34">
        <v>0</v>
      </c>
    </row>
    <row r="973" spans="1:48" ht="38.25" x14ac:dyDescent="0.5">
      <c r="A973" s="53"/>
      <c r="B973" s="43" t="s">
        <v>249</v>
      </c>
      <c r="C973" s="48"/>
      <c r="D973" s="52"/>
      <c r="E973" s="45"/>
      <c r="F973" s="35">
        <f>SUM(F974:F982)</f>
        <v>56083.39271</v>
      </c>
      <c r="G973" s="35">
        <f t="shared" ref="G973:AV973" si="780">SUM(G974:G982)</f>
        <v>7.7900000000000009</v>
      </c>
      <c r="H973" s="35">
        <f t="shared" si="780"/>
        <v>3.08</v>
      </c>
      <c r="I973" s="35">
        <f t="shared" si="780"/>
        <v>43838.170000000173</v>
      </c>
      <c r="J973" s="35">
        <f t="shared" si="780"/>
        <v>43838.170000000173</v>
      </c>
      <c r="K973" s="35">
        <f t="shared" si="780"/>
        <v>0</v>
      </c>
      <c r="L973" s="35">
        <f t="shared" si="780"/>
        <v>0</v>
      </c>
      <c r="M973" s="35">
        <f t="shared" si="780"/>
        <v>0</v>
      </c>
      <c r="N973" s="35">
        <f t="shared" si="780"/>
        <v>1.5899999999999999</v>
      </c>
      <c r="O973" s="35">
        <f t="shared" si="780"/>
        <v>1.28</v>
      </c>
      <c r="P973" s="35">
        <f t="shared" si="780"/>
        <v>10450.000000000167</v>
      </c>
      <c r="Q973" s="35">
        <f t="shared" si="780"/>
        <v>10450.000000000167</v>
      </c>
      <c r="R973" s="35">
        <f t="shared" si="780"/>
        <v>0</v>
      </c>
      <c r="S973" s="35">
        <f t="shared" si="780"/>
        <v>0</v>
      </c>
      <c r="T973" s="35">
        <f t="shared" si="780"/>
        <v>0</v>
      </c>
      <c r="U973" s="35">
        <f t="shared" si="780"/>
        <v>3.14</v>
      </c>
      <c r="V973" s="35">
        <f t="shared" si="780"/>
        <v>0.75</v>
      </c>
      <c r="W973" s="35">
        <f t="shared" si="780"/>
        <v>3962.7799999999997</v>
      </c>
      <c r="X973" s="35">
        <f t="shared" si="780"/>
        <v>3962.7799999999997</v>
      </c>
      <c r="Y973" s="35">
        <f t="shared" si="780"/>
        <v>0</v>
      </c>
      <c r="Z973" s="35">
        <f t="shared" si="780"/>
        <v>0</v>
      </c>
      <c r="AA973" s="35">
        <f t="shared" si="780"/>
        <v>0</v>
      </c>
      <c r="AB973" s="35">
        <f t="shared" si="780"/>
        <v>0</v>
      </c>
      <c r="AC973" s="35">
        <f t="shared" si="780"/>
        <v>0</v>
      </c>
      <c r="AD973" s="35">
        <f t="shared" si="780"/>
        <v>0</v>
      </c>
      <c r="AE973" s="35">
        <f t="shared" si="780"/>
        <v>0</v>
      </c>
      <c r="AF973" s="35">
        <f t="shared" si="780"/>
        <v>0</v>
      </c>
      <c r="AG973" s="35">
        <f t="shared" si="780"/>
        <v>0</v>
      </c>
      <c r="AH973" s="35">
        <f t="shared" si="780"/>
        <v>0</v>
      </c>
      <c r="AI973" s="35">
        <f t="shared" si="780"/>
        <v>3.06</v>
      </c>
      <c r="AJ973" s="35">
        <f t="shared" si="780"/>
        <v>1.05</v>
      </c>
      <c r="AK973" s="35">
        <f t="shared" si="780"/>
        <v>2425.3900000000003</v>
      </c>
      <c r="AL973" s="35">
        <f t="shared" si="780"/>
        <v>2425.3900000000003</v>
      </c>
      <c r="AM973" s="35">
        <f t="shared" si="780"/>
        <v>0</v>
      </c>
      <c r="AN973" s="35">
        <f t="shared" si="780"/>
        <v>0</v>
      </c>
      <c r="AO973" s="35">
        <f t="shared" si="780"/>
        <v>0</v>
      </c>
      <c r="AP973" s="35">
        <f t="shared" si="780"/>
        <v>0</v>
      </c>
      <c r="AQ973" s="35">
        <f t="shared" si="780"/>
        <v>0</v>
      </c>
      <c r="AR973" s="35">
        <f t="shared" si="780"/>
        <v>27000</v>
      </c>
      <c r="AS973" s="35">
        <f t="shared" si="780"/>
        <v>27000</v>
      </c>
      <c r="AT973" s="35">
        <f t="shared" si="780"/>
        <v>0</v>
      </c>
      <c r="AU973" s="35">
        <f t="shared" si="780"/>
        <v>0</v>
      </c>
      <c r="AV973" s="35">
        <f t="shared" si="780"/>
        <v>0</v>
      </c>
    </row>
    <row r="974" spans="1:48" ht="114.75" x14ac:dyDescent="0.5">
      <c r="A974" s="53">
        <v>895</v>
      </c>
      <c r="B974" s="50" t="s">
        <v>1868</v>
      </c>
      <c r="C974" s="51" t="s">
        <v>1869</v>
      </c>
      <c r="D974" s="52">
        <v>2019</v>
      </c>
      <c r="E974" s="52">
        <v>2023</v>
      </c>
      <c r="F974" s="33">
        <v>11570.79</v>
      </c>
      <c r="G974" s="34">
        <f t="shared" ref="G974:G982" si="781">N974+U974+AB974+AI974+AP974</f>
        <v>1.6</v>
      </c>
      <c r="H974" s="34">
        <f t="shared" ref="H974:H982" si="782">O974+V974+AC974+AJ974+AQ974</f>
        <v>0.25</v>
      </c>
      <c r="I974" s="34">
        <f t="shared" ref="I974:I982" si="783">J974+K974+L974</f>
        <v>11570.79</v>
      </c>
      <c r="J974" s="34">
        <f t="shared" ref="J974:J982" si="784">Q974+X974+AE974+AL974+AS974</f>
        <v>11570.79</v>
      </c>
      <c r="K974" s="34">
        <f t="shared" ref="K974:K982" si="785">R974+Y974+AF974+AM974+AT974</f>
        <v>0</v>
      </c>
      <c r="L974" s="34">
        <f t="shared" ref="L974:L982" si="786">S974+Z974+AG974+AN974+AU974</f>
        <v>0</v>
      </c>
      <c r="M974" s="34">
        <f t="shared" ref="M974:M982" si="787">T974+AA974+AH974+AO974+AV974</f>
        <v>0</v>
      </c>
      <c r="N974" s="34">
        <v>0</v>
      </c>
      <c r="O974" s="34">
        <v>0</v>
      </c>
      <c r="P974" s="34">
        <f t="shared" ref="P974:P982" si="788">Q974+R974+S974</f>
        <v>0</v>
      </c>
      <c r="Q974" s="34">
        <v>0</v>
      </c>
      <c r="R974" s="34">
        <v>0</v>
      </c>
      <c r="S974" s="34">
        <v>0</v>
      </c>
      <c r="T974" s="34">
        <v>0</v>
      </c>
      <c r="U974" s="34">
        <v>0</v>
      </c>
      <c r="V974" s="34">
        <v>0</v>
      </c>
      <c r="W974" s="34">
        <f t="shared" ref="W974:W982" si="789">X974+Y974+Z974</f>
        <v>0</v>
      </c>
      <c r="X974" s="34">
        <v>0</v>
      </c>
      <c r="Y974" s="34">
        <v>0</v>
      </c>
      <c r="Z974" s="34">
        <v>0</v>
      </c>
      <c r="AA974" s="34">
        <v>0</v>
      </c>
      <c r="AB974" s="34">
        <v>0</v>
      </c>
      <c r="AC974" s="34">
        <v>0</v>
      </c>
      <c r="AD974" s="34">
        <f t="shared" ref="AD974:AD982" si="790">AE974+AF974+AG974</f>
        <v>0</v>
      </c>
      <c r="AE974" s="34">
        <v>0</v>
      </c>
      <c r="AF974" s="34">
        <v>0</v>
      </c>
      <c r="AG974" s="34">
        <v>0</v>
      </c>
      <c r="AH974" s="34">
        <v>0</v>
      </c>
      <c r="AI974" s="34">
        <v>1.6</v>
      </c>
      <c r="AJ974" s="34">
        <v>0.25</v>
      </c>
      <c r="AK974" s="34">
        <f t="shared" ref="AK974:AK982" si="791">AL974+AM974+AN974</f>
        <v>570.79</v>
      </c>
      <c r="AL974" s="34">
        <v>570.79</v>
      </c>
      <c r="AM974" s="34">
        <v>0</v>
      </c>
      <c r="AN974" s="34">
        <v>0</v>
      </c>
      <c r="AO974" s="34">
        <v>0</v>
      </c>
      <c r="AP974" s="34">
        <v>0</v>
      </c>
      <c r="AQ974" s="34">
        <v>0</v>
      </c>
      <c r="AR974" s="34">
        <f t="shared" ref="AR974:AR982" si="792">AS974+AT974+AU974</f>
        <v>11000</v>
      </c>
      <c r="AS974" s="34">
        <v>11000</v>
      </c>
      <c r="AT974" s="34">
        <v>0</v>
      </c>
      <c r="AU974" s="34">
        <v>0</v>
      </c>
      <c r="AV974" s="34">
        <v>0</v>
      </c>
    </row>
    <row r="975" spans="1:48" ht="114.75" x14ac:dyDescent="0.5">
      <c r="A975" s="53">
        <v>896</v>
      </c>
      <c r="B975" s="50" t="s">
        <v>1870</v>
      </c>
      <c r="C975" s="51" t="s">
        <v>1871</v>
      </c>
      <c r="D975" s="52">
        <v>2019</v>
      </c>
      <c r="E975" s="52">
        <v>2023</v>
      </c>
      <c r="F975" s="33">
        <v>8661.26</v>
      </c>
      <c r="G975" s="34">
        <f t="shared" si="781"/>
        <v>1</v>
      </c>
      <c r="H975" s="34">
        <f t="shared" si="782"/>
        <v>0.4</v>
      </c>
      <c r="I975" s="34">
        <f t="shared" si="783"/>
        <v>8661.26</v>
      </c>
      <c r="J975" s="34">
        <f t="shared" si="784"/>
        <v>8661.26</v>
      </c>
      <c r="K975" s="34">
        <f t="shared" si="785"/>
        <v>0</v>
      </c>
      <c r="L975" s="34">
        <f t="shared" si="786"/>
        <v>0</v>
      </c>
      <c r="M975" s="34">
        <f t="shared" si="787"/>
        <v>0</v>
      </c>
      <c r="N975" s="34">
        <v>0</v>
      </c>
      <c r="O975" s="34">
        <v>0</v>
      </c>
      <c r="P975" s="34">
        <f t="shared" si="788"/>
        <v>0</v>
      </c>
      <c r="Q975" s="34">
        <v>0</v>
      </c>
      <c r="R975" s="34">
        <v>0</v>
      </c>
      <c r="S975" s="34">
        <v>0</v>
      </c>
      <c r="T975" s="34">
        <v>0</v>
      </c>
      <c r="U975" s="34">
        <v>0</v>
      </c>
      <c r="V975" s="34">
        <v>0</v>
      </c>
      <c r="W975" s="34">
        <f t="shared" si="789"/>
        <v>0</v>
      </c>
      <c r="X975" s="34">
        <v>0</v>
      </c>
      <c r="Y975" s="34">
        <v>0</v>
      </c>
      <c r="Z975" s="34">
        <v>0</v>
      </c>
      <c r="AA975" s="34">
        <v>0</v>
      </c>
      <c r="AB975" s="34">
        <v>0</v>
      </c>
      <c r="AC975" s="34">
        <v>0</v>
      </c>
      <c r="AD975" s="34">
        <f t="shared" si="790"/>
        <v>0</v>
      </c>
      <c r="AE975" s="34">
        <v>0</v>
      </c>
      <c r="AF975" s="34">
        <v>0</v>
      </c>
      <c r="AG975" s="34">
        <v>0</v>
      </c>
      <c r="AH975" s="34">
        <v>0</v>
      </c>
      <c r="AI975" s="34">
        <v>1</v>
      </c>
      <c r="AJ975" s="34">
        <v>0.4</v>
      </c>
      <c r="AK975" s="34">
        <f t="shared" si="791"/>
        <v>661.26</v>
      </c>
      <c r="AL975" s="34">
        <v>661.26</v>
      </c>
      <c r="AM975" s="34">
        <v>0</v>
      </c>
      <c r="AN975" s="34">
        <v>0</v>
      </c>
      <c r="AO975" s="34">
        <v>0</v>
      </c>
      <c r="AP975" s="34">
        <v>0</v>
      </c>
      <c r="AQ975" s="34">
        <v>0</v>
      </c>
      <c r="AR975" s="34">
        <f t="shared" si="792"/>
        <v>8000</v>
      </c>
      <c r="AS975" s="34">
        <v>8000</v>
      </c>
      <c r="AT975" s="34">
        <v>0</v>
      </c>
      <c r="AU975" s="34">
        <v>0</v>
      </c>
      <c r="AV975" s="34">
        <v>0</v>
      </c>
    </row>
    <row r="976" spans="1:48" ht="76.5" x14ac:dyDescent="0.5">
      <c r="A976" s="53">
        <v>897</v>
      </c>
      <c r="B976" s="50" t="s">
        <v>1872</v>
      </c>
      <c r="C976" s="51" t="s">
        <v>1873</v>
      </c>
      <c r="D976" s="52">
        <v>2019</v>
      </c>
      <c r="E976" s="52">
        <v>2023</v>
      </c>
      <c r="F976" s="33">
        <v>5958.33</v>
      </c>
      <c r="G976" s="34">
        <f t="shared" si="781"/>
        <v>0.46</v>
      </c>
      <c r="H976" s="34">
        <f t="shared" si="782"/>
        <v>0.4</v>
      </c>
      <c r="I976" s="34">
        <f t="shared" si="783"/>
        <v>5958.33</v>
      </c>
      <c r="J976" s="34">
        <f t="shared" si="784"/>
        <v>5958.33</v>
      </c>
      <c r="K976" s="34">
        <f t="shared" si="785"/>
        <v>0</v>
      </c>
      <c r="L976" s="34">
        <f t="shared" si="786"/>
        <v>0</v>
      </c>
      <c r="M976" s="34">
        <f t="shared" si="787"/>
        <v>0</v>
      </c>
      <c r="N976" s="34">
        <v>0</v>
      </c>
      <c r="O976" s="34">
        <v>0</v>
      </c>
      <c r="P976" s="34">
        <f t="shared" si="788"/>
        <v>0</v>
      </c>
      <c r="Q976" s="34">
        <v>0</v>
      </c>
      <c r="R976" s="34">
        <v>0</v>
      </c>
      <c r="S976" s="34">
        <v>0</v>
      </c>
      <c r="T976" s="34">
        <v>0</v>
      </c>
      <c r="U976" s="34">
        <v>0</v>
      </c>
      <c r="V976" s="34">
        <v>0</v>
      </c>
      <c r="W976" s="34">
        <f t="shared" si="789"/>
        <v>0</v>
      </c>
      <c r="X976" s="34">
        <v>0</v>
      </c>
      <c r="Y976" s="34">
        <v>0</v>
      </c>
      <c r="Z976" s="34">
        <v>0</v>
      </c>
      <c r="AA976" s="34">
        <v>0</v>
      </c>
      <c r="AB976" s="34">
        <v>0</v>
      </c>
      <c r="AC976" s="34">
        <v>0</v>
      </c>
      <c r="AD976" s="34">
        <f t="shared" si="790"/>
        <v>0</v>
      </c>
      <c r="AE976" s="34">
        <v>0</v>
      </c>
      <c r="AF976" s="34">
        <v>0</v>
      </c>
      <c r="AG976" s="34">
        <v>0</v>
      </c>
      <c r="AH976" s="34">
        <v>0</v>
      </c>
      <c r="AI976" s="34">
        <v>0.46</v>
      </c>
      <c r="AJ976" s="34">
        <v>0.4</v>
      </c>
      <c r="AK976" s="34">
        <f t="shared" si="791"/>
        <v>958.33</v>
      </c>
      <c r="AL976" s="34">
        <v>958.33</v>
      </c>
      <c r="AM976" s="34">
        <v>0</v>
      </c>
      <c r="AN976" s="34">
        <v>0</v>
      </c>
      <c r="AO976" s="34">
        <v>0</v>
      </c>
      <c r="AP976" s="34">
        <v>0</v>
      </c>
      <c r="AQ976" s="34">
        <v>0</v>
      </c>
      <c r="AR976" s="34">
        <f t="shared" si="792"/>
        <v>5000</v>
      </c>
      <c r="AS976" s="34">
        <v>5000</v>
      </c>
      <c r="AT976" s="34">
        <v>0</v>
      </c>
      <c r="AU976" s="34">
        <v>0</v>
      </c>
      <c r="AV976" s="34">
        <v>0</v>
      </c>
    </row>
    <row r="977" spans="1:48" ht="76.5" x14ac:dyDescent="0.5">
      <c r="A977" s="53">
        <v>898</v>
      </c>
      <c r="B977" s="50" t="s">
        <v>1874</v>
      </c>
      <c r="C977" s="51" t="s">
        <v>1875</v>
      </c>
      <c r="D977" s="52">
        <v>2018</v>
      </c>
      <c r="E977" s="52">
        <v>2023</v>
      </c>
      <c r="F977" s="33">
        <v>3235.01</v>
      </c>
      <c r="G977" s="34">
        <f t="shared" si="781"/>
        <v>0</v>
      </c>
      <c r="H977" s="34">
        <f t="shared" si="782"/>
        <v>0</v>
      </c>
      <c r="I977" s="34">
        <f t="shared" si="783"/>
        <v>3235.01</v>
      </c>
      <c r="J977" s="34">
        <f t="shared" si="784"/>
        <v>3235.01</v>
      </c>
      <c r="K977" s="34">
        <f t="shared" si="785"/>
        <v>0</v>
      </c>
      <c r="L977" s="34">
        <f t="shared" si="786"/>
        <v>0</v>
      </c>
      <c r="M977" s="34">
        <f t="shared" si="787"/>
        <v>0</v>
      </c>
      <c r="N977" s="34">
        <v>0</v>
      </c>
      <c r="O977" s="34">
        <v>0</v>
      </c>
      <c r="P977" s="34">
        <f t="shared" si="788"/>
        <v>0</v>
      </c>
      <c r="Q977" s="34">
        <v>0</v>
      </c>
      <c r="R977" s="34">
        <v>0</v>
      </c>
      <c r="S977" s="34">
        <v>0</v>
      </c>
      <c r="T977" s="34">
        <v>0</v>
      </c>
      <c r="U977" s="34">
        <v>0</v>
      </c>
      <c r="V977" s="34">
        <v>0</v>
      </c>
      <c r="W977" s="34">
        <f t="shared" si="789"/>
        <v>0</v>
      </c>
      <c r="X977" s="34">
        <v>0</v>
      </c>
      <c r="Y977" s="34">
        <v>0</v>
      </c>
      <c r="Z977" s="34">
        <v>0</v>
      </c>
      <c r="AA977" s="34">
        <v>0</v>
      </c>
      <c r="AB977" s="34">
        <v>0</v>
      </c>
      <c r="AC977" s="34">
        <v>0</v>
      </c>
      <c r="AD977" s="34">
        <f t="shared" si="790"/>
        <v>0</v>
      </c>
      <c r="AE977" s="34">
        <v>0</v>
      </c>
      <c r="AF977" s="34">
        <v>0</v>
      </c>
      <c r="AG977" s="34">
        <v>0</v>
      </c>
      <c r="AH977" s="34">
        <v>0</v>
      </c>
      <c r="AI977" s="34">
        <v>0</v>
      </c>
      <c r="AJ977" s="34">
        <v>0</v>
      </c>
      <c r="AK977" s="34">
        <f t="shared" si="791"/>
        <v>235.01</v>
      </c>
      <c r="AL977" s="34">
        <v>235.01</v>
      </c>
      <c r="AM977" s="34">
        <v>0</v>
      </c>
      <c r="AN977" s="34">
        <v>0</v>
      </c>
      <c r="AO977" s="34">
        <v>0</v>
      </c>
      <c r="AP977" s="34">
        <v>0</v>
      </c>
      <c r="AQ977" s="34">
        <v>0</v>
      </c>
      <c r="AR977" s="34">
        <f t="shared" si="792"/>
        <v>3000</v>
      </c>
      <c r="AS977" s="34">
        <v>3000</v>
      </c>
      <c r="AT977" s="34">
        <v>0</v>
      </c>
      <c r="AU977" s="34">
        <v>0</v>
      </c>
      <c r="AV977" s="34">
        <v>0</v>
      </c>
    </row>
    <row r="978" spans="1:48" ht="114.75" x14ac:dyDescent="0.5">
      <c r="A978" s="53">
        <v>899</v>
      </c>
      <c r="B978" s="50" t="s">
        <v>1876</v>
      </c>
      <c r="C978" s="51" t="s">
        <v>1877</v>
      </c>
      <c r="D978" s="52">
        <v>2019</v>
      </c>
      <c r="E978" s="52">
        <v>2021</v>
      </c>
      <c r="F978" s="33">
        <v>8166.45</v>
      </c>
      <c r="G978" s="34">
        <f t="shared" si="781"/>
        <v>2.57</v>
      </c>
      <c r="H978" s="34">
        <f t="shared" si="782"/>
        <v>0.25</v>
      </c>
      <c r="I978" s="34">
        <f t="shared" si="783"/>
        <v>3101.7</v>
      </c>
      <c r="J978" s="34">
        <f t="shared" si="784"/>
        <v>3101.7</v>
      </c>
      <c r="K978" s="34">
        <f t="shared" si="785"/>
        <v>0</v>
      </c>
      <c r="L978" s="34">
        <f t="shared" si="786"/>
        <v>0</v>
      </c>
      <c r="M978" s="34">
        <f t="shared" si="787"/>
        <v>0</v>
      </c>
      <c r="N978" s="34">
        <v>0</v>
      </c>
      <c r="O978" s="34">
        <v>0</v>
      </c>
      <c r="P978" s="34">
        <f t="shared" si="788"/>
        <v>1689.79</v>
      </c>
      <c r="Q978" s="34">
        <v>1689.79</v>
      </c>
      <c r="R978" s="34">
        <v>0</v>
      </c>
      <c r="S978" s="34">
        <v>0</v>
      </c>
      <c r="T978" s="34">
        <v>0</v>
      </c>
      <c r="U978" s="34">
        <v>2.57</v>
      </c>
      <c r="V978" s="34">
        <v>0.25</v>
      </c>
      <c r="W978" s="34">
        <f t="shared" si="789"/>
        <v>1411.91</v>
      </c>
      <c r="X978" s="34">
        <v>1411.91</v>
      </c>
      <c r="Y978" s="34">
        <v>0</v>
      </c>
      <c r="Z978" s="34">
        <v>0</v>
      </c>
      <c r="AA978" s="34">
        <v>0</v>
      </c>
      <c r="AB978" s="34">
        <v>0</v>
      </c>
      <c r="AC978" s="34">
        <v>0</v>
      </c>
      <c r="AD978" s="34">
        <f t="shared" si="790"/>
        <v>0</v>
      </c>
      <c r="AE978" s="34">
        <v>0</v>
      </c>
      <c r="AF978" s="34">
        <v>0</v>
      </c>
      <c r="AG978" s="34">
        <v>0</v>
      </c>
      <c r="AH978" s="34">
        <v>0</v>
      </c>
      <c r="AI978" s="34">
        <v>0</v>
      </c>
      <c r="AJ978" s="34">
        <v>0</v>
      </c>
      <c r="AK978" s="34">
        <f t="shared" si="791"/>
        <v>0</v>
      </c>
      <c r="AL978" s="34">
        <v>0</v>
      </c>
      <c r="AM978" s="34">
        <v>0</v>
      </c>
      <c r="AN978" s="34">
        <v>0</v>
      </c>
      <c r="AO978" s="34">
        <v>0</v>
      </c>
      <c r="AP978" s="34">
        <v>0</v>
      </c>
      <c r="AQ978" s="34">
        <v>0</v>
      </c>
      <c r="AR978" s="34">
        <f t="shared" si="792"/>
        <v>0</v>
      </c>
      <c r="AS978" s="34">
        <v>0</v>
      </c>
      <c r="AT978" s="34">
        <v>0</v>
      </c>
      <c r="AU978" s="34">
        <v>0</v>
      </c>
      <c r="AV978" s="34">
        <v>0</v>
      </c>
    </row>
    <row r="979" spans="1:48" ht="114.75" x14ac:dyDescent="0.5">
      <c r="A979" s="53">
        <v>900</v>
      </c>
      <c r="B979" s="50" t="s">
        <v>1878</v>
      </c>
      <c r="C979" s="51" t="s">
        <v>1879</v>
      </c>
      <c r="D979" s="52">
        <v>2019</v>
      </c>
      <c r="E979" s="52">
        <v>2020</v>
      </c>
      <c r="F979" s="33">
        <v>5904.9127099999996</v>
      </c>
      <c r="G979" s="34">
        <f t="shared" si="781"/>
        <v>0.77</v>
      </c>
      <c r="H979" s="34">
        <f t="shared" si="782"/>
        <v>0.25</v>
      </c>
      <c r="I979" s="34">
        <f t="shared" si="783"/>
        <v>5276.31</v>
      </c>
      <c r="J979" s="34">
        <f t="shared" si="784"/>
        <v>5276.31</v>
      </c>
      <c r="K979" s="34">
        <f t="shared" si="785"/>
        <v>0</v>
      </c>
      <c r="L979" s="34">
        <f t="shared" si="786"/>
        <v>0</v>
      </c>
      <c r="M979" s="34">
        <f t="shared" si="787"/>
        <v>0</v>
      </c>
      <c r="N979" s="34">
        <v>0.77</v>
      </c>
      <c r="O979" s="34">
        <v>0.25</v>
      </c>
      <c r="P979" s="34">
        <f t="shared" si="788"/>
        <v>5276.31</v>
      </c>
      <c r="Q979" s="34">
        <v>5276.31</v>
      </c>
      <c r="R979" s="34">
        <v>0</v>
      </c>
      <c r="S979" s="34">
        <v>0</v>
      </c>
      <c r="T979" s="34">
        <v>0</v>
      </c>
      <c r="U979" s="34">
        <v>0</v>
      </c>
      <c r="V979" s="34">
        <v>0</v>
      </c>
      <c r="W979" s="34">
        <f t="shared" si="789"/>
        <v>0</v>
      </c>
      <c r="X979" s="34">
        <v>0</v>
      </c>
      <c r="Y979" s="34">
        <v>0</v>
      </c>
      <c r="Z979" s="34">
        <v>0</v>
      </c>
      <c r="AA979" s="34">
        <v>0</v>
      </c>
      <c r="AB979" s="34">
        <v>0</v>
      </c>
      <c r="AC979" s="34">
        <v>0</v>
      </c>
      <c r="AD979" s="34">
        <f t="shared" si="790"/>
        <v>0</v>
      </c>
      <c r="AE979" s="34">
        <v>0</v>
      </c>
      <c r="AF979" s="34">
        <v>0</v>
      </c>
      <c r="AG979" s="34">
        <v>0</v>
      </c>
      <c r="AH979" s="34">
        <v>0</v>
      </c>
      <c r="AI979" s="34">
        <v>0</v>
      </c>
      <c r="AJ979" s="34">
        <v>0</v>
      </c>
      <c r="AK979" s="34">
        <f t="shared" si="791"/>
        <v>0</v>
      </c>
      <c r="AL979" s="34">
        <v>0</v>
      </c>
      <c r="AM979" s="34">
        <v>0</v>
      </c>
      <c r="AN979" s="34">
        <v>0</v>
      </c>
      <c r="AO979" s="34">
        <v>0</v>
      </c>
      <c r="AP979" s="34">
        <v>0</v>
      </c>
      <c r="AQ979" s="34">
        <v>0</v>
      </c>
      <c r="AR979" s="34">
        <f t="shared" si="792"/>
        <v>0</v>
      </c>
      <c r="AS979" s="34">
        <v>0</v>
      </c>
      <c r="AT979" s="34">
        <v>0</v>
      </c>
      <c r="AU979" s="34">
        <v>0</v>
      </c>
      <c r="AV979" s="34">
        <v>0</v>
      </c>
    </row>
    <row r="980" spans="1:48" ht="153" x14ac:dyDescent="0.5">
      <c r="A980" s="53">
        <v>901</v>
      </c>
      <c r="B980" s="50" t="s">
        <v>1880</v>
      </c>
      <c r="C980" s="51" t="s">
        <v>1881</v>
      </c>
      <c r="D980" s="52">
        <v>2020</v>
      </c>
      <c r="E980" s="52">
        <v>2021</v>
      </c>
      <c r="F980" s="33">
        <v>1970.87</v>
      </c>
      <c r="G980" s="34">
        <f t="shared" si="781"/>
        <v>0.12</v>
      </c>
      <c r="H980" s="34">
        <f t="shared" si="782"/>
        <v>0.25</v>
      </c>
      <c r="I980" s="34">
        <f t="shared" si="783"/>
        <v>1960.87</v>
      </c>
      <c r="J980" s="34">
        <f t="shared" si="784"/>
        <v>1960.87</v>
      </c>
      <c r="K980" s="34">
        <f t="shared" si="785"/>
        <v>0</v>
      </c>
      <c r="L980" s="34">
        <f t="shared" si="786"/>
        <v>0</v>
      </c>
      <c r="M980" s="34">
        <f t="shared" si="787"/>
        <v>0</v>
      </c>
      <c r="N980" s="34">
        <v>0</v>
      </c>
      <c r="O980" s="34">
        <v>0</v>
      </c>
      <c r="P980" s="34">
        <f t="shared" si="788"/>
        <v>10</v>
      </c>
      <c r="Q980" s="34">
        <v>10</v>
      </c>
      <c r="R980" s="34">
        <v>0</v>
      </c>
      <c r="S980" s="34">
        <v>0</v>
      </c>
      <c r="T980" s="34">
        <v>0</v>
      </c>
      <c r="U980" s="34">
        <v>0.12</v>
      </c>
      <c r="V980" s="34">
        <v>0.25</v>
      </c>
      <c r="W980" s="34">
        <f t="shared" si="789"/>
        <v>1950.87</v>
      </c>
      <c r="X980" s="34">
        <v>1950.87</v>
      </c>
      <c r="Y980" s="34">
        <v>0</v>
      </c>
      <c r="Z980" s="34">
        <v>0</v>
      </c>
      <c r="AA980" s="34">
        <v>0</v>
      </c>
      <c r="AB980" s="34">
        <v>0</v>
      </c>
      <c r="AC980" s="34">
        <v>0</v>
      </c>
      <c r="AD980" s="34">
        <f t="shared" si="790"/>
        <v>0</v>
      </c>
      <c r="AE980" s="34">
        <v>0</v>
      </c>
      <c r="AF980" s="34">
        <v>0</v>
      </c>
      <c r="AG980" s="34">
        <v>0</v>
      </c>
      <c r="AH980" s="34">
        <v>0</v>
      </c>
      <c r="AI980" s="34">
        <v>0</v>
      </c>
      <c r="AJ980" s="34">
        <v>0</v>
      </c>
      <c r="AK980" s="34">
        <f t="shared" si="791"/>
        <v>0</v>
      </c>
      <c r="AL980" s="34">
        <v>0</v>
      </c>
      <c r="AM980" s="34">
        <v>0</v>
      </c>
      <c r="AN980" s="34">
        <v>0</v>
      </c>
      <c r="AO980" s="34">
        <v>0</v>
      </c>
      <c r="AP980" s="34">
        <v>0</v>
      </c>
      <c r="AQ980" s="34">
        <v>0</v>
      </c>
      <c r="AR980" s="34">
        <f t="shared" si="792"/>
        <v>0</v>
      </c>
      <c r="AS980" s="34">
        <v>0</v>
      </c>
      <c r="AT980" s="34">
        <v>0</v>
      </c>
      <c r="AU980" s="34">
        <v>0</v>
      </c>
      <c r="AV980" s="34">
        <v>0</v>
      </c>
    </row>
    <row r="981" spans="1:48" ht="153" x14ac:dyDescent="0.5">
      <c r="A981" s="53">
        <v>902</v>
      </c>
      <c r="B981" s="50" t="s">
        <v>1882</v>
      </c>
      <c r="C981" s="51" t="s">
        <v>1883</v>
      </c>
      <c r="D981" s="52">
        <v>2021</v>
      </c>
      <c r="E981" s="52">
        <v>2021</v>
      </c>
      <c r="F981" s="33">
        <v>3637.89</v>
      </c>
      <c r="G981" s="34">
        <f t="shared" si="781"/>
        <v>0.45</v>
      </c>
      <c r="H981" s="34">
        <f t="shared" si="782"/>
        <v>0.25</v>
      </c>
      <c r="I981" s="34">
        <f t="shared" si="783"/>
        <v>1128.77</v>
      </c>
      <c r="J981" s="34">
        <f t="shared" si="784"/>
        <v>1128.77</v>
      </c>
      <c r="K981" s="34">
        <f t="shared" si="785"/>
        <v>0</v>
      </c>
      <c r="L981" s="34">
        <f t="shared" si="786"/>
        <v>0</v>
      </c>
      <c r="M981" s="34">
        <f t="shared" si="787"/>
        <v>0</v>
      </c>
      <c r="N981" s="34">
        <v>0</v>
      </c>
      <c r="O981" s="34">
        <v>0</v>
      </c>
      <c r="P981" s="34">
        <f t="shared" si="788"/>
        <v>528.77</v>
      </c>
      <c r="Q981" s="34">
        <v>528.77</v>
      </c>
      <c r="R981" s="34">
        <v>0</v>
      </c>
      <c r="S981" s="34">
        <v>0</v>
      </c>
      <c r="T981" s="34">
        <v>0</v>
      </c>
      <c r="U981" s="34">
        <v>0.45</v>
      </c>
      <c r="V981" s="34">
        <v>0.25</v>
      </c>
      <c r="W981" s="34">
        <f t="shared" si="789"/>
        <v>600</v>
      </c>
      <c r="X981" s="34">
        <v>600</v>
      </c>
      <c r="Y981" s="34">
        <v>0</v>
      </c>
      <c r="Z981" s="34">
        <v>0</v>
      </c>
      <c r="AA981" s="34">
        <v>0</v>
      </c>
      <c r="AB981" s="34">
        <v>0</v>
      </c>
      <c r="AC981" s="34">
        <v>0</v>
      </c>
      <c r="AD981" s="34">
        <f t="shared" si="790"/>
        <v>0</v>
      </c>
      <c r="AE981" s="34">
        <v>0</v>
      </c>
      <c r="AF981" s="34">
        <v>0</v>
      </c>
      <c r="AG981" s="34">
        <v>0</v>
      </c>
      <c r="AH981" s="34">
        <v>0</v>
      </c>
      <c r="AI981" s="34">
        <v>0</v>
      </c>
      <c r="AJ981" s="34">
        <v>0</v>
      </c>
      <c r="AK981" s="34">
        <f t="shared" si="791"/>
        <v>0</v>
      </c>
      <c r="AL981" s="34">
        <v>0</v>
      </c>
      <c r="AM981" s="34">
        <v>0</v>
      </c>
      <c r="AN981" s="34">
        <v>0</v>
      </c>
      <c r="AO981" s="34">
        <v>0</v>
      </c>
      <c r="AP981" s="34">
        <v>0</v>
      </c>
      <c r="AQ981" s="34">
        <v>0</v>
      </c>
      <c r="AR981" s="34">
        <f t="shared" si="792"/>
        <v>0</v>
      </c>
      <c r="AS981" s="34">
        <v>0</v>
      </c>
      <c r="AT981" s="34">
        <v>0</v>
      </c>
      <c r="AU981" s="34">
        <v>0</v>
      </c>
      <c r="AV981" s="34">
        <v>0</v>
      </c>
    </row>
    <row r="982" spans="1:48" ht="114.75" x14ac:dyDescent="0.5">
      <c r="A982" s="53">
        <v>903</v>
      </c>
      <c r="B982" s="50" t="s">
        <v>1884</v>
      </c>
      <c r="C982" s="51" t="s">
        <v>1885</v>
      </c>
      <c r="D982" s="52">
        <v>2020</v>
      </c>
      <c r="E982" s="52">
        <v>2020</v>
      </c>
      <c r="F982" s="33">
        <v>6977.88</v>
      </c>
      <c r="G982" s="34">
        <f t="shared" si="781"/>
        <v>0.82</v>
      </c>
      <c r="H982" s="34">
        <f t="shared" si="782"/>
        <v>1.03</v>
      </c>
      <c r="I982" s="34">
        <f t="shared" si="783"/>
        <v>2945.1300000001675</v>
      </c>
      <c r="J982" s="34">
        <f t="shared" si="784"/>
        <v>2945.1300000001675</v>
      </c>
      <c r="K982" s="34">
        <f t="shared" si="785"/>
        <v>0</v>
      </c>
      <c r="L982" s="34">
        <f t="shared" si="786"/>
        <v>0</v>
      </c>
      <c r="M982" s="34">
        <f t="shared" si="787"/>
        <v>0</v>
      </c>
      <c r="N982" s="34">
        <v>0.82</v>
      </c>
      <c r="O982" s="34">
        <v>1.03</v>
      </c>
      <c r="P982" s="34">
        <f t="shared" si="788"/>
        <v>2945.1300000001675</v>
      </c>
      <c r="Q982" s="34">
        <v>2945.1300000001675</v>
      </c>
      <c r="R982" s="34">
        <v>0</v>
      </c>
      <c r="S982" s="34">
        <v>0</v>
      </c>
      <c r="T982" s="34">
        <v>0</v>
      </c>
      <c r="U982" s="34">
        <v>0</v>
      </c>
      <c r="V982" s="34">
        <v>0</v>
      </c>
      <c r="W982" s="34">
        <f t="shared" si="789"/>
        <v>0</v>
      </c>
      <c r="X982" s="34">
        <v>0</v>
      </c>
      <c r="Y982" s="34">
        <v>0</v>
      </c>
      <c r="Z982" s="34">
        <v>0</v>
      </c>
      <c r="AA982" s="34">
        <v>0</v>
      </c>
      <c r="AB982" s="34">
        <v>0</v>
      </c>
      <c r="AC982" s="34">
        <v>0</v>
      </c>
      <c r="AD982" s="34">
        <f t="shared" si="790"/>
        <v>0</v>
      </c>
      <c r="AE982" s="34">
        <v>0</v>
      </c>
      <c r="AF982" s="34">
        <v>0</v>
      </c>
      <c r="AG982" s="34">
        <v>0</v>
      </c>
      <c r="AH982" s="34">
        <v>0</v>
      </c>
      <c r="AI982" s="34">
        <v>0</v>
      </c>
      <c r="AJ982" s="34">
        <v>0</v>
      </c>
      <c r="AK982" s="34">
        <f t="shared" si="791"/>
        <v>0</v>
      </c>
      <c r="AL982" s="34">
        <v>0</v>
      </c>
      <c r="AM982" s="34">
        <v>0</v>
      </c>
      <c r="AN982" s="34">
        <v>0</v>
      </c>
      <c r="AO982" s="34">
        <v>0</v>
      </c>
      <c r="AP982" s="34">
        <v>0</v>
      </c>
      <c r="AQ982" s="34">
        <v>0</v>
      </c>
      <c r="AR982" s="34">
        <f t="shared" si="792"/>
        <v>0</v>
      </c>
      <c r="AS982" s="34">
        <v>0</v>
      </c>
      <c r="AT982" s="34">
        <v>0</v>
      </c>
      <c r="AU982" s="34">
        <v>0</v>
      </c>
      <c r="AV982" s="34">
        <v>0</v>
      </c>
    </row>
    <row r="983" spans="1:48" ht="38.25" x14ac:dyDescent="0.5">
      <c r="A983" s="53"/>
      <c r="B983" s="43" t="s">
        <v>291</v>
      </c>
      <c r="C983" s="48"/>
      <c r="D983" s="52"/>
      <c r="E983" s="45"/>
      <c r="F983" s="35">
        <f>SUM(F984:F1009)</f>
        <v>42140.259999999995</v>
      </c>
      <c r="G983" s="35">
        <f t="shared" ref="G983:AV983" si="793">SUM(G984:G1009)</f>
        <v>4.0659999999999998</v>
      </c>
      <c r="H983" s="35">
        <f t="shared" si="793"/>
        <v>0</v>
      </c>
      <c r="I983" s="35">
        <f t="shared" si="793"/>
        <v>40713.371999999974</v>
      </c>
      <c r="J983" s="35">
        <f t="shared" si="793"/>
        <v>40393.775999999998</v>
      </c>
      <c r="K983" s="35">
        <f t="shared" si="793"/>
        <v>319.59599999997766</v>
      </c>
      <c r="L983" s="35">
        <f t="shared" si="793"/>
        <v>0</v>
      </c>
      <c r="M983" s="35">
        <f t="shared" si="793"/>
        <v>0</v>
      </c>
      <c r="N983" s="35">
        <f t="shared" si="793"/>
        <v>0.66</v>
      </c>
      <c r="O983" s="35">
        <f t="shared" si="793"/>
        <v>0</v>
      </c>
      <c r="P983" s="35">
        <f t="shared" si="793"/>
        <v>31733.414000000004</v>
      </c>
      <c r="Q983" s="35">
        <f t="shared" si="793"/>
        <v>31733.414000000004</v>
      </c>
      <c r="R983" s="35">
        <f t="shared" si="793"/>
        <v>0</v>
      </c>
      <c r="S983" s="35">
        <f t="shared" si="793"/>
        <v>0</v>
      </c>
      <c r="T983" s="35">
        <f t="shared" si="793"/>
        <v>0</v>
      </c>
      <c r="U983" s="35">
        <f t="shared" si="793"/>
        <v>3.056</v>
      </c>
      <c r="V983" s="35">
        <f t="shared" si="793"/>
        <v>0</v>
      </c>
      <c r="W983" s="35">
        <f t="shared" si="793"/>
        <v>7106.0479999999789</v>
      </c>
      <c r="X983" s="35">
        <f t="shared" si="793"/>
        <v>6786.4520000000011</v>
      </c>
      <c r="Y983" s="35">
        <f t="shared" si="793"/>
        <v>319.59599999997766</v>
      </c>
      <c r="Z983" s="35">
        <f t="shared" si="793"/>
        <v>0</v>
      </c>
      <c r="AA983" s="35">
        <f t="shared" si="793"/>
        <v>0</v>
      </c>
      <c r="AB983" s="35">
        <f t="shared" si="793"/>
        <v>0</v>
      </c>
      <c r="AC983" s="35">
        <f t="shared" si="793"/>
        <v>0</v>
      </c>
      <c r="AD983" s="35">
        <f t="shared" si="793"/>
        <v>0</v>
      </c>
      <c r="AE983" s="35">
        <f t="shared" si="793"/>
        <v>0</v>
      </c>
      <c r="AF983" s="35">
        <f t="shared" si="793"/>
        <v>0</v>
      </c>
      <c r="AG983" s="35">
        <f t="shared" si="793"/>
        <v>0</v>
      </c>
      <c r="AH983" s="35">
        <f t="shared" si="793"/>
        <v>0</v>
      </c>
      <c r="AI983" s="35">
        <f t="shared" si="793"/>
        <v>0.35000000000000003</v>
      </c>
      <c r="AJ983" s="35">
        <f t="shared" si="793"/>
        <v>0</v>
      </c>
      <c r="AK983" s="35">
        <f t="shared" si="793"/>
        <v>1873.9099999999999</v>
      </c>
      <c r="AL983" s="35">
        <f t="shared" si="793"/>
        <v>1873.9099999999999</v>
      </c>
      <c r="AM983" s="35">
        <f t="shared" si="793"/>
        <v>0</v>
      </c>
      <c r="AN983" s="35">
        <f t="shared" si="793"/>
        <v>0</v>
      </c>
      <c r="AO983" s="35">
        <f t="shared" si="793"/>
        <v>0</v>
      </c>
      <c r="AP983" s="35">
        <f t="shared" si="793"/>
        <v>0</v>
      </c>
      <c r="AQ983" s="35">
        <f t="shared" si="793"/>
        <v>0</v>
      </c>
      <c r="AR983" s="35">
        <f t="shared" si="793"/>
        <v>0</v>
      </c>
      <c r="AS983" s="35">
        <f t="shared" si="793"/>
        <v>0</v>
      </c>
      <c r="AT983" s="35">
        <f t="shared" si="793"/>
        <v>0</v>
      </c>
      <c r="AU983" s="35">
        <f t="shared" si="793"/>
        <v>0</v>
      </c>
      <c r="AV983" s="35">
        <f t="shared" si="793"/>
        <v>0</v>
      </c>
    </row>
    <row r="984" spans="1:48" ht="114.75" x14ac:dyDescent="0.5">
      <c r="A984" s="53">
        <v>904</v>
      </c>
      <c r="B984" s="50" t="s">
        <v>1886</v>
      </c>
      <c r="C984" s="51" t="s">
        <v>1887</v>
      </c>
      <c r="D984" s="52">
        <v>2016</v>
      </c>
      <c r="E984" s="52">
        <v>2021</v>
      </c>
      <c r="F984" s="33">
        <v>1878.16</v>
      </c>
      <c r="G984" s="34">
        <f t="shared" ref="G984:G1009" si="794">N984+U984+AB984+AI984+AP984</f>
        <v>0.19</v>
      </c>
      <c r="H984" s="34">
        <f t="shared" ref="H984:H1009" si="795">O984+V984+AC984+AJ984+AQ984</f>
        <v>0</v>
      </c>
      <c r="I984" s="34">
        <f t="shared" ref="I984:I1009" si="796">J984+K984+L984</f>
        <v>1792.5260000000001</v>
      </c>
      <c r="J984" s="34">
        <f t="shared" ref="J984:J1009" si="797">Q984+X984+AE984+AL984+AS984</f>
        <v>1792.5260000000001</v>
      </c>
      <c r="K984" s="34">
        <f t="shared" ref="K984:K1009" si="798">R984+Y984+AF984+AM984+AT984</f>
        <v>0</v>
      </c>
      <c r="L984" s="34">
        <f t="shared" ref="L984:L1009" si="799">S984+Z984+AG984+AN984+AU984</f>
        <v>0</v>
      </c>
      <c r="M984" s="34">
        <f t="shared" ref="M984:M1009" si="800">T984+AA984+AH984+AO984+AV984</f>
        <v>0</v>
      </c>
      <c r="N984" s="34">
        <v>0</v>
      </c>
      <c r="O984" s="34">
        <v>0</v>
      </c>
      <c r="P984" s="34">
        <f t="shared" ref="P984:P1009" si="801">Q984+R984+S984</f>
        <v>1434.02</v>
      </c>
      <c r="Q984" s="34">
        <v>1434.02</v>
      </c>
      <c r="R984" s="34">
        <v>0</v>
      </c>
      <c r="S984" s="34">
        <v>0</v>
      </c>
      <c r="T984" s="34">
        <v>0</v>
      </c>
      <c r="U984" s="34">
        <v>0.19</v>
      </c>
      <c r="V984" s="34">
        <v>0</v>
      </c>
      <c r="W984" s="34">
        <f t="shared" ref="W984:W1009" si="802">X984+Y984+Z984</f>
        <v>358.50600000000003</v>
      </c>
      <c r="X984" s="34">
        <v>358.50600000000003</v>
      </c>
      <c r="Y984" s="34">
        <v>0</v>
      </c>
      <c r="Z984" s="34">
        <v>0</v>
      </c>
      <c r="AA984" s="34">
        <v>0</v>
      </c>
      <c r="AB984" s="34">
        <v>0</v>
      </c>
      <c r="AC984" s="34">
        <v>0</v>
      </c>
      <c r="AD984" s="34">
        <f t="shared" ref="AD984:AD1009" si="803">AE984+AF984+AG984</f>
        <v>0</v>
      </c>
      <c r="AE984" s="34">
        <v>0</v>
      </c>
      <c r="AF984" s="34">
        <v>0</v>
      </c>
      <c r="AG984" s="34">
        <v>0</v>
      </c>
      <c r="AH984" s="34">
        <v>0</v>
      </c>
      <c r="AI984" s="34">
        <v>0</v>
      </c>
      <c r="AJ984" s="34">
        <v>0</v>
      </c>
      <c r="AK984" s="34">
        <f t="shared" ref="AK984:AK1009" si="804">AL984+AM984+AN984</f>
        <v>0</v>
      </c>
      <c r="AL984" s="34">
        <v>0</v>
      </c>
      <c r="AM984" s="34">
        <v>0</v>
      </c>
      <c r="AN984" s="34">
        <v>0</v>
      </c>
      <c r="AO984" s="34">
        <v>0</v>
      </c>
      <c r="AP984" s="34">
        <v>0</v>
      </c>
      <c r="AQ984" s="34">
        <v>0</v>
      </c>
      <c r="AR984" s="34">
        <f t="shared" ref="AR984:AR1009" si="805">AS984+AT984+AU984</f>
        <v>0</v>
      </c>
      <c r="AS984" s="34">
        <v>0</v>
      </c>
      <c r="AT984" s="34">
        <v>0</v>
      </c>
      <c r="AU984" s="34">
        <v>0</v>
      </c>
      <c r="AV984" s="34">
        <v>0</v>
      </c>
    </row>
    <row r="985" spans="1:48" ht="114.75" x14ac:dyDescent="0.5">
      <c r="A985" s="53">
        <v>905</v>
      </c>
      <c r="B985" s="50" t="s">
        <v>1888</v>
      </c>
      <c r="C985" s="51" t="s">
        <v>1889</v>
      </c>
      <c r="D985" s="52">
        <v>2016</v>
      </c>
      <c r="E985" s="52">
        <v>2021</v>
      </c>
      <c r="F985" s="33">
        <v>1519.25</v>
      </c>
      <c r="G985" s="34">
        <f t="shared" si="794"/>
        <v>0.113</v>
      </c>
      <c r="H985" s="34">
        <f t="shared" si="795"/>
        <v>0</v>
      </c>
      <c r="I985" s="34">
        <f t="shared" si="796"/>
        <v>1434.47</v>
      </c>
      <c r="J985" s="34">
        <f t="shared" si="797"/>
        <v>1434.47</v>
      </c>
      <c r="K985" s="34">
        <f t="shared" si="798"/>
        <v>0</v>
      </c>
      <c r="L985" s="34">
        <f t="shared" si="799"/>
        <v>0</v>
      </c>
      <c r="M985" s="34">
        <f t="shared" si="800"/>
        <v>0</v>
      </c>
      <c r="N985" s="34">
        <v>0</v>
      </c>
      <c r="O985" s="34">
        <v>0</v>
      </c>
      <c r="P985" s="34">
        <f t="shared" si="801"/>
        <v>1147.576</v>
      </c>
      <c r="Q985" s="34">
        <v>1147.576</v>
      </c>
      <c r="R985" s="34">
        <v>0</v>
      </c>
      <c r="S985" s="34">
        <v>0</v>
      </c>
      <c r="T985" s="34">
        <v>0</v>
      </c>
      <c r="U985" s="34">
        <v>0.113</v>
      </c>
      <c r="V985" s="34">
        <v>0</v>
      </c>
      <c r="W985" s="34">
        <f t="shared" si="802"/>
        <v>286.89400000000001</v>
      </c>
      <c r="X985" s="34">
        <v>286.89400000000001</v>
      </c>
      <c r="Y985" s="34">
        <v>0</v>
      </c>
      <c r="Z985" s="34">
        <v>0</v>
      </c>
      <c r="AA985" s="34">
        <v>0</v>
      </c>
      <c r="AB985" s="34">
        <v>0</v>
      </c>
      <c r="AC985" s="34">
        <v>0</v>
      </c>
      <c r="AD985" s="34">
        <f t="shared" si="803"/>
        <v>0</v>
      </c>
      <c r="AE985" s="34">
        <v>0</v>
      </c>
      <c r="AF985" s="34">
        <v>0</v>
      </c>
      <c r="AG985" s="34">
        <v>0</v>
      </c>
      <c r="AH985" s="34">
        <v>0</v>
      </c>
      <c r="AI985" s="34">
        <v>0</v>
      </c>
      <c r="AJ985" s="34">
        <v>0</v>
      </c>
      <c r="AK985" s="34">
        <f t="shared" si="804"/>
        <v>0</v>
      </c>
      <c r="AL985" s="34">
        <v>0</v>
      </c>
      <c r="AM985" s="34">
        <v>0</v>
      </c>
      <c r="AN985" s="34">
        <v>0</v>
      </c>
      <c r="AO985" s="34">
        <v>0</v>
      </c>
      <c r="AP985" s="34">
        <v>0</v>
      </c>
      <c r="AQ985" s="34">
        <v>0</v>
      </c>
      <c r="AR985" s="34">
        <f t="shared" si="805"/>
        <v>0</v>
      </c>
      <c r="AS985" s="34">
        <v>0</v>
      </c>
      <c r="AT985" s="34">
        <v>0</v>
      </c>
      <c r="AU985" s="34">
        <v>0</v>
      </c>
      <c r="AV985" s="34">
        <v>0</v>
      </c>
    </row>
    <row r="986" spans="1:48" ht="114.75" x14ac:dyDescent="0.5">
      <c r="A986" s="53">
        <v>906</v>
      </c>
      <c r="B986" s="50" t="s">
        <v>1890</v>
      </c>
      <c r="C986" s="51" t="s">
        <v>1891</v>
      </c>
      <c r="D986" s="52">
        <v>2016</v>
      </c>
      <c r="E986" s="52">
        <v>2021</v>
      </c>
      <c r="F986" s="33">
        <v>1271.8900000000001</v>
      </c>
      <c r="G986" s="34">
        <f t="shared" si="794"/>
        <v>0.06</v>
      </c>
      <c r="H986" s="34">
        <f t="shared" si="795"/>
        <v>0</v>
      </c>
      <c r="I986" s="34">
        <f t="shared" si="796"/>
        <v>1187.24</v>
      </c>
      <c r="J986" s="34">
        <f t="shared" si="797"/>
        <v>1187.24</v>
      </c>
      <c r="K986" s="34">
        <f t="shared" si="798"/>
        <v>0</v>
      </c>
      <c r="L986" s="34">
        <f t="shared" si="799"/>
        <v>0</v>
      </c>
      <c r="M986" s="34">
        <f t="shared" si="800"/>
        <v>0</v>
      </c>
      <c r="N986" s="34">
        <v>0</v>
      </c>
      <c r="O986" s="34">
        <v>0</v>
      </c>
      <c r="P986" s="34">
        <f t="shared" si="801"/>
        <v>949.79200000000003</v>
      </c>
      <c r="Q986" s="34">
        <v>949.79200000000003</v>
      </c>
      <c r="R986" s="34">
        <v>0</v>
      </c>
      <c r="S986" s="34">
        <v>0</v>
      </c>
      <c r="T986" s="34">
        <v>0</v>
      </c>
      <c r="U986" s="34">
        <v>0.06</v>
      </c>
      <c r="V986" s="34">
        <v>0</v>
      </c>
      <c r="W986" s="34">
        <f t="shared" si="802"/>
        <v>237.44800000000001</v>
      </c>
      <c r="X986" s="34">
        <v>237.44800000000001</v>
      </c>
      <c r="Y986" s="34">
        <v>0</v>
      </c>
      <c r="Z986" s="34">
        <v>0</v>
      </c>
      <c r="AA986" s="34">
        <v>0</v>
      </c>
      <c r="AB986" s="34">
        <v>0</v>
      </c>
      <c r="AC986" s="34">
        <v>0</v>
      </c>
      <c r="AD986" s="34">
        <f t="shared" si="803"/>
        <v>0</v>
      </c>
      <c r="AE986" s="34">
        <v>0</v>
      </c>
      <c r="AF986" s="34">
        <v>0</v>
      </c>
      <c r="AG986" s="34">
        <v>0</v>
      </c>
      <c r="AH986" s="34">
        <v>0</v>
      </c>
      <c r="AI986" s="34">
        <v>0</v>
      </c>
      <c r="AJ986" s="34">
        <v>0</v>
      </c>
      <c r="AK986" s="34">
        <f t="shared" si="804"/>
        <v>0</v>
      </c>
      <c r="AL986" s="34">
        <v>0</v>
      </c>
      <c r="AM986" s="34">
        <v>0</v>
      </c>
      <c r="AN986" s="34">
        <v>0</v>
      </c>
      <c r="AO986" s="34">
        <v>0</v>
      </c>
      <c r="AP986" s="34">
        <v>0</v>
      </c>
      <c r="AQ986" s="34">
        <v>0</v>
      </c>
      <c r="AR986" s="34">
        <f t="shared" si="805"/>
        <v>0</v>
      </c>
      <c r="AS986" s="34">
        <v>0</v>
      </c>
      <c r="AT986" s="34">
        <v>0</v>
      </c>
      <c r="AU986" s="34">
        <v>0</v>
      </c>
      <c r="AV986" s="34">
        <v>0</v>
      </c>
    </row>
    <row r="987" spans="1:48" ht="114.75" x14ac:dyDescent="0.5">
      <c r="A987" s="53">
        <v>907</v>
      </c>
      <c r="B987" s="50" t="s">
        <v>1892</v>
      </c>
      <c r="C987" s="51" t="s">
        <v>1893</v>
      </c>
      <c r="D987" s="52">
        <v>2016</v>
      </c>
      <c r="E987" s="52">
        <v>2021</v>
      </c>
      <c r="F987" s="33">
        <v>1784.89</v>
      </c>
      <c r="G987" s="34">
        <f t="shared" si="794"/>
        <v>0.17</v>
      </c>
      <c r="H987" s="34">
        <f t="shared" si="795"/>
        <v>0</v>
      </c>
      <c r="I987" s="34">
        <f t="shared" si="796"/>
        <v>1699.1700000000003</v>
      </c>
      <c r="J987" s="34">
        <f t="shared" si="797"/>
        <v>1699.1700000000003</v>
      </c>
      <c r="K987" s="34">
        <f t="shared" si="798"/>
        <v>0</v>
      </c>
      <c r="L987" s="34">
        <f t="shared" si="799"/>
        <v>0</v>
      </c>
      <c r="M987" s="34">
        <f t="shared" si="800"/>
        <v>0</v>
      </c>
      <c r="N987" s="34">
        <v>0</v>
      </c>
      <c r="O987" s="34">
        <v>0</v>
      </c>
      <c r="P987" s="34">
        <f t="shared" si="801"/>
        <v>1359.3360000000002</v>
      </c>
      <c r="Q987" s="34">
        <v>1359.3360000000002</v>
      </c>
      <c r="R987" s="34">
        <v>0</v>
      </c>
      <c r="S987" s="34">
        <v>0</v>
      </c>
      <c r="T987" s="34">
        <v>0</v>
      </c>
      <c r="U987" s="34">
        <v>0.17</v>
      </c>
      <c r="V987" s="34">
        <v>0</v>
      </c>
      <c r="W987" s="34">
        <f t="shared" si="802"/>
        <v>339.83400000000006</v>
      </c>
      <c r="X987" s="34">
        <v>339.83400000000006</v>
      </c>
      <c r="Y987" s="34">
        <v>0</v>
      </c>
      <c r="Z987" s="34">
        <v>0</v>
      </c>
      <c r="AA987" s="34">
        <v>0</v>
      </c>
      <c r="AB987" s="34">
        <v>0</v>
      </c>
      <c r="AC987" s="34">
        <v>0</v>
      </c>
      <c r="AD987" s="34">
        <f t="shared" si="803"/>
        <v>0</v>
      </c>
      <c r="AE987" s="34">
        <v>0</v>
      </c>
      <c r="AF987" s="34">
        <v>0</v>
      </c>
      <c r="AG987" s="34">
        <v>0</v>
      </c>
      <c r="AH987" s="34">
        <v>0</v>
      </c>
      <c r="AI987" s="34">
        <v>0</v>
      </c>
      <c r="AJ987" s="34">
        <v>0</v>
      </c>
      <c r="AK987" s="34">
        <f t="shared" si="804"/>
        <v>0</v>
      </c>
      <c r="AL987" s="34">
        <v>0</v>
      </c>
      <c r="AM987" s="34">
        <v>0</v>
      </c>
      <c r="AN987" s="34">
        <v>0</v>
      </c>
      <c r="AO987" s="34">
        <v>0</v>
      </c>
      <c r="AP987" s="34">
        <v>0</v>
      </c>
      <c r="AQ987" s="34">
        <v>0</v>
      </c>
      <c r="AR987" s="34">
        <f t="shared" si="805"/>
        <v>0</v>
      </c>
      <c r="AS987" s="34">
        <v>0</v>
      </c>
      <c r="AT987" s="34">
        <v>0</v>
      </c>
      <c r="AU987" s="34">
        <v>0</v>
      </c>
      <c r="AV987" s="34">
        <v>0</v>
      </c>
    </row>
    <row r="988" spans="1:48" ht="114.75" x14ac:dyDescent="0.5">
      <c r="A988" s="53">
        <v>908</v>
      </c>
      <c r="B988" s="50" t="s">
        <v>1894</v>
      </c>
      <c r="C988" s="51" t="s">
        <v>1895</v>
      </c>
      <c r="D988" s="52">
        <v>2016</v>
      </c>
      <c r="E988" s="52">
        <v>2021</v>
      </c>
      <c r="F988" s="33">
        <v>1607.49</v>
      </c>
      <c r="G988" s="34">
        <f t="shared" si="794"/>
        <v>0.13200000000000001</v>
      </c>
      <c r="H988" s="34">
        <f t="shared" si="795"/>
        <v>0</v>
      </c>
      <c r="I988" s="34">
        <f t="shared" si="796"/>
        <v>1506</v>
      </c>
      <c r="J988" s="34">
        <f t="shared" si="797"/>
        <v>1506</v>
      </c>
      <c r="K988" s="34">
        <f t="shared" si="798"/>
        <v>0</v>
      </c>
      <c r="L988" s="34">
        <f t="shared" si="799"/>
        <v>0</v>
      </c>
      <c r="M988" s="34">
        <f t="shared" si="800"/>
        <v>0</v>
      </c>
      <c r="N988" s="34">
        <v>0</v>
      </c>
      <c r="O988" s="34">
        <v>0</v>
      </c>
      <c r="P988" s="34">
        <f t="shared" si="801"/>
        <v>1204.8</v>
      </c>
      <c r="Q988" s="34">
        <v>1204.8</v>
      </c>
      <c r="R988" s="34">
        <v>0</v>
      </c>
      <c r="S988" s="34">
        <v>0</v>
      </c>
      <c r="T988" s="34">
        <v>0</v>
      </c>
      <c r="U988" s="34">
        <v>0.13200000000000001</v>
      </c>
      <c r="V988" s="34">
        <v>0</v>
      </c>
      <c r="W988" s="34">
        <f t="shared" si="802"/>
        <v>301.2</v>
      </c>
      <c r="X988" s="34">
        <v>301.2</v>
      </c>
      <c r="Y988" s="34">
        <v>0</v>
      </c>
      <c r="Z988" s="34">
        <v>0</v>
      </c>
      <c r="AA988" s="34">
        <v>0</v>
      </c>
      <c r="AB988" s="34">
        <v>0</v>
      </c>
      <c r="AC988" s="34">
        <v>0</v>
      </c>
      <c r="AD988" s="34">
        <f t="shared" si="803"/>
        <v>0</v>
      </c>
      <c r="AE988" s="34">
        <v>0</v>
      </c>
      <c r="AF988" s="34">
        <v>0</v>
      </c>
      <c r="AG988" s="34">
        <v>0</v>
      </c>
      <c r="AH988" s="34">
        <v>0</v>
      </c>
      <c r="AI988" s="34">
        <v>0</v>
      </c>
      <c r="AJ988" s="34">
        <v>0</v>
      </c>
      <c r="AK988" s="34">
        <f t="shared" si="804"/>
        <v>0</v>
      </c>
      <c r="AL988" s="34">
        <v>0</v>
      </c>
      <c r="AM988" s="34">
        <v>0</v>
      </c>
      <c r="AN988" s="34">
        <v>0</v>
      </c>
      <c r="AO988" s="34">
        <v>0</v>
      </c>
      <c r="AP988" s="34">
        <v>0</v>
      </c>
      <c r="AQ988" s="34">
        <v>0</v>
      </c>
      <c r="AR988" s="34">
        <f t="shared" si="805"/>
        <v>0</v>
      </c>
      <c r="AS988" s="34">
        <v>0</v>
      </c>
      <c r="AT988" s="34">
        <v>0</v>
      </c>
      <c r="AU988" s="34">
        <v>0</v>
      </c>
      <c r="AV988" s="34">
        <v>0</v>
      </c>
    </row>
    <row r="989" spans="1:48" ht="114.75" x14ac:dyDescent="0.5">
      <c r="A989" s="53">
        <v>909</v>
      </c>
      <c r="B989" s="50" t="s">
        <v>1896</v>
      </c>
      <c r="C989" s="51" t="s">
        <v>1897</v>
      </c>
      <c r="D989" s="52">
        <v>2016</v>
      </c>
      <c r="E989" s="52">
        <v>2021</v>
      </c>
      <c r="F989" s="33">
        <v>1346.89</v>
      </c>
      <c r="G989" s="34">
        <f t="shared" si="794"/>
        <v>7.5999999999999998E-2</v>
      </c>
      <c r="H989" s="34">
        <f t="shared" si="795"/>
        <v>0</v>
      </c>
      <c r="I989" s="34">
        <f t="shared" si="796"/>
        <v>1248.9000000000001</v>
      </c>
      <c r="J989" s="34">
        <f t="shared" si="797"/>
        <v>1248.9000000000001</v>
      </c>
      <c r="K989" s="34">
        <f t="shared" si="798"/>
        <v>0</v>
      </c>
      <c r="L989" s="34">
        <f t="shared" si="799"/>
        <v>0</v>
      </c>
      <c r="M989" s="34">
        <f t="shared" si="800"/>
        <v>0</v>
      </c>
      <c r="N989" s="34">
        <v>0</v>
      </c>
      <c r="O989" s="34">
        <v>0</v>
      </c>
      <c r="P989" s="34">
        <f t="shared" si="801"/>
        <v>999.12000000000012</v>
      </c>
      <c r="Q989" s="34">
        <v>999.12000000000012</v>
      </c>
      <c r="R989" s="34">
        <v>0</v>
      </c>
      <c r="S989" s="34">
        <v>0</v>
      </c>
      <c r="T989" s="34">
        <v>0</v>
      </c>
      <c r="U989" s="34">
        <v>7.5999999999999998E-2</v>
      </c>
      <c r="V989" s="34">
        <v>0</v>
      </c>
      <c r="W989" s="34">
        <f t="shared" si="802"/>
        <v>249.78000000000003</v>
      </c>
      <c r="X989" s="34">
        <v>249.78000000000003</v>
      </c>
      <c r="Y989" s="34">
        <v>0</v>
      </c>
      <c r="Z989" s="34">
        <v>0</v>
      </c>
      <c r="AA989" s="34">
        <v>0</v>
      </c>
      <c r="AB989" s="34">
        <v>0</v>
      </c>
      <c r="AC989" s="34">
        <v>0</v>
      </c>
      <c r="AD989" s="34">
        <f t="shared" si="803"/>
        <v>0</v>
      </c>
      <c r="AE989" s="34">
        <v>0</v>
      </c>
      <c r="AF989" s="34">
        <v>0</v>
      </c>
      <c r="AG989" s="34">
        <v>0</v>
      </c>
      <c r="AH989" s="34">
        <v>0</v>
      </c>
      <c r="AI989" s="34">
        <v>0</v>
      </c>
      <c r="AJ989" s="34">
        <v>0</v>
      </c>
      <c r="AK989" s="34">
        <f t="shared" si="804"/>
        <v>0</v>
      </c>
      <c r="AL989" s="34">
        <v>0</v>
      </c>
      <c r="AM989" s="34">
        <v>0</v>
      </c>
      <c r="AN989" s="34">
        <v>0</v>
      </c>
      <c r="AO989" s="34">
        <v>0</v>
      </c>
      <c r="AP989" s="34">
        <v>0</v>
      </c>
      <c r="AQ989" s="34">
        <v>0</v>
      </c>
      <c r="AR989" s="34">
        <f t="shared" si="805"/>
        <v>0</v>
      </c>
      <c r="AS989" s="34">
        <v>0</v>
      </c>
      <c r="AT989" s="34">
        <v>0</v>
      </c>
      <c r="AU989" s="34">
        <v>0</v>
      </c>
      <c r="AV989" s="34">
        <v>0</v>
      </c>
    </row>
    <row r="990" spans="1:48" ht="114.75" x14ac:dyDescent="0.5">
      <c r="A990" s="53">
        <v>910</v>
      </c>
      <c r="B990" s="50" t="s">
        <v>1898</v>
      </c>
      <c r="C990" s="51" t="s">
        <v>1899</v>
      </c>
      <c r="D990" s="52">
        <v>2016</v>
      </c>
      <c r="E990" s="52">
        <v>2021</v>
      </c>
      <c r="F990" s="33">
        <v>1551.7</v>
      </c>
      <c r="G990" s="34">
        <f t="shared" si="794"/>
        <v>0.12</v>
      </c>
      <c r="H990" s="34">
        <f t="shared" si="795"/>
        <v>0</v>
      </c>
      <c r="I990" s="34">
        <f t="shared" si="796"/>
        <v>1530.8000000000002</v>
      </c>
      <c r="J990" s="34">
        <f t="shared" si="797"/>
        <v>1530.8000000000002</v>
      </c>
      <c r="K990" s="34">
        <f t="shared" si="798"/>
        <v>0</v>
      </c>
      <c r="L990" s="34">
        <f t="shared" si="799"/>
        <v>0</v>
      </c>
      <c r="M990" s="34">
        <f t="shared" si="800"/>
        <v>0</v>
      </c>
      <c r="N990" s="34">
        <v>0</v>
      </c>
      <c r="O990" s="34">
        <v>0</v>
      </c>
      <c r="P990" s="34">
        <f t="shared" si="801"/>
        <v>1224.6400000000001</v>
      </c>
      <c r="Q990" s="34">
        <v>1224.6400000000001</v>
      </c>
      <c r="R990" s="34">
        <v>0</v>
      </c>
      <c r="S990" s="34">
        <v>0</v>
      </c>
      <c r="T990" s="34">
        <v>0</v>
      </c>
      <c r="U990" s="34">
        <v>0.12</v>
      </c>
      <c r="V990" s="34">
        <v>0</v>
      </c>
      <c r="W990" s="34">
        <f t="shared" si="802"/>
        <v>306.16000000000003</v>
      </c>
      <c r="X990" s="34">
        <v>306.16000000000003</v>
      </c>
      <c r="Y990" s="34">
        <v>0</v>
      </c>
      <c r="Z990" s="34">
        <v>0</v>
      </c>
      <c r="AA990" s="34">
        <v>0</v>
      </c>
      <c r="AB990" s="34">
        <v>0</v>
      </c>
      <c r="AC990" s="34">
        <v>0</v>
      </c>
      <c r="AD990" s="34">
        <f t="shared" si="803"/>
        <v>0</v>
      </c>
      <c r="AE990" s="34">
        <v>0</v>
      </c>
      <c r="AF990" s="34">
        <v>0</v>
      </c>
      <c r="AG990" s="34">
        <v>0</v>
      </c>
      <c r="AH990" s="34">
        <v>0</v>
      </c>
      <c r="AI990" s="34">
        <v>0</v>
      </c>
      <c r="AJ990" s="34">
        <v>0</v>
      </c>
      <c r="AK990" s="34">
        <f t="shared" si="804"/>
        <v>0</v>
      </c>
      <c r="AL990" s="34">
        <v>0</v>
      </c>
      <c r="AM990" s="34">
        <v>0</v>
      </c>
      <c r="AN990" s="34">
        <v>0</v>
      </c>
      <c r="AO990" s="34">
        <v>0</v>
      </c>
      <c r="AP990" s="34">
        <v>0</v>
      </c>
      <c r="AQ990" s="34">
        <v>0</v>
      </c>
      <c r="AR990" s="34">
        <f t="shared" si="805"/>
        <v>0</v>
      </c>
      <c r="AS990" s="34">
        <v>0</v>
      </c>
      <c r="AT990" s="34">
        <v>0</v>
      </c>
      <c r="AU990" s="34">
        <v>0</v>
      </c>
      <c r="AV990" s="34">
        <v>0</v>
      </c>
    </row>
    <row r="991" spans="1:48" ht="114.75" x14ac:dyDescent="0.5">
      <c r="A991" s="53">
        <v>911</v>
      </c>
      <c r="B991" s="50" t="s">
        <v>1900</v>
      </c>
      <c r="C991" s="51" t="s">
        <v>1901</v>
      </c>
      <c r="D991" s="52">
        <v>2016</v>
      </c>
      <c r="E991" s="52">
        <v>2021</v>
      </c>
      <c r="F991" s="33">
        <v>2498.96</v>
      </c>
      <c r="G991" s="34">
        <f t="shared" si="794"/>
        <v>0.3</v>
      </c>
      <c r="H991" s="34">
        <f t="shared" si="795"/>
        <v>0</v>
      </c>
      <c r="I991" s="34">
        <f t="shared" si="796"/>
        <v>2473.81</v>
      </c>
      <c r="J991" s="34">
        <f t="shared" si="797"/>
        <v>2473.81</v>
      </c>
      <c r="K991" s="34">
        <f t="shared" si="798"/>
        <v>0</v>
      </c>
      <c r="L991" s="34">
        <f t="shared" si="799"/>
        <v>0</v>
      </c>
      <c r="M991" s="34">
        <f t="shared" si="800"/>
        <v>0</v>
      </c>
      <c r="N991" s="34">
        <v>0</v>
      </c>
      <c r="O991" s="34">
        <v>0</v>
      </c>
      <c r="P991" s="34">
        <f t="shared" si="801"/>
        <v>1979.048</v>
      </c>
      <c r="Q991" s="34">
        <v>1979.048</v>
      </c>
      <c r="R991" s="34">
        <v>0</v>
      </c>
      <c r="S991" s="34">
        <v>0</v>
      </c>
      <c r="T991" s="34">
        <v>0</v>
      </c>
      <c r="U991" s="34">
        <v>0.3</v>
      </c>
      <c r="V991" s="34">
        <v>0</v>
      </c>
      <c r="W991" s="34">
        <f t="shared" si="802"/>
        <v>494.762</v>
      </c>
      <c r="X991" s="34">
        <v>494.762</v>
      </c>
      <c r="Y991" s="34">
        <v>0</v>
      </c>
      <c r="Z991" s="34">
        <v>0</v>
      </c>
      <c r="AA991" s="34">
        <v>0</v>
      </c>
      <c r="AB991" s="34">
        <v>0</v>
      </c>
      <c r="AC991" s="34">
        <v>0</v>
      </c>
      <c r="AD991" s="34">
        <f t="shared" si="803"/>
        <v>0</v>
      </c>
      <c r="AE991" s="34">
        <v>0</v>
      </c>
      <c r="AF991" s="34">
        <v>0</v>
      </c>
      <c r="AG991" s="34">
        <v>0</v>
      </c>
      <c r="AH991" s="34">
        <v>0</v>
      </c>
      <c r="AI991" s="34">
        <v>0</v>
      </c>
      <c r="AJ991" s="34">
        <v>0</v>
      </c>
      <c r="AK991" s="34">
        <f t="shared" si="804"/>
        <v>0</v>
      </c>
      <c r="AL991" s="34">
        <v>0</v>
      </c>
      <c r="AM991" s="34">
        <v>0</v>
      </c>
      <c r="AN991" s="34">
        <v>0</v>
      </c>
      <c r="AO991" s="34">
        <v>0</v>
      </c>
      <c r="AP991" s="34">
        <v>0</v>
      </c>
      <c r="AQ991" s="34">
        <v>0</v>
      </c>
      <c r="AR991" s="34">
        <f t="shared" si="805"/>
        <v>0</v>
      </c>
      <c r="AS991" s="34">
        <v>0</v>
      </c>
      <c r="AT991" s="34">
        <v>0</v>
      </c>
      <c r="AU991" s="34">
        <v>0</v>
      </c>
      <c r="AV991" s="34">
        <v>0</v>
      </c>
    </row>
    <row r="992" spans="1:48" ht="114.75" x14ac:dyDescent="0.5">
      <c r="A992" s="53">
        <v>912</v>
      </c>
      <c r="B992" s="50" t="s">
        <v>1902</v>
      </c>
      <c r="C992" s="51" t="s">
        <v>1903</v>
      </c>
      <c r="D992" s="52">
        <v>2017</v>
      </c>
      <c r="E992" s="52">
        <v>2021</v>
      </c>
      <c r="F992" s="33">
        <v>1878.16</v>
      </c>
      <c r="G992" s="34">
        <f t="shared" si="794"/>
        <v>0.19</v>
      </c>
      <c r="H992" s="34">
        <f t="shared" si="795"/>
        <v>0</v>
      </c>
      <c r="I992" s="34">
        <f t="shared" si="796"/>
        <v>1878.1600000000003</v>
      </c>
      <c r="J992" s="34">
        <f t="shared" si="797"/>
        <v>1878.1600000000003</v>
      </c>
      <c r="K992" s="34">
        <f t="shared" si="798"/>
        <v>0</v>
      </c>
      <c r="L992" s="34">
        <f t="shared" si="799"/>
        <v>0</v>
      </c>
      <c r="M992" s="34">
        <f t="shared" si="800"/>
        <v>0</v>
      </c>
      <c r="N992" s="34">
        <v>0</v>
      </c>
      <c r="O992" s="34">
        <v>0</v>
      </c>
      <c r="P992" s="34">
        <f t="shared" si="801"/>
        <v>1502.5280000000002</v>
      </c>
      <c r="Q992" s="34">
        <v>1502.5280000000002</v>
      </c>
      <c r="R992" s="34">
        <v>0</v>
      </c>
      <c r="S992" s="34">
        <v>0</v>
      </c>
      <c r="T992" s="34">
        <v>0</v>
      </c>
      <c r="U992" s="34">
        <v>0.19</v>
      </c>
      <c r="V992" s="34">
        <v>0</v>
      </c>
      <c r="W992" s="34">
        <f t="shared" si="802"/>
        <v>375.63200000000006</v>
      </c>
      <c r="X992" s="34">
        <v>375.63200000000006</v>
      </c>
      <c r="Y992" s="34">
        <v>0</v>
      </c>
      <c r="Z992" s="34">
        <v>0</v>
      </c>
      <c r="AA992" s="34">
        <v>0</v>
      </c>
      <c r="AB992" s="34">
        <v>0</v>
      </c>
      <c r="AC992" s="34">
        <v>0</v>
      </c>
      <c r="AD992" s="34">
        <f t="shared" si="803"/>
        <v>0</v>
      </c>
      <c r="AE992" s="34">
        <v>0</v>
      </c>
      <c r="AF992" s="34">
        <v>0</v>
      </c>
      <c r="AG992" s="34">
        <v>0</v>
      </c>
      <c r="AH992" s="34">
        <v>0</v>
      </c>
      <c r="AI992" s="34">
        <v>0</v>
      </c>
      <c r="AJ992" s="34">
        <v>0</v>
      </c>
      <c r="AK992" s="34">
        <f t="shared" si="804"/>
        <v>0</v>
      </c>
      <c r="AL992" s="34">
        <v>0</v>
      </c>
      <c r="AM992" s="34">
        <v>0</v>
      </c>
      <c r="AN992" s="34">
        <v>0</v>
      </c>
      <c r="AO992" s="34">
        <v>0</v>
      </c>
      <c r="AP992" s="34">
        <v>0</v>
      </c>
      <c r="AQ992" s="34">
        <v>0</v>
      </c>
      <c r="AR992" s="34">
        <f t="shared" si="805"/>
        <v>0</v>
      </c>
      <c r="AS992" s="34">
        <v>0</v>
      </c>
      <c r="AT992" s="34">
        <v>0</v>
      </c>
      <c r="AU992" s="34">
        <v>0</v>
      </c>
      <c r="AV992" s="34">
        <v>0</v>
      </c>
    </row>
    <row r="993" spans="1:48" ht="114.75" x14ac:dyDescent="0.5">
      <c r="A993" s="53">
        <v>913</v>
      </c>
      <c r="B993" s="50" t="s">
        <v>1904</v>
      </c>
      <c r="C993" s="51" t="s">
        <v>1905</v>
      </c>
      <c r="D993" s="52">
        <v>2017</v>
      </c>
      <c r="E993" s="52">
        <v>2021</v>
      </c>
      <c r="F993" s="33">
        <v>1738.26</v>
      </c>
      <c r="G993" s="34">
        <f t="shared" si="794"/>
        <v>0.16</v>
      </c>
      <c r="H993" s="34">
        <f t="shared" si="795"/>
        <v>0</v>
      </c>
      <c r="I993" s="34">
        <f t="shared" si="796"/>
        <v>1738.2600000000002</v>
      </c>
      <c r="J993" s="34">
        <f t="shared" si="797"/>
        <v>1738.2600000000002</v>
      </c>
      <c r="K993" s="34">
        <f t="shared" si="798"/>
        <v>0</v>
      </c>
      <c r="L993" s="34">
        <f t="shared" si="799"/>
        <v>0</v>
      </c>
      <c r="M993" s="34">
        <f t="shared" si="800"/>
        <v>0</v>
      </c>
      <c r="N993" s="34">
        <v>0</v>
      </c>
      <c r="O993" s="34">
        <v>0</v>
      </c>
      <c r="P993" s="34">
        <f t="shared" si="801"/>
        <v>1390.6080000000002</v>
      </c>
      <c r="Q993" s="34">
        <v>1390.6080000000002</v>
      </c>
      <c r="R993" s="34">
        <v>0</v>
      </c>
      <c r="S993" s="34">
        <v>0</v>
      </c>
      <c r="T993" s="34">
        <v>0</v>
      </c>
      <c r="U993" s="34">
        <v>0.16</v>
      </c>
      <c r="V993" s="34">
        <v>0</v>
      </c>
      <c r="W993" s="34">
        <f t="shared" si="802"/>
        <v>347.65200000000004</v>
      </c>
      <c r="X993" s="34">
        <v>347.65200000000004</v>
      </c>
      <c r="Y993" s="34">
        <v>0</v>
      </c>
      <c r="Z993" s="34">
        <v>0</v>
      </c>
      <c r="AA993" s="34">
        <v>0</v>
      </c>
      <c r="AB993" s="34">
        <v>0</v>
      </c>
      <c r="AC993" s="34">
        <v>0</v>
      </c>
      <c r="AD993" s="34">
        <f t="shared" si="803"/>
        <v>0</v>
      </c>
      <c r="AE993" s="34">
        <v>0</v>
      </c>
      <c r="AF993" s="34">
        <v>0</v>
      </c>
      <c r="AG993" s="34">
        <v>0</v>
      </c>
      <c r="AH993" s="34">
        <v>0</v>
      </c>
      <c r="AI993" s="34">
        <v>0</v>
      </c>
      <c r="AJ993" s="34">
        <v>0</v>
      </c>
      <c r="AK993" s="34">
        <f t="shared" si="804"/>
        <v>0</v>
      </c>
      <c r="AL993" s="34">
        <v>0</v>
      </c>
      <c r="AM993" s="34">
        <v>0</v>
      </c>
      <c r="AN993" s="34">
        <v>0</v>
      </c>
      <c r="AO993" s="34">
        <v>0</v>
      </c>
      <c r="AP993" s="34">
        <v>0</v>
      </c>
      <c r="AQ993" s="34">
        <v>0</v>
      </c>
      <c r="AR993" s="34">
        <f t="shared" si="805"/>
        <v>0</v>
      </c>
      <c r="AS993" s="34">
        <v>0</v>
      </c>
      <c r="AT993" s="34">
        <v>0</v>
      </c>
      <c r="AU993" s="34">
        <v>0</v>
      </c>
      <c r="AV993" s="34">
        <v>0</v>
      </c>
    </row>
    <row r="994" spans="1:48" ht="114.75" x14ac:dyDescent="0.5">
      <c r="A994" s="53">
        <v>914</v>
      </c>
      <c r="B994" s="50" t="s">
        <v>1906</v>
      </c>
      <c r="C994" s="51" t="s">
        <v>1907</v>
      </c>
      <c r="D994" s="52">
        <v>2017</v>
      </c>
      <c r="E994" s="52">
        <v>2021</v>
      </c>
      <c r="F994" s="33">
        <v>1598.35</v>
      </c>
      <c r="G994" s="34">
        <f t="shared" si="794"/>
        <v>0.13</v>
      </c>
      <c r="H994" s="34">
        <f t="shared" si="795"/>
        <v>0</v>
      </c>
      <c r="I994" s="34">
        <f t="shared" si="796"/>
        <v>1598.2759999999778</v>
      </c>
      <c r="J994" s="34">
        <f t="shared" si="797"/>
        <v>1278.68</v>
      </c>
      <c r="K994" s="34">
        <f t="shared" si="798"/>
        <v>319.59599999997766</v>
      </c>
      <c r="L994" s="34">
        <f t="shared" si="799"/>
        <v>0</v>
      </c>
      <c r="M994" s="34">
        <f t="shared" si="800"/>
        <v>0</v>
      </c>
      <c r="N994" s="34">
        <v>0</v>
      </c>
      <c r="O994" s="34">
        <v>0</v>
      </c>
      <c r="P994" s="34">
        <f t="shared" si="801"/>
        <v>1278.68</v>
      </c>
      <c r="Q994" s="34">
        <v>1278.68</v>
      </c>
      <c r="R994" s="34">
        <v>0</v>
      </c>
      <c r="S994" s="34">
        <v>0</v>
      </c>
      <c r="T994" s="34">
        <v>0</v>
      </c>
      <c r="U994" s="34">
        <v>0.13</v>
      </c>
      <c r="V994" s="34">
        <v>0</v>
      </c>
      <c r="W994" s="34">
        <f t="shared" si="802"/>
        <v>319.59599999997766</v>
      </c>
      <c r="X994" s="34">
        <v>0</v>
      </c>
      <c r="Y994" s="34">
        <v>319.59599999997766</v>
      </c>
      <c r="Z994" s="34">
        <v>0</v>
      </c>
      <c r="AA994" s="34">
        <v>0</v>
      </c>
      <c r="AB994" s="34">
        <v>0</v>
      </c>
      <c r="AC994" s="34">
        <v>0</v>
      </c>
      <c r="AD994" s="34">
        <f t="shared" si="803"/>
        <v>0</v>
      </c>
      <c r="AE994" s="34">
        <v>0</v>
      </c>
      <c r="AF994" s="34">
        <v>0</v>
      </c>
      <c r="AG994" s="34">
        <v>0</v>
      </c>
      <c r="AH994" s="34">
        <v>0</v>
      </c>
      <c r="AI994" s="34">
        <v>0</v>
      </c>
      <c r="AJ994" s="34">
        <v>0</v>
      </c>
      <c r="AK994" s="34">
        <f t="shared" si="804"/>
        <v>0</v>
      </c>
      <c r="AL994" s="34">
        <v>0</v>
      </c>
      <c r="AM994" s="34">
        <v>0</v>
      </c>
      <c r="AN994" s="34">
        <v>0</v>
      </c>
      <c r="AO994" s="34">
        <v>0</v>
      </c>
      <c r="AP994" s="34">
        <v>0</v>
      </c>
      <c r="AQ994" s="34">
        <v>0</v>
      </c>
      <c r="AR994" s="34">
        <f t="shared" si="805"/>
        <v>0</v>
      </c>
      <c r="AS994" s="34">
        <v>0</v>
      </c>
      <c r="AT994" s="34">
        <v>0</v>
      </c>
      <c r="AU994" s="34">
        <v>0</v>
      </c>
      <c r="AV994" s="34">
        <v>0</v>
      </c>
    </row>
    <row r="995" spans="1:48" ht="114.75" x14ac:dyDescent="0.5">
      <c r="A995" s="53">
        <v>915</v>
      </c>
      <c r="B995" s="50" t="s">
        <v>1908</v>
      </c>
      <c r="C995" s="51" t="s">
        <v>1909</v>
      </c>
      <c r="D995" s="52">
        <v>2017</v>
      </c>
      <c r="E995" s="52">
        <v>2021</v>
      </c>
      <c r="F995" s="33">
        <v>1598.35</v>
      </c>
      <c r="G995" s="34">
        <f t="shared" si="794"/>
        <v>0.13</v>
      </c>
      <c r="H995" s="34">
        <f t="shared" si="795"/>
        <v>0</v>
      </c>
      <c r="I995" s="34">
        <f t="shared" si="796"/>
        <v>1598.3500000000001</v>
      </c>
      <c r="J995" s="34">
        <f t="shared" si="797"/>
        <v>1598.3500000000001</v>
      </c>
      <c r="K995" s="34">
        <f t="shared" si="798"/>
        <v>0</v>
      </c>
      <c r="L995" s="34">
        <f t="shared" si="799"/>
        <v>0</v>
      </c>
      <c r="M995" s="34">
        <f t="shared" si="800"/>
        <v>0</v>
      </c>
      <c r="N995" s="34">
        <v>0</v>
      </c>
      <c r="O995" s="34">
        <v>0</v>
      </c>
      <c r="P995" s="34">
        <f t="shared" si="801"/>
        <v>1278.68</v>
      </c>
      <c r="Q995" s="34">
        <v>1278.68</v>
      </c>
      <c r="R995" s="34">
        <v>0</v>
      </c>
      <c r="S995" s="34">
        <v>0</v>
      </c>
      <c r="T995" s="34">
        <v>0</v>
      </c>
      <c r="U995" s="34">
        <v>0.13</v>
      </c>
      <c r="V995" s="34">
        <v>0</v>
      </c>
      <c r="W995" s="34">
        <f t="shared" si="802"/>
        <v>319.67</v>
      </c>
      <c r="X995" s="34">
        <v>319.67</v>
      </c>
      <c r="Y995" s="34">
        <v>0</v>
      </c>
      <c r="Z995" s="34">
        <v>0</v>
      </c>
      <c r="AA995" s="34">
        <v>0</v>
      </c>
      <c r="AB995" s="34">
        <v>0</v>
      </c>
      <c r="AC995" s="34">
        <v>0</v>
      </c>
      <c r="AD995" s="34">
        <f t="shared" si="803"/>
        <v>0</v>
      </c>
      <c r="AE995" s="34">
        <v>0</v>
      </c>
      <c r="AF995" s="34">
        <v>0</v>
      </c>
      <c r="AG995" s="34">
        <v>0</v>
      </c>
      <c r="AH995" s="34">
        <v>0</v>
      </c>
      <c r="AI995" s="34">
        <v>0</v>
      </c>
      <c r="AJ995" s="34">
        <v>0</v>
      </c>
      <c r="AK995" s="34">
        <f t="shared" si="804"/>
        <v>0</v>
      </c>
      <c r="AL995" s="34">
        <v>0</v>
      </c>
      <c r="AM995" s="34">
        <v>0</v>
      </c>
      <c r="AN995" s="34">
        <v>0</v>
      </c>
      <c r="AO995" s="34">
        <v>0</v>
      </c>
      <c r="AP995" s="34">
        <v>0</v>
      </c>
      <c r="AQ995" s="34">
        <v>0</v>
      </c>
      <c r="AR995" s="34">
        <f t="shared" si="805"/>
        <v>0</v>
      </c>
      <c r="AS995" s="34">
        <v>0</v>
      </c>
      <c r="AT995" s="34">
        <v>0</v>
      </c>
      <c r="AU995" s="34">
        <v>0</v>
      </c>
      <c r="AV995" s="34">
        <v>0</v>
      </c>
    </row>
    <row r="996" spans="1:48" ht="114.75" x14ac:dyDescent="0.5">
      <c r="A996" s="53">
        <v>916</v>
      </c>
      <c r="B996" s="50" t="s">
        <v>1910</v>
      </c>
      <c r="C996" s="51" t="s">
        <v>1911</v>
      </c>
      <c r="D996" s="52">
        <v>2017</v>
      </c>
      <c r="E996" s="52">
        <v>2021</v>
      </c>
      <c r="F996" s="33">
        <v>1374.22</v>
      </c>
      <c r="G996" s="34">
        <f t="shared" si="794"/>
        <v>7.4999999999999997E-2</v>
      </c>
      <c r="H996" s="34">
        <f t="shared" si="795"/>
        <v>0</v>
      </c>
      <c r="I996" s="34">
        <f t="shared" si="796"/>
        <v>1374.22</v>
      </c>
      <c r="J996" s="34">
        <f t="shared" si="797"/>
        <v>1374.22</v>
      </c>
      <c r="K996" s="34">
        <f t="shared" si="798"/>
        <v>0</v>
      </c>
      <c r="L996" s="34">
        <f t="shared" si="799"/>
        <v>0</v>
      </c>
      <c r="M996" s="34">
        <f t="shared" si="800"/>
        <v>0</v>
      </c>
      <c r="N996" s="34">
        <v>0</v>
      </c>
      <c r="O996" s="34">
        <v>0</v>
      </c>
      <c r="P996" s="34">
        <f t="shared" si="801"/>
        <v>1099.376</v>
      </c>
      <c r="Q996" s="34">
        <v>1099.376</v>
      </c>
      <c r="R996" s="34">
        <v>0</v>
      </c>
      <c r="S996" s="34">
        <v>0</v>
      </c>
      <c r="T996" s="34">
        <v>0</v>
      </c>
      <c r="U996" s="34">
        <v>7.4999999999999997E-2</v>
      </c>
      <c r="V996" s="34">
        <v>0</v>
      </c>
      <c r="W996" s="34">
        <f t="shared" si="802"/>
        <v>274.84399999999999</v>
      </c>
      <c r="X996" s="34">
        <v>274.84399999999999</v>
      </c>
      <c r="Y996" s="34">
        <v>0</v>
      </c>
      <c r="Z996" s="34">
        <v>0</v>
      </c>
      <c r="AA996" s="34">
        <v>0</v>
      </c>
      <c r="AB996" s="34">
        <v>0</v>
      </c>
      <c r="AC996" s="34">
        <v>0</v>
      </c>
      <c r="AD996" s="34">
        <f t="shared" si="803"/>
        <v>0</v>
      </c>
      <c r="AE996" s="34">
        <v>0</v>
      </c>
      <c r="AF996" s="34">
        <v>0</v>
      </c>
      <c r="AG996" s="34">
        <v>0</v>
      </c>
      <c r="AH996" s="34">
        <v>0</v>
      </c>
      <c r="AI996" s="34">
        <v>0</v>
      </c>
      <c r="AJ996" s="34">
        <v>0</v>
      </c>
      <c r="AK996" s="34">
        <f t="shared" si="804"/>
        <v>0</v>
      </c>
      <c r="AL996" s="34">
        <v>0</v>
      </c>
      <c r="AM996" s="34">
        <v>0</v>
      </c>
      <c r="AN996" s="34">
        <v>0</v>
      </c>
      <c r="AO996" s="34">
        <v>0</v>
      </c>
      <c r="AP996" s="34">
        <v>0</v>
      </c>
      <c r="AQ996" s="34">
        <v>0</v>
      </c>
      <c r="AR996" s="34">
        <f t="shared" si="805"/>
        <v>0</v>
      </c>
      <c r="AS996" s="34">
        <v>0</v>
      </c>
      <c r="AT996" s="34">
        <v>0</v>
      </c>
      <c r="AU996" s="34">
        <v>0</v>
      </c>
      <c r="AV996" s="34">
        <v>0</v>
      </c>
    </row>
    <row r="997" spans="1:48" ht="114.75" x14ac:dyDescent="0.5">
      <c r="A997" s="53">
        <v>917</v>
      </c>
      <c r="B997" s="50" t="s">
        <v>1912</v>
      </c>
      <c r="C997" s="51" t="s">
        <v>1913</v>
      </c>
      <c r="D997" s="52">
        <v>2017</v>
      </c>
      <c r="E997" s="52">
        <v>2021</v>
      </c>
      <c r="F997" s="33">
        <v>1784.89</v>
      </c>
      <c r="G997" s="34">
        <f t="shared" si="794"/>
        <v>0.17</v>
      </c>
      <c r="H997" s="34">
        <f t="shared" si="795"/>
        <v>0</v>
      </c>
      <c r="I997" s="34">
        <f t="shared" si="796"/>
        <v>1784.8900000000003</v>
      </c>
      <c r="J997" s="34">
        <f t="shared" si="797"/>
        <v>1784.8900000000003</v>
      </c>
      <c r="K997" s="34">
        <f t="shared" si="798"/>
        <v>0</v>
      </c>
      <c r="L997" s="34">
        <f t="shared" si="799"/>
        <v>0</v>
      </c>
      <c r="M997" s="34">
        <f t="shared" si="800"/>
        <v>0</v>
      </c>
      <c r="N997" s="34">
        <v>0</v>
      </c>
      <c r="O997" s="34">
        <v>0</v>
      </c>
      <c r="P997" s="34">
        <f t="shared" si="801"/>
        <v>1427.9120000000003</v>
      </c>
      <c r="Q997" s="34">
        <v>1427.9120000000003</v>
      </c>
      <c r="R997" s="34">
        <v>0</v>
      </c>
      <c r="S997" s="34">
        <v>0</v>
      </c>
      <c r="T997" s="34">
        <v>0</v>
      </c>
      <c r="U997" s="34">
        <v>0.17</v>
      </c>
      <c r="V997" s="34">
        <v>0</v>
      </c>
      <c r="W997" s="34">
        <f t="shared" si="802"/>
        <v>356.97800000000007</v>
      </c>
      <c r="X997" s="34">
        <v>356.97800000000007</v>
      </c>
      <c r="Y997" s="34">
        <v>0</v>
      </c>
      <c r="Z997" s="34">
        <v>0</v>
      </c>
      <c r="AA997" s="34">
        <v>0</v>
      </c>
      <c r="AB997" s="34">
        <v>0</v>
      </c>
      <c r="AC997" s="34">
        <v>0</v>
      </c>
      <c r="AD997" s="34">
        <f t="shared" si="803"/>
        <v>0</v>
      </c>
      <c r="AE997" s="34">
        <v>0</v>
      </c>
      <c r="AF997" s="34">
        <v>0</v>
      </c>
      <c r="AG997" s="34">
        <v>0</v>
      </c>
      <c r="AH997" s="34">
        <v>0</v>
      </c>
      <c r="AI997" s="34">
        <v>0</v>
      </c>
      <c r="AJ997" s="34">
        <v>0</v>
      </c>
      <c r="AK997" s="34">
        <f t="shared" si="804"/>
        <v>0</v>
      </c>
      <c r="AL997" s="34">
        <v>0</v>
      </c>
      <c r="AM997" s="34">
        <v>0</v>
      </c>
      <c r="AN997" s="34">
        <v>0</v>
      </c>
      <c r="AO997" s="34">
        <v>0</v>
      </c>
      <c r="AP997" s="34">
        <v>0</v>
      </c>
      <c r="AQ997" s="34">
        <v>0</v>
      </c>
      <c r="AR997" s="34">
        <f t="shared" si="805"/>
        <v>0</v>
      </c>
      <c r="AS997" s="34">
        <v>0</v>
      </c>
      <c r="AT997" s="34">
        <v>0</v>
      </c>
      <c r="AU997" s="34">
        <v>0</v>
      </c>
      <c r="AV997" s="34">
        <v>0</v>
      </c>
    </row>
    <row r="998" spans="1:48" ht="114.75" x14ac:dyDescent="0.5">
      <c r="A998" s="53">
        <v>918</v>
      </c>
      <c r="B998" s="50" t="s">
        <v>1914</v>
      </c>
      <c r="C998" s="51" t="s">
        <v>1915</v>
      </c>
      <c r="D998" s="52">
        <v>2018</v>
      </c>
      <c r="E998" s="52">
        <v>2021</v>
      </c>
      <c r="F998" s="33">
        <v>1458.44</v>
      </c>
      <c r="G998" s="34">
        <f t="shared" si="794"/>
        <v>0.1</v>
      </c>
      <c r="H998" s="34">
        <f t="shared" si="795"/>
        <v>0</v>
      </c>
      <c r="I998" s="34">
        <f t="shared" si="796"/>
        <v>1357.1000000000001</v>
      </c>
      <c r="J998" s="34">
        <f t="shared" si="797"/>
        <v>1357.1000000000001</v>
      </c>
      <c r="K998" s="34">
        <f t="shared" si="798"/>
        <v>0</v>
      </c>
      <c r="L998" s="34">
        <f t="shared" si="799"/>
        <v>0</v>
      </c>
      <c r="M998" s="34">
        <f t="shared" si="800"/>
        <v>0</v>
      </c>
      <c r="N998" s="34">
        <v>0</v>
      </c>
      <c r="O998" s="34">
        <v>0</v>
      </c>
      <c r="P998" s="34">
        <f t="shared" si="801"/>
        <v>1085.68</v>
      </c>
      <c r="Q998" s="34">
        <v>1085.68</v>
      </c>
      <c r="R998" s="34">
        <v>0</v>
      </c>
      <c r="S998" s="34">
        <v>0</v>
      </c>
      <c r="T998" s="34">
        <v>0</v>
      </c>
      <c r="U998" s="34">
        <v>0.1</v>
      </c>
      <c r="V998" s="34">
        <v>0</v>
      </c>
      <c r="W998" s="34">
        <f t="shared" si="802"/>
        <v>271.42</v>
      </c>
      <c r="X998" s="34">
        <v>271.42</v>
      </c>
      <c r="Y998" s="34">
        <v>0</v>
      </c>
      <c r="Z998" s="34">
        <v>0</v>
      </c>
      <c r="AA998" s="34">
        <v>0</v>
      </c>
      <c r="AB998" s="34">
        <v>0</v>
      </c>
      <c r="AC998" s="34">
        <v>0</v>
      </c>
      <c r="AD998" s="34">
        <f t="shared" si="803"/>
        <v>0</v>
      </c>
      <c r="AE998" s="34">
        <v>0</v>
      </c>
      <c r="AF998" s="34">
        <v>0</v>
      </c>
      <c r="AG998" s="34">
        <v>0</v>
      </c>
      <c r="AH998" s="34">
        <v>0</v>
      </c>
      <c r="AI998" s="34">
        <v>0</v>
      </c>
      <c r="AJ998" s="34">
        <v>0</v>
      </c>
      <c r="AK998" s="34">
        <f t="shared" si="804"/>
        <v>0</v>
      </c>
      <c r="AL998" s="34">
        <v>0</v>
      </c>
      <c r="AM998" s="34">
        <v>0</v>
      </c>
      <c r="AN998" s="34">
        <v>0</v>
      </c>
      <c r="AO998" s="34">
        <v>0</v>
      </c>
      <c r="AP998" s="34">
        <v>0</v>
      </c>
      <c r="AQ998" s="34">
        <v>0</v>
      </c>
      <c r="AR998" s="34">
        <f t="shared" si="805"/>
        <v>0</v>
      </c>
      <c r="AS998" s="34">
        <v>0</v>
      </c>
      <c r="AT998" s="34">
        <v>0</v>
      </c>
      <c r="AU998" s="34">
        <v>0</v>
      </c>
      <c r="AV998" s="34">
        <v>0</v>
      </c>
    </row>
    <row r="999" spans="1:48" ht="114.75" x14ac:dyDescent="0.5">
      <c r="A999" s="53">
        <v>919</v>
      </c>
      <c r="B999" s="50" t="s">
        <v>1916</v>
      </c>
      <c r="C999" s="51" t="s">
        <v>1917</v>
      </c>
      <c r="D999" s="52">
        <v>2018</v>
      </c>
      <c r="E999" s="52">
        <v>2021</v>
      </c>
      <c r="F999" s="33">
        <v>1458.44</v>
      </c>
      <c r="G999" s="34">
        <f t="shared" si="794"/>
        <v>0.1</v>
      </c>
      <c r="H999" s="34">
        <f t="shared" si="795"/>
        <v>0</v>
      </c>
      <c r="I999" s="34">
        <f t="shared" si="796"/>
        <v>1458.4400000000003</v>
      </c>
      <c r="J999" s="34">
        <f t="shared" si="797"/>
        <v>1458.4400000000003</v>
      </c>
      <c r="K999" s="34">
        <f t="shared" si="798"/>
        <v>0</v>
      </c>
      <c r="L999" s="34">
        <f t="shared" si="799"/>
        <v>0</v>
      </c>
      <c r="M999" s="34">
        <f t="shared" si="800"/>
        <v>0</v>
      </c>
      <c r="N999" s="34">
        <v>0</v>
      </c>
      <c r="O999" s="34">
        <v>0</v>
      </c>
      <c r="P999" s="34">
        <f t="shared" si="801"/>
        <v>1166.7520000000002</v>
      </c>
      <c r="Q999" s="34">
        <v>1166.7520000000002</v>
      </c>
      <c r="R999" s="34">
        <v>0</v>
      </c>
      <c r="S999" s="34">
        <v>0</v>
      </c>
      <c r="T999" s="34">
        <v>0</v>
      </c>
      <c r="U999" s="34">
        <v>0.1</v>
      </c>
      <c r="V999" s="34">
        <v>0</v>
      </c>
      <c r="W999" s="34">
        <f t="shared" si="802"/>
        <v>291.68800000000005</v>
      </c>
      <c r="X999" s="34">
        <v>291.68800000000005</v>
      </c>
      <c r="Y999" s="34">
        <v>0</v>
      </c>
      <c r="Z999" s="34">
        <v>0</v>
      </c>
      <c r="AA999" s="34">
        <v>0</v>
      </c>
      <c r="AB999" s="34">
        <v>0</v>
      </c>
      <c r="AC999" s="34">
        <v>0</v>
      </c>
      <c r="AD999" s="34">
        <f t="shared" si="803"/>
        <v>0</v>
      </c>
      <c r="AE999" s="34">
        <v>0</v>
      </c>
      <c r="AF999" s="34">
        <v>0</v>
      </c>
      <c r="AG999" s="34">
        <v>0</v>
      </c>
      <c r="AH999" s="34">
        <v>0</v>
      </c>
      <c r="AI999" s="34">
        <v>0</v>
      </c>
      <c r="AJ999" s="34">
        <v>0</v>
      </c>
      <c r="AK999" s="34">
        <f t="shared" si="804"/>
        <v>0</v>
      </c>
      <c r="AL999" s="34">
        <v>0</v>
      </c>
      <c r="AM999" s="34">
        <v>0</v>
      </c>
      <c r="AN999" s="34">
        <v>0</v>
      </c>
      <c r="AO999" s="34">
        <v>0</v>
      </c>
      <c r="AP999" s="34">
        <v>0</v>
      </c>
      <c r="AQ999" s="34">
        <v>0</v>
      </c>
      <c r="AR999" s="34">
        <f t="shared" si="805"/>
        <v>0</v>
      </c>
      <c r="AS999" s="34">
        <v>0</v>
      </c>
      <c r="AT999" s="34">
        <v>0</v>
      </c>
      <c r="AU999" s="34">
        <v>0</v>
      </c>
      <c r="AV999" s="34">
        <v>0</v>
      </c>
    </row>
    <row r="1000" spans="1:48" ht="114.75" x14ac:dyDescent="0.5">
      <c r="A1000" s="53">
        <v>920</v>
      </c>
      <c r="B1000" s="50" t="s">
        <v>1918</v>
      </c>
      <c r="C1000" s="51" t="s">
        <v>1919</v>
      </c>
      <c r="D1000" s="52">
        <v>2018</v>
      </c>
      <c r="E1000" s="52">
        <v>2021</v>
      </c>
      <c r="F1000" s="33">
        <v>1271.8900000000001</v>
      </c>
      <c r="G1000" s="34">
        <f t="shared" si="794"/>
        <v>0.06</v>
      </c>
      <c r="H1000" s="34">
        <f t="shared" si="795"/>
        <v>0</v>
      </c>
      <c r="I1000" s="34">
        <f t="shared" si="796"/>
        <v>1271.8900000000003</v>
      </c>
      <c r="J1000" s="34">
        <f t="shared" si="797"/>
        <v>1271.8900000000003</v>
      </c>
      <c r="K1000" s="34">
        <f t="shared" si="798"/>
        <v>0</v>
      </c>
      <c r="L1000" s="34">
        <f t="shared" si="799"/>
        <v>0</v>
      </c>
      <c r="M1000" s="34">
        <f t="shared" si="800"/>
        <v>0</v>
      </c>
      <c r="N1000" s="34">
        <v>0</v>
      </c>
      <c r="O1000" s="34">
        <v>0</v>
      </c>
      <c r="P1000" s="34">
        <f t="shared" si="801"/>
        <v>1017.5120000000002</v>
      </c>
      <c r="Q1000" s="34">
        <v>1017.5120000000002</v>
      </c>
      <c r="R1000" s="34">
        <v>0</v>
      </c>
      <c r="S1000" s="34">
        <v>0</v>
      </c>
      <c r="T1000" s="34">
        <v>0</v>
      </c>
      <c r="U1000" s="34">
        <v>0.06</v>
      </c>
      <c r="V1000" s="34">
        <v>0</v>
      </c>
      <c r="W1000" s="34">
        <f t="shared" si="802"/>
        <v>254.37800000000004</v>
      </c>
      <c r="X1000" s="34">
        <v>254.37800000000004</v>
      </c>
      <c r="Y1000" s="34">
        <v>0</v>
      </c>
      <c r="Z1000" s="34">
        <v>0</v>
      </c>
      <c r="AA1000" s="34">
        <v>0</v>
      </c>
      <c r="AB1000" s="34">
        <v>0</v>
      </c>
      <c r="AC1000" s="34">
        <v>0</v>
      </c>
      <c r="AD1000" s="34">
        <f t="shared" si="803"/>
        <v>0</v>
      </c>
      <c r="AE1000" s="34">
        <v>0</v>
      </c>
      <c r="AF1000" s="34">
        <v>0</v>
      </c>
      <c r="AG1000" s="34">
        <v>0</v>
      </c>
      <c r="AH1000" s="34">
        <v>0</v>
      </c>
      <c r="AI1000" s="34">
        <v>0</v>
      </c>
      <c r="AJ1000" s="34">
        <v>0</v>
      </c>
      <c r="AK1000" s="34">
        <f t="shared" si="804"/>
        <v>0</v>
      </c>
      <c r="AL1000" s="34">
        <v>0</v>
      </c>
      <c r="AM1000" s="34">
        <v>0</v>
      </c>
      <c r="AN1000" s="34">
        <v>0</v>
      </c>
      <c r="AO1000" s="34">
        <v>0</v>
      </c>
      <c r="AP1000" s="34">
        <v>0</v>
      </c>
      <c r="AQ1000" s="34">
        <v>0</v>
      </c>
      <c r="AR1000" s="34">
        <f t="shared" si="805"/>
        <v>0</v>
      </c>
      <c r="AS1000" s="34">
        <v>0</v>
      </c>
      <c r="AT1000" s="34">
        <v>0</v>
      </c>
      <c r="AU1000" s="34">
        <v>0</v>
      </c>
      <c r="AV1000" s="34">
        <v>0</v>
      </c>
    </row>
    <row r="1001" spans="1:48" ht="114.75" x14ac:dyDescent="0.5">
      <c r="A1001" s="53">
        <v>921</v>
      </c>
      <c r="B1001" s="50" t="s">
        <v>1920</v>
      </c>
      <c r="C1001" s="51" t="s">
        <v>1921</v>
      </c>
      <c r="D1001" s="52">
        <v>2018</v>
      </c>
      <c r="E1001" s="52">
        <v>2021</v>
      </c>
      <c r="F1001" s="33">
        <v>1598.35</v>
      </c>
      <c r="G1001" s="34">
        <f t="shared" si="794"/>
        <v>0.13</v>
      </c>
      <c r="H1001" s="34">
        <f t="shared" si="795"/>
        <v>0</v>
      </c>
      <c r="I1001" s="34">
        <f t="shared" si="796"/>
        <v>1598.3500000000001</v>
      </c>
      <c r="J1001" s="34">
        <f t="shared" si="797"/>
        <v>1598.3500000000001</v>
      </c>
      <c r="K1001" s="34">
        <f t="shared" si="798"/>
        <v>0</v>
      </c>
      <c r="L1001" s="34">
        <f t="shared" si="799"/>
        <v>0</v>
      </c>
      <c r="M1001" s="34">
        <f t="shared" si="800"/>
        <v>0</v>
      </c>
      <c r="N1001" s="34">
        <v>0</v>
      </c>
      <c r="O1001" s="34">
        <v>0</v>
      </c>
      <c r="P1001" s="34">
        <f t="shared" si="801"/>
        <v>1278.68</v>
      </c>
      <c r="Q1001" s="34">
        <v>1278.68</v>
      </c>
      <c r="R1001" s="34">
        <v>0</v>
      </c>
      <c r="S1001" s="34">
        <v>0</v>
      </c>
      <c r="T1001" s="34">
        <v>0</v>
      </c>
      <c r="U1001" s="34">
        <v>0.13</v>
      </c>
      <c r="V1001" s="34">
        <v>0</v>
      </c>
      <c r="W1001" s="34">
        <f t="shared" si="802"/>
        <v>319.67</v>
      </c>
      <c r="X1001" s="34">
        <v>319.67</v>
      </c>
      <c r="Y1001" s="34">
        <v>0</v>
      </c>
      <c r="Z1001" s="34">
        <v>0</v>
      </c>
      <c r="AA1001" s="34">
        <v>0</v>
      </c>
      <c r="AB1001" s="34">
        <v>0</v>
      </c>
      <c r="AC1001" s="34">
        <v>0</v>
      </c>
      <c r="AD1001" s="34">
        <f t="shared" si="803"/>
        <v>0</v>
      </c>
      <c r="AE1001" s="34">
        <v>0</v>
      </c>
      <c r="AF1001" s="34">
        <v>0</v>
      </c>
      <c r="AG1001" s="34">
        <v>0</v>
      </c>
      <c r="AH1001" s="34">
        <v>0</v>
      </c>
      <c r="AI1001" s="34">
        <v>0</v>
      </c>
      <c r="AJ1001" s="34">
        <v>0</v>
      </c>
      <c r="AK1001" s="34">
        <f t="shared" si="804"/>
        <v>0</v>
      </c>
      <c r="AL1001" s="34">
        <v>0</v>
      </c>
      <c r="AM1001" s="34">
        <v>0</v>
      </c>
      <c r="AN1001" s="34">
        <v>0</v>
      </c>
      <c r="AO1001" s="34">
        <v>0</v>
      </c>
      <c r="AP1001" s="34">
        <v>0</v>
      </c>
      <c r="AQ1001" s="34">
        <v>0</v>
      </c>
      <c r="AR1001" s="34">
        <f t="shared" si="805"/>
        <v>0</v>
      </c>
      <c r="AS1001" s="34">
        <v>0</v>
      </c>
      <c r="AT1001" s="34">
        <v>0</v>
      </c>
      <c r="AU1001" s="34">
        <v>0</v>
      </c>
      <c r="AV1001" s="34">
        <v>0</v>
      </c>
    </row>
    <row r="1002" spans="1:48" ht="114.75" x14ac:dyDescent="0.5">
      <c r="A1002" s="53">
        <v>922</v>
      </c>
      <c r="B1002" s="50" t="s">
        <v>1922</v>
      </c>
      <c r="C1002" s="51" t="s">
        <v>1923</v>
      </c>
      <c r="D1002" s="52">
        <v>2018</v>
      </c>
      <c r="E1002" s="52">
        <v>2021</v>
      </c>
      <c r="F1002" s="33">
        <v>1411.79</v>
      </c>
      <c r="G1002" s="34">
        <f t="shared" si="794"/>
        <v>0.09</v>
      </c>
      <c r="H1002" s="34">
        <f t="shared" si="795"/>
        <v>0</v>
      </c>
      <c r="I1002" s="34">
        <f t="shared" si="796"/>
        <v>1411.79</v>
      </c>
      <c r="J1002" s="34">
        <f t="shared" si="797"/>
        <v>1411.79</v>
      </c>
      <c r="K1002" s="34">
        <f t="shared" si="798"/>
        <v>0</v>
      </c>
      <c r="L1002" s="34">
        <f t="shared" si="799"/>
        <v>0</v>
      </c>
      <c r="M1002" s="34">
        <f t="shared" si="800"/>
        <v>0</v>
      </c>
      <c r="N1002" s="34">
        <v>0</v>
      </c>
      <c r="O1002" s="34">
        <v>0</v>
      </c>
      <c r="P1002" s="34">
        <f t="shared" si="801"/>
        <v>1129.432</v>
      </c>
      <c r="Q1002" s="34">
        <v>1129.432</v>
      </c>
      <c r="R1002" s="34">
        <v>0</v>
      </c>
      <c r="S1002" s="34">
        <v>0</v>
      </c>
      <c r="T1002" s="34">
        <v>0</v>
      </c>
      <c r="U1002" s="34">
        <v>0.09</v>
      </c>
      <c r="V1002" s="34">
        <v>0</v>
      </c>
      <c r="W1002" s="34">
        <f t="shared" si="802"/>
        <v>282.358</v>
      </c>
      <c r="X1002" s="34">
        <v>282.358</v>
      </c>
      <c r="Y1002" s="34">
        <v>0</v>
      </c>
      <c r="Z1002" s="34">
        <v>0</v>
      </c>
      <c r="AA1002" s="34">
        <v>0</v>
      </c>
      <c r="AB1002" s="34">
        <v>0</v>
      </c>
      <c r="AC1002" s="34">
        <v>0</v>
      </c>
      <c r="AD1002" s="34">
        <f t="shared" si="803"/>
        <v>0</v>
      </c>
      <c r="AE1002" s="34">
        <v>0</v>
      </c>
      <c r="AF1002" s="34">
        <v>0</v>
      </c>
      <c r="AG1002" s="34">
        <v>0</v>
      </c>
      <c r="AH1002" s="34">
        <v>0</v>
      </c>
      <c r="AI1002" s="34">
        <v>0</v>
      </c>
      <c r="AJ1002" s="34">
        <v>0</v>
      </c>
      <c r="AK1002" s="34">
        <f t="shared" si="804"/>
        <v>0</v>
      </c>
      <c r="AL1002" s="34">
        <v>0</v>
      </c>
      <c r="AM1002" s="34">
        <v>0</v>
      </c>
      <c r="AN1002" s="34">
        <v>0</v>
      </c>
      <c r="AO1002" s="34">
        <v>0</v>
      </c>
      <c r="AP1002" s="34">
        <v>0</v>
      </c>
      <c r="AQ1002" s="34">
        <v>0</v>
      </c>
      <c r="AR1002" s="34">
        <f t="shared" si="805"/>
        <v>0</v>
      </c>
      <c r="AS1002" s="34">
        <v>0</v>
      </c>
      <c r="AT1002" s="34">
        <v>0</v>
      </c>
      <c r="AU1002" s="34">
        <v>0</v>
      </c>
      <c r="AV1002" s="34">
        <v>0</v>
      </c>
    </row>
    <row r="1003" spans="1:48" ht="114.75" x14ac:dyDescent="0.5">
      <c r="A1003" s="53">
        <v>923</v>
      </c>
      <c r="B1003" s="50" t="s">
        <v>1924</v>
      </c>
      <c r="C1003" s="51" t="s">
        <v>1925</v>
      </c>
      <c r="D1003" s="52">
        <v>2018</v>
      </c>
      <c r="E1003" s="52">
        <v>2021</v>
      </c>
      <c r="F1003" s="33">
        <v>1644.99</v>
      </c>
      <c r="G1003" s="34">
        <f t="shared" si="794"/>
        <v>0.14000000000000001</v>
      </c>
      <c r="H1003" s="34">
        <f t="shared" si="795"/>
        <v>0</v>
      </c>
      <c r="I1003" s="34">
        <f t="shared" si="796"/>
        <v>1644.9900000000002</v>
      </c>
      <c r="J1003" s="34">
        <f t="shared" si="797"/>
        <v>1644.9900000000002</v>
      </c>
      <c r="K1003" s="34">
        <f t="shared" si="798"/>
        <v>0</v>
      </c>
      <c r="L1003" s="34">
        <f t="shared" si="799"/>
        <v>0</v>
      </c>
      <c r="M1003" s="34">
        <f t="shared" si="800"/>
        <v>0</v>
      </c>
      <c r="N1003" s="34">
        <v>0</v>
      </c>
      <c r="O1003" s="34">
        <v>0</v>
      </c>
      <c r="P1003" s="34">
        <f t="shared" si="801"/>
        <v>1315.9920000000002</v>
      </c>
      <c r="Q1003" s="34">
        <v>1315.9920000000002</v>
      </c>
      <c r="R1003" s="34">
        <v>0</v>
      </c>
      <c r="S1003" s="34">
        <v>0</v>
      </c>
      <c r="T1003" s="34">
        <v>0</v>
      </c>
      <c r="U1003" s="34">
        <v>0.14000000000000001</v>
      </c>
      <c r="V1003" s="34">
        <v>0</v>
      </c>
      <c r="W1003" s="34">
        <f t="shared" si="802"/>
        <v>328.99800000000005</v>
      </c>
      <c r="X1003" s="34">
        <v>328.99800000000005</v>
      </c>
      <c r="Y1003" s="34">
        <v>0</v>
      </c>
      <c r="Z1003" s="34">
        <v>0</v>
      </c>
      <c r="AA1003" s="34">
        <v>0</v>
      </c>
      <c r="AB1003" s="34">
        <v>0</v>
      </c>
      <c r="AC1003" s="34">
        <v>0</v>
      </c>
      <c r="AD1003" s="34">
        <f t="shared" si="803"/>
        <v>0</v>
      </c>
      <c r="AE1003" s="34">
        <v>0</v>
      </c>
      <c r="AF1003" s="34">
        <v>0</v>
      </c>
      <c r="AG1003" s="34">
        <v>0</v>
      </c>
      <c r="AH1003" s="34">
        <v>0</v>
      </c>
      <c r="AI1003" s="34">
        <v>0</v>
      </c>
      <c r="AJ1003" s="34">
        <v>0</v>
      </c>
      <c r="AK1003" s="34">
        <f t="shared" si="804"/>
        <v>0</v>
      </c>
      <c r="AL1003" s="34">
        <v>0</v>
      </c>
      <c r="AM1003" s="34">
        <v>0</v>
      </c>
      <c r="AN1003" s="34">
        <v>0</v>
      </c>
      <c r="AO1003" s="34">
        <v>0</v>
      </c>
      <c r="AP1003" s="34">
        <v>0</v>
      </c>
      <c r="AQ1003" s="34">
        <v>0</v>
      </c>
      <c r="AR1003" s="34">
        <f t="shared" si="805"/>
        <v>0</v>
      </c>
      <c r="AS1003" s="34">
        <v>0</v>
      </c>
      <c r="AT1003" s="34">
        <v>0</v>
      </c>
      <c r="AU1003" s="34">
        <v>0</v>
      </c>
      <c r="AV1003" s="34">
        <v>0</v>
      </c>
    </row>
    <row r="1004" spans="1:48" ht="114.75" x14ac:dyDescent="0.5">
      <c r="A1004" s="53">
        <v>924</v>
      </c>
      <c r="B1004" s="50" t="s">
        <v>1926</v>
      </c>
      <c r="C1004" s="51" t="s">
        <v>1927</v>
      </c>
      <c r="D1004" s="52">
        <v>2018</v>
      </c>
      <c r="E1004" s="52">
        <v>2021</v>
      </c>
      <c r="F1004" s="33">
        <v>1971.45</v>
      </c>
      <c r="G1004" s="34">
        <f t="shared" si="794"/>
        <v>0.21</v>
      </c>
      <c r="H1004" s="34">
        <f t="shared" si="795"/>
        <v>0</v>
      </c>
      <c r="I1004" s="34">
        <f t="shared" si="796"/>
        <v>1971.45</v>
      </c>
      <c r="J1004" s="34">
        <f t="shared" si="797"/>
        <v>1971.45</v>
      </c>
      <c r="K1004" s="34">
        <f t="shared" si="798"/>
        <v>0</v>
      </c>
      <c r="L1004" s="34">
        <f t="shared" si="799"/>
        <v>0</v>
      </c>
      <c r="M1004" s="34">
        <f t="shared" si="800"/>
        <v>0</v>
      </c>
      <c r="N1004" s="34">
        <v>0</v>
      </c>
      <c r="O1004" s="34">
        <v>0</v>
      </c>
      <c r="P1004" s="34">
        <f t="shared" si="801"/>
        <v>1577.16</v>
      </c>
      <c r="Q1004" s="34">
        <v>1577.16</v>
      </c>
      <c r="R1004" s="34">
        <v>0</v>
      </c>
      <c r="S1004" s="34">
        <v>0</v>
      </c>
      <c r="T1004" s="34">
        <v>0</v>
      </c>
      <c r="U1004" s="34">
        <v>0.21</v>
      </c>
      <c r="V1004" s="34">
        <v>0</v>
      </c>
      <c r="W1004" s="34">
        <f t="shared" si="802"/>
        <v>394.29</v>
      </c>
      <c r="X1004" s="34">
        <v>394.29</v>
      </c>
      <c r="Y1004" s="34">
        <v>0</v>
      </c>
      <c r="Z1004" s="34">
        <v>0</v>
      </c>
      <c r="AA1004" s="34">
        <v>0</v>
      </c>
      <c r="AB1004" s="34">
        <v>0</v>
      </c>
      <c r="AC1004" s="34">
        <v>0</v>
      </c>
      <c r="AD1004" s="34">
        <f t="shared" si="803"/>
        <v>0</v>
      </c>
      <c r="AE1004" s="34">
        <v>0</v>
      </c>
      <c r="AF1004" s="34">
        <v>0</v>
      </c>
      <c r="AG1004" s="34">
        <v>0</v>
      </c>
      <c r="AH1004" s="34">
        <v>0</v>
      </c>
      <c r="AI1004" s="34">
        <v>0</v>
      </c>
      <c r="AJ1004" s="34">
        <v>0</v>
      </c>
      <c r="AK1004" s="34">
        <f t="shared" si="804"/>
        <v>0</v>
      </c>
      <c r="AL1004" s="34">
        <v>0</v>
      </c>
      <c r="AM1004" s="34">
        <v>0</v>
      </c>
      <c r="AN1004" s="34">
        <v>0</v>
      </c>
      <c r="AO1004" s="34">
        <v>0</v>
      </c>
      <c r="AP1004" s="34">
        <v>0</v>
      </c>
      <c r="AQ1004" s="34">
        <v>0</v>
      </c>
      <c r="AR1004" s="34">
        <f t="shared" si="805"/>
        <v>0</v>
      </c>
      <c r="AS1004" s="34">
        <v>0</v>
      </c>
      <c r="AT1004" s="34">
        <v>0</v>
      </c>
      <c r="AU1004" s="34">
        <v>0</v>
      </c>
      <c r="AV1004" s="34">
        <v>0</v>
      </c>
    </row>
    <row r="1005" spans="1:48" ht="114.75" x14ac:dyDescent="0.5">
      <c r="A1005" s="53">
        <v>925</v>
      </c>
      <c r="B1005" s="50" t="s">
        <v>1928</v>
      </c>
      <c r="C1005" s="51" t="s">
        <v>1929</v>
      </c>
      <c r="D1005" s="52">
        <v>2018</v>
      </c>
      <c r="E1005" s="52">
        <v>2021</v>
      </c>
      <c r="F1005" s="33">
        <v>1971.45</v>
      </c>
      <c r="G1005" s="34">
        <f t="shared" si="794"/>
        <v>0.21</v>
      </c>
      <c r="H1005" s="34">
        <f t="shared" si="795"/>
        <v>0</v>
      </c>
      <c r="I1005" s="34">
        <f t="shared" si="796"/>
        <v>1971.45</v>
      </c>
      <c r="J1005" s="34">
        <f t="shared" si="797"/>
        <v>1971.45</v>
      </c>
      <c r="K1005" s="34">
        <f t="shared" si="798"/>
        <v>0</v>
      </c>
      <c r="L1005" s="34">
        <f t="shared" si="799"/>
        <v>0</v>
      </c>
      <c r="M1005" s="34">
        <f t="shared" si="800"/>
        <v>0</v>
      </c>
      <c r="N1005" s="34">
        <v>0</v>
      </c>
      <c r="O1005" s="34">
        <v>0</v>
      </c>
      <c r="P1005" s="34">
        <f t="shared" si="801"/>
        <v>1577.16</v>
      </c>
      <c r="Q1005" s="34">
        <v>1577.16</v>
      </c>
      <c r="R1005" s="34">
        <v>0</v>
      </c>
      <c r="S1005" s="34">
        <v>0</v>
      </c>
      <c r="T1005" s="34">
        <v>0</v>
      </c>
      <c r="U1005" s="34">
        <v>0.21</v>
      </c>
      <c r="V1005" s="34">
        <v>0</v>
      </c>
      <c r="W1005" s="34">
        <f t="shared" si="802"/>
        <v>394.29</v>
      </c>
      <c r="X1005" s="34">
        <v>394.29</v>
      </c>
      <c r="Y1005" s="34">
        <v>0</v>
      </c>
      <c r="Z1005" s="34">
        <v>0</v>
      </c>
      <c r="AA1005" s="34">
        <v>0</v>
      </c>
      <c r="AB1005" s="34">
        <v>0</v>
      </c>
      <c r="AC1005" s="34">
        <v>0</v>
      </c>
      <c r="AD1005" s="34">
        <f t="shared" si="803"/>
        <v>0</v>
      </c>
      <c r="AE1005" s="34">
        <v>0</v>
      </c>
      <c r="AF1005" s="34">
        <v>0</v>
      </c>
      <c r="AG1005" s="34">
        <v>0</v>
      </c>
      <c r="AH1005" s="34">
        <v>0</v>
      </c>
      <c r="AI1005" s="34">
        <v>0</v>
      </c>
      <c r="AJ1005" s="34">
        <v>0</v>
      </c>
      <c r="AK1005" s="34">
        <f t="shared" si="804"/>
        <v>0</v>
      </c>
      <c r="AL1005" s="34">
        <v>0</v>
      </c>
      <c r="AM1005" s="34">
        <v>0</v>
      </c>
      <c r="AN1005" s="34">
        <v>0</v>
      </c>
      <c r="AO1005" s="34">
        <v>0</v>
      </c>
      <c r="AP1005" s="34">
        <v>0</v>
      </c>
      <c r="AQ1005" s="34">
        <v>0</v>
      </c>
      <c r="AR1005" s="34">
        <f t="shared" si="805"/>
        <v>0</v>
      </c>
      <c r="AS1005" s="34">
        <v>0</v>
      </c>
      <c r="AT1005" s="34">
        <v>0</v>
      </c>
      <c r="AU1005" s="34">
        <v>0</v>
      </c>
      <c r="AV1005" s="34">
        <v>0</v>
      </c>
    </row>
    <row r="1006" spans="1:48" ht="114.75" x14ac:dyDescent="0.5">
      <c r="A1006" s="53">
        <v>926</v>
      </c>
      <c r="B1006" s="50" t="s">
        <v>1930</v>
      </c>
      <c r="C1006" s="51" t="s">
        <v>1931</v>
      </c>
      <c r="D1006" s="52">
        <v>2019</v>
      </c>
      <c r="E1006" s="52">
        <v>2023</v>
      </c>
      <c r="F1006" s="33">
        <v>781.85</v>
      </c>
      <c r="G1006" s="34">
        <f t="shared" si="794"/>
        <v>0.16</v>
      </c>
      <c r="H1006" s="34">
        <f t="shared" si="795"/>
        <v>0</v>
      </c>
      <c r="I1006" s="34">
        <f t="shared" si="796"/>
        <v>781.84999999999991</v>
      </c>
      <c r="J1006" s="34">
        <f t="shared" si="797"/>
        <v>781.84999999999991</v>
      </c>
      <c r="K1006" s="34">
        <f t="shared" si="798"/>
        <v>0</v>
      </c>
      <c r="L1006" s="34">
        <f t="shared" si="799"/>
        <v>0</v>
      </c>
      <c r="M1006" s="34">
        <f t="shared" si="800"/>
        <v>0</v>
      </c>
      <c r="N1006" s="34">
        <v>0</v>
      </c>
      <c r="O1006" s="34">
        <v>0</v>
      </c>
      <c r="P1006" s="34">
        <f t="shared" si="801"/>
        <v>0</v>
      </c>
      <c r="Q1006" s="34">
        <v>0</v>
      </c>
      <c r="R1006" s="34">
        <v>0</v>
      </c>
      <c r="S1006" s="34">
        <v>0</v>
      </c>
      <c r="T1006" s="34">
        <v>0</v>
      </c>
      <c r="U1006" s="34">
        <v>0</v>
      </c>
      <c r="V1006" s="34">
        <v>0</v>
      </c>
      <c r="W1006" s="34">
        <f t="shared" si="802"/>
        <v>0</v>
      </c>
      <c r="X1006" s="34">
        <v>0</v>
      </c>
      <c r="Y1006" s="34">
        <v>0</v>
      </c>
      <c r="Z1006" s="34">
        <v>0</v>
      </c>
      <c r="AA1006" s="34">
        <v>0</v>
      </c>
      <c r="AB1006" s="34">
        <v>0</v>
      </c>
      <c r="AC1006" s="34">
        <v>0</v>
      </c>
      <c r="AD1006" s="34">
        <f t="shared" si="803"/>
        <v>0</v>
      </c>
      <c r="AE1006" s="34">
        <v>0</v>
      </c>
      <c r="AF1006" s="34">
        <v>0</v>
      </c>
      <c r="AG1006" s="34">
        <v>0</v>
      </c>
      <c r="AH1006" s="34">
        <v>0</v>
      </c>
      <c r="AI1006" s="34">
        <v>0.16</v>
      </c>
      <c r="AJ1006" s="34">
        <v>0</v>
      </c>
      <c r="AK1006" s="34">
        <f t="shared" si="804"/>
        <v>781.84999999999991</v>
      </c>
      <c r="AL1006" s="34">
        <v>781.84999999999991</v>
      </c>
      <c r="AM1006" s="34">
        <v>0</v>
      </c>
      <c r="AN1006" s="34">
        <v>0</v>
      </c>
      <c r="AO1006" s="34">
        <v>0</v>
      </c>
      <c r="AP1006" s="34">
        <v>0</v>
      </c>
      <c r="AQ1006" s="34">
        <v>0</v>
      </c>
      <c r="AR1006" s="34">
        <f t="shared" si="805"/>
        <v>0</v>
      </c>
      <c r="AS1006" s="34">
        <v>0</v>
      </c>
      <c r="AT1006" s="34">
        <v>0</v>
      </c>
      <c r="AU1006" s="34">
        <v>0</v>
      </c>
      <c r="AV1006" s="34">
        <v>0</v>
      </c>
    </row>
    <row r="1007" spans="1:48" ht="114.75" x14ac:dyDescent="0.5">
      <c r="A1007" s="53">
        <v>927</v>
      </c>
      <c r="B1007" s="50" t="s">
        <v>1932</v>
      </c>
      <c r="C1007" s="51" t="s">
        <v>1933</v>
      </c>
      <c r="D1007" s="52">
        <v>2019</v>
      </c>
      <c r="E1007" s="52">
        <v>2023</v>
      </c>
      <c r="F1007" s="33">
        <v>598.65</v>
      </c>
      <c r="G1007" s="34">
        <f t="shared" si="794"/>
        <v>0.11</v>
      </c>
      <c r="H1007" s="34">
        <f t="shared" si="795"/>
        <v>0</v>
      </c>
      <c r="I1007" s="34">
        <f t="shared" si="796"/>
        <v>598.65</v>
      </c>
      <c r="J1007" s="34">
        <f t="shared" si="797"/>
        <v>598.65</v>
      </c>
      <c r="K1007" s="34">
        <f t="shared" si="798"/>
        <v>0</v>
      </c>
      <c r="L1007" s="34">
        <f t="shared" si="799"/>
        <v>0</v>
      </c>
      <c r="M1007" s="34">
        <f t="shared" si="800"/>
        <v>0</v>
      </c>
      <c r="N1007" s="34">
        <v>0</v>
      </c>
      <c r="O1007" s="34">
        <v>0</v>
      </c>
      <c r="P1007" s="34">
        <f t="shared" si="801"/>
        <v>0</v>
      </c>
      <c r="Q1007" s="34">
        <v>0</v>
      </c>
      <c r="R1007" s="34">
        <v>0</v>
      </c>
      <c r="S1007" s="34">
        <v>0</v>
      </c>
      <c r="T1007" s="34">
        <v>0</v>
      </c>
      <c r="U1007" s="34">
        <v>0</v>
      </c>
      <c r="V1007" s="34">
        <v>0</v>
      </c>
      <c r="W1007" s="34">
        <f t="shared" si="802"/>
        <v>0</v>
      </c>
      <c r="X1007" s="34">
        <v>0</v>
      </c>
      <c r="Y1007" s="34">
        <v>0</v>
      </c>
      <c r="Z1007" s="34">
        <v>0</v>
      </c>
      <c r="AA1007" s="34">
        <v>0</v>
      </c>
      <c r="AB1007" s="34">
        <v>0</v>
      </c>
      <c r="AC1007" s="34">
        <v>0</v>
      </c>
      <c r="AD1007" s="34">
        <f t="shared" si="803"/>
        <v>0</v>
      </c>
      <c r="AE1007" s="34">
        <v>0</v>
      </c>
      <c r="AF1007" s="34">
        <v>0</v>
      </c>
      <c r="AG1007" s="34">
        <v>0</v>
      </c>
      <c r="AH1007" s="34">
        <v>0</v>
      </c>
      <c r="AI1007" s="34">
        <v>0.11</v>
      </c>
      <c r="AJ1007" s="34">
        <v>0</v>
      </c>
      <c r="AK1007" s="34">
        <f t="shared" si="804"/>
        <v>598.65</v>
      </c>
      <c r="AL1007" s="34">
        <v>598.65</v>
      </c>
      <c r="AM1007" s="34">
        <v>0</v>
      </c>
      <c r="AN1007" s="34">
        <v>0</v>
      </c>
      <c r="AO1007" s="34">
        <v>0</v>
      </c>
      <c r="AP1007" s="34">
        <v>0</v>
      </c>
      <c r="AQ1007" s="34">
        <v>0</v>
      </c>
      <c r="AR1007" s="34">
        <f t="shared" si="805"/>
        <v>0</v>
      </c>
      <c r="AS1007" s="34">
        <v>0</v>
      </c>
      <c r="AT1007" s="34">
        <v>0</v>
      </c>
      <c r="AU1007" s="34">
        <v>0</v>
      </c>
      <c r="AV1007" s="34">
        <v>0</v>
      </c>
    </row>
    <row r="1008" spans="1:48" ht="114.75" x14ac:dyDescent="0.5">
      <c r="A1008" s="53">
        <v>928</v>
      </c>
      <c r="B1008" s="50" t="s">
        <v>1934</v>
      </c>
      <c r="C1008" s="51" t="s">
        <v>1935</v>
      </c>
      <c r="D1008" s="52">
        <v>2019</v>
      </c>
      <c r="E1008" s="52">
        <v>2023</v>
      </c>
      <c r="F1008" s="33">
        <v>493.41</v>
      </c>
      <c r="G1008" s="34">
        <f t="shared" si="794"/>
        <v>0.08</v>
      </c>
      <c r="H1008" s="34">
        <f t="shared" si="795"/>
        <v>0</v>
      </c>
      <c r="I1008" s="34">
        <f t="shared" si="796"/>
        <v>493.40999999999997</v>
      </c>
      <c r="J1008" s="34">
        <f t="shared" si="797"/>
        <v>493.40999999999997</v>
      </c>
      <c r="K1008" s="34">
        <f t="shared" si="798"/>
        <v>0</v>
      </c>
      <c r="L1008" s="34">
        <f t="shared" si="799"/>
        <v>0</v>
      </c>
      <c r="M1008" s="34">
        <f t="shared" si="800"/>
        <v>0</v>
      </c>
      <c r="N1008" s="34">
        <v>0</v>
      </c>
      <c r="O1008" s="34">
        <v>0</v>
      </c>
      <c r="P1008" s="34">
        <f t="shared" si="801"/>
        <v>0</v>
      </c>
      <c r="Q1008" s="34">
        <v>0</v>
      </c>
      <c r="R1008" s="34">
        <v>0</v>
      </c>
      <c r="S1008" s="34">
        <v>0</v>
      </c>
      <c r="T1008" s="34">
        <v>0</v>
      </c>
      <c r="U1008" s="34">
        <v>0</v>
      </c>
      <c r="V1008" s="34">
        <v>0</v>
      </c>
      <c r="W1008" s="34">
        <f t="shared" si="802"/>
        <v>0</v>
      </c>
      <c r="X1008" s="34">
        <v>0</v>
      </c>
      <c r="Y1008" s="34">
        <v>0</v>
      </c>
      <c r="Z1008" s="34">
        <v>0</v>
      </c>
      <c r="AA1008" s="34">
        <v>0</v>
      </c>
      <c r="AB1008" s="34">
        <v>0</v>
      </c>
      <c r="AC1008" s="34">
        <v>0</v>
      </c>
      <c r="AD1008" s="34">
        <f t="shared" si="803"/>
        <v>0</v>
      </c>
      <c r="AE1008" s="34">
        <v>0</v>
      </c>
      <c r="AF1008" s="34">
        <v>0</v>
      </c>
      <c r="AG1008" s="34">
        <v>0</v>
      </c>
      <c r="AH1008" s="34">
        <v>0</v>
      </c>
      <c r="AI1008" s="34">
        <v>0.08</v>
      </c>
      <c r="AJ1008" s="34">
        <v>0</v>
      </c>
      <c r="AK1008" s="34">
        <f t="shared" si="804"/>
        <v>493.40999999999997</v>
      </c>
      <c r="AL1008" s="34">
        <v>493.40999999999997</v>
      </c>
      <c r="AM1008" s="34">
        <v>0</v>
      </c>
      <c r="AN1008" s="34">
        <v>0</v>
      </c>
      <c r="AO1008" s="34">
        <v>0</v>
      </c>
      <c r="AP1008" s="34">
        <v>0</v>
      </c>
      <c r="AQ1008" s="34">
        <v>0</v>
      </c>
      <c r="AR1008" s="34">
        <f t="shared" si="805"/>
        <v>0</v>
      </c>
      <c r="AS1008" s="34">
        <v>0</v>
      </c>
      <c r="AT1008" s="34">
        <v>0</v>
      </c>
      <c r="AU1008" s="34">
        <v>0</v>
      </c>
      <c r="AV1008" s="34">
        <v>0</v>
      </c>
    </row>
    <row r="1009" spans="1:48" ht="76.5" x14ac:dyDescent="0.5">
      <c r="A1009" s="53">
        <v>929</v>
      </c>
      <c r="B1009" s="50" t="s">
        <v>1936</v>
      </c>
      <c r="C1009" s="51" t="s">
        <v>1937</v>
      </c>
      <c r="D1009" s="52">
        <v>2013</v>
      </c>
      <c r="E1009" s="52">
        <v>2020</v>
      </c>
      <c r="F1009" s="33">
        <v>4048.09</v>
      </c>
      <c r="G1009" s="34">
        <f t="shared" si="794"/>
        <v>0.66</v>
      </c>
      <c r="H1009" s="34">
        <f t="shared" si="795"/>
        <v>0</v>
      </c>
      <c r="I1009" s="34">
        <f t="shared" si="796"/>
        <v>3308.93</v>
      </c>
      <c r="J1009" s="34">
        <f t="shared" si="797"/>
        <v>3308.93</v>
      </c>
      <c r="K1009" s="34">
        <f t="shared" si="798"/>
        <v>0</v>
      </c>
      <c r="L1009" s="34">
        <f t="shared" si="799"/>
        <v>0</v>
      </c>
      <c r="M1009" s="34">
        <f t="shared" si="800"/>
        <v>0</v>
      </c>
      <c r="N1009" s="34">
        <v>0.66</v>
      </c>
      <c r="O1009" s="34">
        <v>0</v>
      </c>
      <c r="P1009" s="34">
        <f t="shared" si="801"/>
        <v>3308.93</v>
      </c>
      <c r="Q1009" s="34">
        <v>3308.93</v>
      </c>
      <c r="R1009" s="34">
        <v>0</v>
      </c>
      <c r="S1009" s="34">
        <v>0</v>
      </c>
      <c r="T1009" s="34">
        <v>0</v>
      </c>
      <c r="U1009" s="34">
        <v>0</v>
      </c>
      <c r="V1009" s="34">
        <v>0</v>
      </c>
      <c r="W1009" s="34">
        <f t="shared" si="802"/>
        <v>0</v>
      </c>
      <c r="X1009" s="34">
        <v>0</v>
      </c>
      <c r="Y1009" s="34">
        <v>0</v>
      </c>
      <c r="Z1009" s="34">
        <v>0</v>
      </c>
      <c r="AA1009" s="34">
        <v>0</v>
      </c>
      <c r="AB1009" s="34">
        <v>0</v>
      </c>
      <c r="AC1009" s="34">
        <v>0</v>
      </c>
      <c r="AD1009" s="34">
        <f t="shared" si="803"/>
        <v>0</v>
      </c>
      <c r="AE1009" s="34">
        <v>0</v>
      </c>
      <c r="AF1009" s="34">
        <v>0</v>
      </c>
      <c r="AG1009" s="34">
        <v>0</v>
      </c>
      <c r="AH1009" s="34">
        <v>0</v>
      </c>
      <c r="AI1009" s="34">
        <v>0</v>
      </c>
      <c r="AJ1009" s="34">
        <v>0</v>
      </c>
      <c r="AK1009" s="34">
        <f t="shared" si="804"/>
        <v>0</v>
      </c>
      <c r="AL1009" s="34">
        <v>0</v>
      </c>
      <c r="AM1009" s="34">
        <v>0</v>
      </c>
      <c r="AN1009" s="34">
        <v>0</v>
      </c>
      <c r="AO1009" s="34">
        <v>0</v>
      </c>
      <c r="AP1009" s="34">
        <v>0</v>
      </c>
      <c r="AQ1009" s="34">
        <v>0</v>
      </c>
      <c r="AR1009" s="34">
        <f t="shared" si="805"/>
        <v>0</v>
      </c>
      <c r="AS1009" s="34">
        <v>0</v>
      </c>
      <c r="AT1009" s="34">
        <v>0</v>
      </c>
      <c r="AU1009" s="34">
        <v>0</v>
      </c>
      <c r="AV1009" s="34">
        <v>0</v>
      </c>
    </row>
    <row r="1010" spans="1:48" ht="38.25" x14ac:dyDescent="0.5">
      <c r="A1010" s="53"/>
      <c r="B1010" s="43" t="s">
        <v>300</v>
      </c>
      <c r="C1010" s="48"/>
      <c r="D1010" s="52"/>
      <c r="E1010" s="45"/>
      <c r="F1010" s="35">
        <f>SUM(F1011:F1021)</f>
        <v>75157.663039999999</v>
      </c>
      <c r="G1010" s="35">
        <f t="shared" ref="G1010:AV1010" si="806">SUM(G1011:G1021)</f>
        <v>10.633199999999999</v>
      </c>
      <c r="H1010" s="35">
        <f t="shared" si="806"/>
        <v>3.8599999999999994</v>
      </c>
      <c r="I1010" s="35">
        <f t="shared" si="806"/>
        <v>67532.378170000011</v>
      </c>
      <c r="J1010" s="35">
        <f t="shared" si="806"/>
        <v>59032.378170000004</v>
      </c>
      <c r="K1010" s="35">
        <f t="shared" si="806"/>
        <v>8500</v>
      </c>
      <c r="L1010" s="35">
        <f t="shared" si="806"/>
        <v>0</v>
      </c>
      <c r="M1010" s="35">
        <f t="shared" si="806"/>
        <v>0</v>
      </c>
      <c r="N1010" s="35">
        <f t="shared" si="806"/>
        <v>0.83319999999999994</v>
      </c>
      <c r="O1010" s="35">
        <f t="shared" si="806"/>
        <v>1.3</v>
      </c>
      <c r="P1010" s="35">
        <f t="shared" si="806"/>
        <v>15277.891500000002</v>
      </c>
      <c r="Q1010" s="35">
        <f t="shared" si="806"/>
        <v>15277.891500000002</v>
      </c>
      <c r="R1010" s="35">
        <f t="shared" si="806"/>
        <v>0</v>
      </c>
      <c r="S1010" s="35">
        <f t="shared" si="806"/>
        <v>0</v>
      </c>
      <c r="T1010" s="35">
        <f t="shared" si="806"/>
        <v>0</v>
      </c>
      <c r="U1010" s="35">
        <f t="shared" si="806"/>
        <v>4.5</v>
      </c>
      <c r="V1010" s="35">
        <f t="shared" si="806"/>
        <v>0.9</v>
      </c>
      <c r="W1010" s="35">
        <f t="shared" si="806"/>
        <v>4212.57</v>
      </c>
      <c r="X1010" s="35">
        <f t="shared" si="806"/>
        <v>4212.57</v>
      </c>
      <c r="Y1010" s="35">
        <f t="shared" si="806"/>
        <v>0</v>
      </c>
      <c r="Z1010" s="35">
        <f t="shared" si="806"/>
        <v>0</v>
      </c>
      <c r="AA1010" s="35">
        <f t="shared" si="806"/>
        <v>0</v>
      </c>
      <c r="AB1010" s="35">
        <f t="shared" si="806"/>
        <v>0.25</v>
      </c>
      <c r="AC1010" s="35">
        <f t="shared" si="806"/>
        <v>1.26</v>
      </c>
      <c r="AD1010" s="35">
        <f t="shared" si="806"/>
        <v>21306.90667</v>
      </c>
      <c r="AE1010" s="35">
        <f t="shared" si="806"/>
        <v>21306.90667</v>
      </c>
      <c r="AF1010" s="35">
        <f t="shared" si="806"/>
        <v>0</v>
      </c>
      <c r="AG1010" s="35">
        <f t="shared" si="806"/>
        <v>0</v>
      </c>
      <c r="AH1010" s="35">
        <f t="shared" si="806"/>
        <v>0</v>
      </c>
      <c r="AI1010" s="35">
        <f t="shared" si="806"/>
        <v>5.05</v>
      </c>
      <c r="AJ1010" s="35">
        <f t="shared" si="806"/>
        <v>0.4</v>
      </c>
      <c r="AK1010" s="35">
        <f t="shared" si="806"/>
        <v>5235.01</v>
      </c>
      <c r="AL1010" s="35">
        <f t="shared" si="806"/>
        <v>4735.01</v>
      </c>
      <c r="AM1010" s="35">
        <f t="shared" si="806"/>
        <v>500</v>
      </c>
      <c r="AN1010" s="35">
        <f t="shared" si="806"/>
        <v>0</v>
      </c>
      <c r="AO1010" s="35">
        <f t="shared" si="806"/>
        <v>0</v>
      </c>
      <c r="AP1010" s="35">
        <f t="shared" si="806"/>
        <v>0</v>
      </c>
      <c r="AQ1010" s="35">
        <f t="shared" si="806"/>
        <v>0</v>
      </c>
      <c r="AR1010" s="35">
        <f t="shared" si="806"/>
        <v>21500</v>
      </c>
      <c r="AS1010" s="35">
        <f t="shared" si="806"/>
        <v>13500</v>
      </c>
      <c r="AT1010" s="35">
        <f t="shared" si="806"/>
        <v>8000</v>
      </c>
      <c r="AU1010" s="35">
        <f t="shared" si="806"/>
        <v>0</v>
      </c>
      <c r="AV1010" s="35">
        <f t="shared" si="806"/>
        <v>0</v>
      </c>
    </row>
    <row r="1011" spans="1:48" ht="153" x14ac:dyDescent="0.5">
      <c r="A1011" s="53">
        <v>930</v>
      </c>
      <c r="B1011" s="50" t="s">
        <v>1938</v>
      </c>
      <c r="C1011" s="51" t="s">
        <v>1939</v>
      </c>
      <c r="D1011" s="52">
        <v>2017</v>
      </c>
      <c r="E1011" s="52">
        <v>2023</v>
      </c>
      <c r="F1011" s="33">
        <v>8734.69</v>
      </c>
      <c r="G1011" s="34">
        <f t="shared" ref="G1011:G1021" si="807">N1011+U1011+AB1011+AI1011+AP1011</f>
        <v>3</v>
      </c>
      <c r="H1011" s="34">
        <f t="shared" ref="H1011:H1021" si="808">O1011+V1011+AC1011+AJ1011+AQ1011</f>
        <v>0</v>
      </c>
      <c r="I1011" s="34">
        <f t="shared" ref="I1011:I1021" si="809">J1011+K1011+L1011</f>
        <v>8734.69</v>
      </c>
      <c r="J1011" s="34">
        <f t="shared" ref="J1011:J1021" si="810">Q1011+X1011+AE1011+AL1011+AS1011</f>
        <v>234.69</v>
      </c>
      <c r="K1011" s="34">
        <f t="shared" ref="K1011:K1021" si="811">R1011+Y1011+AF1011+AM1011+AT1011</f>
        <v>8500</v>
      </c>
      <c r="L1011" s="34">
        <f t="shared" ref="L1011:L1021" si="812">S1011+Z1011+AG1011+AN1011+AU1011</f>
        <v>0</v>
      </c>
      <c r="M1011" s="34">
        <f t="shared" ref="M1011:M1021" si="813">T1011+AA1011+AH1011+AO1011+AV1011</f>
        <v>0</v>
      </c>
      <c r="N1011" s="34">
        <v>0</v>
      </c>
      <c r="O1011" s="34">
        <v>0</v>
      </c>
      <c r="P1011" s="34">
        <f t="shared" ref="P1011:P1021" si="814">Q1011+R1011+S1011</f>
        <v>0</v>
      </c>
      <c r="Q1011" s="34">
        <v>0</v>
      </c>
      <c r="R1011" s="34">
        <v>0</v>
      </c>
      <c r="S1011" s="34">
        <v>0</v>
      </c>
      <c r="T1011" s="34">
        <v>0</v>
      </c>
      <c r="U1011" s="34">
        <v>0</v>
      </c>
      <c r="V1011" s="34">
        <v>0</v>
      </c>
      <c r="W1011" s="34">
        <f t="shared" ref="W1011:W1021" si="815">X1011+Y1011+Z1011</f>
        <v>0</v>
      </c>
      <c r="X1011" s="34">
        <v>0</v>
      </c>
      <c r="Y1011" s="34">
        <v>0</v>
      </c>
      <c r="Z1011" s="34">
        <v>0</v>
      </c>
      <c r="AA1011" s="34">
        <v>0</v>
      </c>
      <c r="AB1011" s="34">
        <v>0</v>
      </c>
      <c r="AC1011" s="34">
        <v>0</v>
      </c>
      <c r="AD1011" s="34">
        <f t="shared" ref="AD1011:AD1021" si="816">AE1011+AF1011+AG1011</f>
        <v>234.69</v>
      </c>
      <c r="AE1011" s="34">
        <v>234.69</v>
      </c>
      <c r="AF1011" s="34">
        <v>0</v>
      </c>
      <c r="AG1011" s="34">
        <v>0</v>
      </c>
      <c r="AH1011" s="34">
        <v>0</v>
      </c>
      <c r="AI1011" s="34">
        <v>3</v>
      </c>
      <c r="AJ1011" s="34">
        <v>0</v>
      </c>
      <c r="AK1011" s="34">
        <f t="shared" ref="AK1011:AK1021" si="817">AL1011+AM1011+AN1011</f>
        <v>500</v>
      </c>
      <c r="AL1011" s="34">
        <v>0</v>
      </c>
      <c r="AM1011" s="34">
        <v>500</v>
      </c>
      <c r="AN1011" s="34">
        <v>0</v>
      </c>
      <c r="AO1011" s="34">
        <v>0</v>
      </c>
      <c r="AP1011" s="34">
        <v>0</v>
      </c>
      <c r="AQ1011" s="34">
        <v>0</v>
      </c>
      <c r="AR1011" s="34">
        <f t="shared" ref="AR1011:AR1021" si="818">AS1011+AT1011+AU1011</f>
        <v>8000</v>
      </c>
      <c r="AS1011" s="34">
        <v>0</v>
      </c>
      <c r="AT1011" s="34">
        <v>8000</v>
      </c>
      <c r="AU1011" s="34">
        <v>0</v>
      </c>
      <c r="AV1011" s="34">
        <v>0</v>
      </c>
    </row>
    <row r="1012" spans="1:48" ht="114.75" x14ac:dyDescent="0.5">
      <c r="A1012" s="53">
        <v>931</v>
      </c>
      <c r="B1012" s="50" t="s">
        <v>1940</v>
      </c>
      <c r="C1012" s="51" t="s">
        <v>1941</v>
      </c>
      <c r="D1012" s="52">
        <v>2018</v>
      </c>
      <c r="E1012" s="52">
        <v>2020</v>
      </c>
      <c r="F1012" s="33">
        <v>3156.9</v>
      </c>
      <c r="G1012" s="34">
        <f t="shared" si="807"/>
        <v>0.3</v>
      </c>
      <c r="H1012" s="34">
        <f t="shared" si="808"/>
        <v>0.25</v>
      </c>
      <c r="I1012" s="34">
        <f t="shared" si="809"/>
        <v>2639.94</v>
      </c>
      <c r="J1012" s="34">
        <f t="shared" si="810"/>
        <v>2639.94</v>
      </c>
      <c r="K1012" s="34">
        <f t="shared" si="811"/>
        <v>0</v>
      </c>
      <c r="L1012" s="34">
        <f t="shared" si="812"/>
        <v>0</v>
      </c>
      <c r="M1012" s="34">
        <f t="shared" si="813"/>
        <v>0</v>
      </c>
      <c r="N1012" s="34">
        <v>0.3</v>
      </c>
      <c r="O1012" s="34">
        <v>0.25</v>
      </c>
      <c r="P1012" s="34">
        <f t="shared" si="814"/>
        <v>2639.94</v>
      </c>
      <c r="Q1012" s="34">
        <v>2639.94</v>
      </c>
      <c r="R1012" s="34">
        <v>0</v>
      </c>
      <c r="S1012" s="34">
        <v>0</v>
      </c>
      <c r="T1012" s="34">
        <v>0</v>
      </c>
      <c r="U1012" s="34">
        <v>0</v>
      </c>
      <c r="V1012" s="34">
        <v>0</v>
      </c>
      <c r="W1012" s="34">
        <f t="shared" si="815"/>
        <v>0</v>
      </c>
      <c r="X1012" s="34">
        <v>0</v>
      </c>
      <c r="Y1012" s="34">
        <v>0</v>
      </c>
      <c r="Z1012" s="34">
        <v>0</v>
      </c>
      <c r="AA1012" s="34">
        <v>0</v>
      </c>
      <c r="AB1012" s="34">
        <v>0</v>
      </c>
      <c r="AC1012" s="34">
        <v>0</v>
      </c>
      <c r="AD1012" s="34">
        <f t="shared" si="816"/>
        <v>0</v>
      </c>
      <c r="AE1012" s="34">
        <v>0</v>
      </c>
      <c r="AF1012" s="34">
        <v>0</v>
      </c>
      <c r="AG1012" s="34">
        <v>0</v>
      </c>
      <c r="AH1012" s="34">
        <v>0</v>
      </c>
      <c r="AI1012" s="34">
        <v>0</v>
      </c>
      <c r="AJ1012" s="34">
        <v>0</v>
      </c>
      <c r="AK1012" s="34">
        <f t="shared" si="817"/>
        <v>0</v>
      </c>
      <c r="AL1012" s="34">
        <v>0</v>
      </c>
      <c r="AM1012" s="34">
        <v>0</v>
      </c>
      <c r="AN1012" s="34">
        <v>0</v>
      </c>
      <c r="AO1012" s="34">
        <v>0</v>
      </c>
      <c r="AP1012" s="34">
        <v>0</v>
      </c>
      <c r="AQ1012" s="34">
        <v>0</v>
      </c>
      <c r="AR1012" s="34">
        <f t="shared" si="818"/>
        <v>0</v>
      </c>
      <c r="AS1012" s="34">
        <v>0</v>
      </c>
      <c r="AT1012" s="34">
        <v>0</v>
      </c>
      <c r="AU1012" s="34">
        <v>0</v>
      </c>
      <c r="AV1012" s="34">
        <v>0</v>
      </c>
    </row>
    <row r="1013" spans="1:48" ht="114.75" x14ac:dyDescent="0.5">
      <c r="A1013" s="53">
        <v>932</v>
      </c>
      <c r="B1013" s="50" t="s">
        <v>1942</v>
      </c>
      <c r="C1013" s="51" t="s">
        <v>1943</v>
      </c>
      <c r="D1013" s="52">
        <v>2019</v>
      </c>
      <c r="E1013" s="52">
        <v>2020</v>
      </c>
      <c r="F1013" s="33">
        <v>2449.5740699999997</v>
      </c>
      <c r="G1013" s="34">
        <f t="shared" si="807"/>
        <v>0.04</v>
      </c>
      <c r="H1013" s="34">
        <f t="shared" si="808"/>
        <v>0</v>
      </c>
      <c r="I1013" s="34">
        <f t="shared" si="809"/>
        <v>461.20800000000003</v>
      </c>
      <c r="J1013" s="34">
        <f t="shared" si="810"/>
        <v>461.20800000000003</v>
      </c>
      <c r="K1013" s="34">
        <f t="shared" si="811"/>
        <v>0</v>
      </c>
      <c r="L1013" s="34">
        <f t="shared" si="812"/>
        <v>0</v>
      </c>
      <c r="M1013" s="34">
        <f t="shared" si="813"/>
        <v>0</v>
      </c>
      <c r="N1013" s="34">
        <v>0.04</v>
      </c>
      <c r="O1013" s="34">
        <v>0</v>
      </c>
      <c r="P1013" s="34">
        <f t="shared" si="814"/>
        <v>461.20800000000003</v>
      </c>
      <c r="Q1013" s="34">
        <v>461.20800000000003</v>
      </c>
      <c r="R1013" s="34">
        <v>0</v>
      </c>
      <c r="S1013" s="34">
        <v>0</v>
      </c>
      <c r="T1013" s="34">
        <v>0</v>
      </c>
      <c r="U1013" s="34">
        <v>0</v>
      </c>
      <c r="V1013" s="34">
        <v>0</v>
      </c>
      <c r="W1013" s="34">
        <f t="shared" si="815"/>
        <v>0</v>
      </c>
      <c r="X1013" s="34">
        <v>0</v>
      </c>
      <c r="Y1013" s="34">
        <v>0</v>
      </c>
      <c r="Z1013" s="34">
        <v>0</v>
      </c>
      <c r="AA1013" s="34">
        <v>0</v>
      </c>
      <c r="AB1013" s="34">
        <v>0</v>
      </c>
      <c r="AC1013" s="34">
        <v>0</v>
      </c>
      <c r="AD1013" s="34">
        <f t="shared" si="816"/>
        <v>0</v>
      </c>
      <c r="AE1013" s="34">
        <v>0</v>
      </c>
      <c r="AF1013" s="34">
        <v>0</v>
      </c>
      <c r="AG1013" s="34">
        <v>0</v>
      </c>
      <c r="AH1013" s="34">
        <v>0</v>
      </c>
      <c r="AI1013" s="34">
        <v>0</v>
      </c>
      <c r="AJ1013" s="34">
        <v>0</v>
      </c>
      <c r="AK1013" s="34">
        <f t="shared" si="817"/>
        <v>0</v>
      </c>
      <c r="AL1013" s="34">
        <v>0</v>
      </c>
      <c r="AM1013" s="34">
        <v>0</v>
      </c>
      <c r="AN1013" s="34">
        <v>0</v>
      </c>
      <c r="AO1013" s="34">
        <v>0</v>
      </c>
      <c r="AP1013" s="34">
        <v>0</v>
      </c>
      <c r="AQ1013" s="34">
        <v>0</v>
      </c>
      <c r="AR1013" s="34">
        <f t="shared" si="818"/>
        <v>0</v>
      </c>
      <c r="AS1013" s="34">
        <v>0</v>
      </c>
      <c r="AT1013" s="34">
        <v>0</v>
      </c>
      <c r="AU1013" s="34">
        <v>0</v>
      </c>
      <c r="AV1013" s="34">
        <v>0</v>
      </c>
    </row>
    <row r="1014" spans="1:48" ht="76.5" x14ac:dyDescent="0.5">
      <c r="A1014" s="53">
        <v>933</v>
      </c>
      <c r="B1014" s="50" t="s">
        <v>1944</v>
      </c>
      <c r="C1014" s="51" t="s">
        <v>1945</v>
      </c>
      <c r="D1014" s="52">
        <v>2019</v>
      </c>
      <c r="E1014" s="52">
        <v>2021</v>
      </c>
      <c r="F1014" s="33">
        <v>7757.29</v>
      </c>
      <c r="G1014" s="34">
        <f t="shared" si="807"/>
        <v>1</v>
      </c>
      <c r="H1014" s="34">
        <f t="shared" si="808"/>
        <v>0.5</v>
      </c>
      <c r="I1014" s="34">
        <f t="shared" si="809"/>
        <v>7622.2366700000002</v>
      </c>
      <c r="J1014" s="34">
        <f t="shared" si="810"/>
        <v>7622.2366700000002</v>
      </c>
      <c r="K1014" s="34">
        <f t="shared" si="811"/>
        <v>0</v>
      </c>
      <c r="L1014" s="34">
        <f t="shared" si="812"/>
        <v>0</v>
      </c>
      <c r="M1014" s="34">
        <f t="shared" si="813"/>
        <v>0</v>
      </c>
      <c r="N1014" s="34">
        <v>0</v>
      </c>
      <c r="O1014" s="34">
        <v>0</v>
      </c>
      <c r="P1014" s="34">
        <f t="shared" si="814"/>
        <v>1807.73</v>
      </c>
      <c r="Q1014" s="34">
        <v>1807.73</v>
      </c>
      <c r="R1014" s="34">
        <v>0</v>
      </c>
      <c r="S1014" s="34">
        <v>0</v>
      </c>
      <c r="T1014" s="34">
        <v>0</v>
      </c>
      <c r="U1014" s="34">
        <v>1</v>
      </c>
      <c r="V1014" s="34">
        <v>0.5</v>
      </c>
      <c r="W1014" s="34">
        <f t="shared" si="815"/>
        <v>1568.94</v>
      </c>
      <c r="X1014" s="34">
        <f>1000+568.94</f>
        <v>1568.94</v>
      </c>
      <c r="Y1014" s="34">
        <v>0</v>
      </c>
      <c r="Z1014" s="34">
        <v>0</v>
      </c>
      <c r="AA1014" s="34">
        <v>0</v>
      </c>
      <c r="AB1014" s="34">
        <v>0</v>
      </c>
      <c r="AC1014" s="34">
        <v>0</v>
      </c>
      <c r="AD1014" s="34">
        <f t="shared" si="816"/>
        <v>4245.5666700000002</v>
      </c>
      <c r="AE1014" s="34">
        <f>4814.50667-568.94</f>
        <v>4245.5666700000002</v>
      </c>
      <c r="AF1014" s="34">
        <v>0</v>
      </c>
      <c r="AG1014" s="34">
        <v>0</v>
      </c>
      <c r="AH1014" s="34">
        <v>0</v>
      </c>
      <c r="AI1014" s="34">
        <v>0</v>
      </c>
      <c r="AJ1014" s="34">
        <v>0</v>
      </c>
      <c r="AK1014" s="34">
        <f t="shared" si="817"/>
        <v>0</v>
      </c>
      <c r="AL1014" s="34">
        <v>0</v>
      </c>
      <c r="AM1014" s="34">
        <v>0</v>
      </c>
      <c r="AN1014" s="34">
        <v>0</v>
      </c>
      <c r="AO1014" s="34">
        <v>0</v>
      </c>
      <c r="AP1014" s="34">
        <v>0</v>
      </c>
      <c r="AQ1014" s="34">
        <v>0</v>
      </c>
      <c r="AR1014" s="34">
        <f t="shared" si="818"/>
        <v>0</v>
      </c>
      <c r="AS1014" s="34">
        <v>0</v>
      </c>
      <c r="AT1014" s="34">
        <v>0</v>
      </c>
      <c r="AU1014" s="34">
        <v>0</v>
      </c>
      <c r="AV1014" s="34">
        <v>0</v>
      </c>
    </row>
    <row r="1015" spans="1:48" ht="114.75" x14ac:dyDescent="0.5">
      <c r="A1015" s="53">
        <v>934</v>
      </c>
      <c r="B1015" s="50" t="s">
        <v>1946</v>
      </c>
      <c r="C1015" s="51" t="s">
        <v>1947</v>
      </c>
      <c r="D1015" s="52">
        <v>2016</v>
      </c>
      <c r="E1015" s="52">
        <v>2022</v>
      </c>
      <c r="F1015" s="33">
        <v>4471.21</v>
      </c>
      <c r="G1015" s="34">
        <f t="shared" si="807"/>
        <v>0.25</v>
      </c>
      <c r="H1015" s="34">
        <f t="shared" si="808"/>
        <v>1.26</v>
      </c>
      <c r="I1015" s="34">
        <f t="shared" si="809"/>
        <v>4451.21</v>
      </c>
      <c r="J1015" s="34">
        <f t="shared" si="810"/>
        <v>4451.21</v>
      </c>
      <c r="K1015" s="34">
        <f t="shared" si="811"/>
        <v>0</v>
      </c>
      <c r="L1015" s="34">
        <f t="shared" si="812"/>
        <v>0</v>
      </c>
      <c r="M1015" s="34">
        <f t="shared" si="813"/>
        <v>0</v>
      </c>
      <c r="N1015" s="34">
        <v>0</v>
      </c>
      <c r="O1015" s="34">
        <v>0</v>
      </c>
      <c r="P1015" s="34">
        <f t="shared" si="814"/>
        <v>0</v>
      </c>
      <c r="Q1015" s="34">
        <v>0</v>
      </c>
      <c r="R1015" s="34">
        <v>0</v>
      </c>
      <c r="S1015" s="34">
        <v>0</v>
      </c>
      <c r="T1015" s="34">
        <v>0</v>
      </c>
      <c r="U1015" s="34">
        <v>0</v>
      </c>
      <c r="V1015" s="34">
        <v>0</v>
      </c>
      <c r="W1015" s="34">
        <f t="shared" si="815"/>
        <v>0</v>
      </c>
      <c r="X1015" s="34">
        <v>0</v>
      </c>
      <c r="Y1015" s="34">
        <v>0</v>
      </c>
      <c r="Z1015" s="34">
        <v>0</v>
      </c>
      <c r="AA1015" s="34">
        <v>0</v>
      </c>
      <c r="AB1015" s="34">
        <v>0.25</v>
      </c>
      <c r="AC1015" s="34">
        <v>1.26</v>
      </c>
      <c r="AD1015" s="34">
        <f t="shared" si="816"/>
        <v>451.21</v>
      </c>
      <c r="AE1015" s="34">
        <v>451.21</v>
      </c>
      <c r="AF1015" s="34">
        <v>0</v>
      </c>
      <c r="AG1015" s="34">
        <v>0</v>
      </c>
      <c r="AH1015" s="34">
        <v>0</v>
      </c>
      <c r="AI1015" s="34">
        <v>0</v>
      </c>
      <c r="AJ1015" s="34">
        <v>0</v>
      </c>
      <c r="AK1015" s="34">
        <f t="shared" si="817"/>
        <v>4000</v>
      </c>
      <c r="AL1015" s="34">
        <v>4000</v>
      </c>
      <c r="AM1015" s="34">
        <v>0</v>
      </c>
      <c r="AN1015" s="34">
        <v>0</v>
      </c>
      <c r="AO1015" s="34">
        <v>0</v>
      </c>
      <c r="AP1015" s="34">
        <v>0</v>
      </c>
      <c r="AQ1015" s="34">
        <v>0</v>
      </c>
      <c r="AR1015" s="34">
        <f t="shared" si="818"/>
        <v>0</v>
      </c>
      <c r="AS1015" s="34">
        <v>0</v>
      </c>
      <c r="AT1015" s="34">
        <v>0</v>
      </c>
      <c r="AU1015" s="34">
        <v>0</v>
      </c>
      <c r="AV1015" s="34">
        <v>0</v>
      </c>
    </row>
    <row r="1016" spans="1:48" ht="114.75" x14ac:dyDescent="0.5">
      <c r="A1016" s="53">
        <v>935</v>
      </c>
      <c r="B1016" s="50" t="s">
        <v>1948</v>
      </c>
      <c r="C1016" s="51" t="s">
        <v>1949</v>
      </c>
      <c r="D1016" s="52">
        <v>2016</v>
      </c>
      <c r="E1016" s="52">
        <v>2023</v>
      </c>
      <c r="F1016" s="33">
        <v>11375.44</v>
      </c>
      <c r="G1016" s="34">
        <f t="shared" si="807"/>
        <v>2.0499999999999998</v>
      </c>
      <c r="H1016" s="34">
        <f t="shared" si="808"/>
        <v>0.4</v>
      </c>
      <c r="I1016" s="34">
        <f t="shared" si="809"/>
        <v>11375.44</v>
      </c>
      <c r="J1016" s="34">
        <f t="shared" si="810"/>
        <v>11375.44</v>
      </c>
      <c r="K1016" s="34">
        <f t="shared" si="811"/>
        <v>0</v>
      </c>
      <c r="L1016" s="34">
        <f t="shared" si="812"/>
        <v>0</v>
      </c>
      <c r="M1016" s="34">
        <f t="shared" si="813"/>
        <v>0</v>
      </c>
      <c r="N1016" s="34">
        <v>0</v>
      </c>
      <c r="O1016" s="34">
        <v>0</v>
      </c>
      <c r="P1016" s="34">
        <f t="shared" si="814"/>
        <v>0</v>
      </c>
      <c r="Q1016" s="34">
        <v>0</v>
      </c>
      <c r="R1016" s="34">
        <v>0</v>
      </c>
      <c r="S1016" s="34">
        <v>0</v>
      </c>
      <c r="T1016" s="34">
        <v>0</v>
      </c>
      <c r="U1016" s="34">
        <v>0</v>
      </c>
      <c r="V1016" s="34">
        <v>0</v>
      </c>
      <c r="W1016" s="34">
        <f t="shared" si="815"/>
        <v>0</v>
      </c>
      <c r="X1016" s="34">
        <v>0</v>
      </c>
      <c r="Y1016" s="34">
        <v>0</v>
      </c>
      <c r="Z1016" s="34">
        <v>0</v>
      </c>
      <c r="AA1016" s="34">
        <v>0</v>
      </c>
      <c r="AB1016" s="34">
        <v>0</v>
      </c>
      <c r="AC1016" s="34">
        <v>0</v>
      </c>
      <c r="AD1016" s="34">
        <f t="shared" si="816"/>
        <v>375.44</v>
      </c>
      <c r="AE1016" s="34">
        <v>375.44</v>
      </c>
      <c r="AF1016" s="34">
        <v>0</v>
      </c>
      <c r="AG1016" s="34">
        <v>0</v>
      </c>
      <c r="AH1016" s="34">
        <v>0</v>
      </c>
      <c r="AI1016" s="34">
        <v>2.0499999999999998</v>
      </c>
      <c r="AJ1016" s="34">
        <v>0.4</v>
      </c>
      <c r="AK1016" s="34">
        <f t="shared" si="817"/>
        <v>500</v>
      </c>
      <c r="AL1016" s="34">
        <v>500</v>
      </c>
      <c r="AM1016" s="34">
        <v>0</v>
      </c>
      <c r="AN1016" s="34">
        <v>0</v>
      </c>
      <c r="AO1016" s="34">
        <v>0</v>
      </c>
      <c r="AP1016" s="34">
        <v>0</v>
      </c>
      <c r="AQ1016" s="34">
        <v>0</v>
      </c>
      <c r="AR1016" s="34">
        <f t="shared" si="818"/>
        <v>10500</v>
      </c>
      <c r="AS1016" s="34">
        <v>10500</v>
      </c>
      <c r="AT1016" s="34">
        <v>0</v>
      </c>
      <c r="AU1016" s="34">
        <v>0</v>
      </c>
      <c r="AV1016" s="34">
        <v>0</v>
      </c>
    </row>
    <row r="1017" spans="1:48" ht="76.5" x14ac:dyDescent="0.5">
      <c r="A1017" s="53">
        <v>936</v>
      </c>
      <c r="B1017" s="50" t="s">
        <v>1950</v>
      </c>
      <c r="C1017" s="51" t="s">
        <v>1951</v>
      </c>
      <c r="D1017" s="52">
        <v>2018</v>
      </c>
      <c r="E1017" s="52">
        <v>2024</v>
      </c>
      <c r="F1017" s="33">
        <v>3235.01</v>
      </c>
      <c r="G1017" s="34">
        <f t="shared" si="807"/>
        <v>0</v>
      </c>
      <c r="H1017" s="34">
        <f t="shared" si="808"/>
        <v>0</v>
      </c>
      <c r="I1017" s="34">
        <f t="shared" si="809"/>
        <v>3235.01</v>
      </c>
      <c r="J1017" s="34">
        <f t="shared" si="810"/>
        <v>3235.01</v>
      </c>
      <c r="K1017" s="34">
        <f t="shared" si="811"/>
        <v>0</v>
      </c>
      <c r="L1017" s="34">
        <f t="shared" si="812"/>
        <v>0</v>
      </c>
      <c r="M1017" s="34">
        <f t="shared" si="813"/>
        <v>0</v>
      </c>
      <c r="N1017" s="34">
        <v>0</v>
      </c>
      <c r="O1017" s="34">
        <v>0</v>
      </c>
      <c r="P1017" s="34">
        <f t="shared" si="814"/>
        <v>0</v>
      </c>
      <c r="Q1017" s="34">
        <v>0</v>
      </c>
      <c r="R1017" s="34">
        <v>0</v>
      </c>
      <c r="S1017" s="34">
        <v>0</v>
      </c>
      <c r="T1017" s="34">
        <v>0</v>
      </c>
      <c r="U1017" s="34">
        <v>0</v>
      </c>
      <c r="V1017" s="34">
        <v>0</v>
      </c>
      <c r="W1017" s="34">
        <f t="shared" si="815"/>
        <v>0</v>
      </c>
      <c r="X1017" s="34">
        <v>0</v>
      </c>
      <c r="Y1017" s="34">
        <v>0</v>
      </c>
      <c r="Z1017" s="34">
        <v>0</v>
      </c>
      <c r="AA1017" s="34">
        <v>0</v>
      </c>
      <c r="AB1017" s="34">
        <v>0</v>
      </c>
      <c r="AC1017" s="34">
        <v>0</v>
      </c>
      <c r="AD1017" s="34">
        <f t="shared" si="816"/>
        <v>0</v>
      </c>
      <c r="AE1017" s="34">
        <v>0</v>
      </c>
      <c r="AF1017" s="34">
        <v>0</v>
      </c>
      <c r="AG1017" s="34">
        <v>0</v>
      </c>
      <c r="AH1017" s="34">
        <v>0</v>
      </c>
      <c r="AI1017" s="34">
        <v>0</v>
      </c>
      <c r="AJ1017" s="34">
        <v>0</v>
      </c>
      <c r="AK1017" s="34">
        <f t="shared" si="817"/>
        <v>235.01</v>
      </c>
      <c r="AL1017" s="34">
        <v>235.01</v>
      </c>
      <c r="AM1017" s="34">
        <v>0</v>
      </c>
      <c r="AN1017" s="34">
        <v>0</v>
      </c>
      <c r="AO1017" s="34">
        <v>0</v>
      </c>
      <c r="AP1017" s="34">
        <v>0</v>
      </c>
      <c r="AQ1017" s="34">
        <v>0</v>
      </c>
      <c r="AR1017" s="34">
        <f t="shared" si="818"/>
        <v>3000</v>
      </c>
      <c r="AS1017" s="34">
        <v>3000</v>
      </c>
      <c r="AT1017" s="34">
        <v>0</v>
      </c>
      <c r="AU1017" s="34">
        <v>0</v>
      </c>
      <c r="AV1017" s="34">
        <v>0</v>
      </c>
    </row>
    <row r="1018" spans="1:48" ht="114.75" x14ac:dyDescent="0.5">
      <c r="A1018" s="53">
        <v>937</v>
      </c>
      <c r="B1018" s="50" t="s">
        <v>1952</v>
      </c>
      <c r="C1018" s="51" t="s">
        <v>1953</v>
      </c>
      <c r="D1018" s="52">
        <v>2018</v>
      </c>
      <c r="E1018" s="52">
        <v>2020</v>
      </c>
      <c r="F1018" s="33">
        <v>4468.5193099999997</v>
      </c>
      <c r="G1018" s="34">
        <f t="shared" si="807"/>
        <v>0.12769999999999998</v>
      </c>
      <c r="H1018" s="34">
        <f t="shared" si="808"/>
        <v>0.25</v>
      </c>
      <c r="I1018" s="34">
        <f t="shared" si="809"/>
        <v>709.20349999999996</v>
      </c>
      <c r="J1018" s="34">
        <f t="shared" si="810"/>
        <v>709.20349999999996</v>
      </c>
      <c r="K1018" s="34">
        <f t="shared" si="811"/>
        <v>0</v>
      </c>
      <c r="L1018" s="34">
        <f t="shared" si="812"/>
        <v>0</v>
      </c>
      <c r="M1018" s="34">
        <f t="shared" si="813"/>
        <v>0</v>
      </c>
      <c r="N1018" s="34">
        <v>0.12769999999999998</v>
      </c>
      <c r="O1018" s="34">
        <v>0.25</v>
      </c>
      <c r="P1018" s="34">
        <f t="shared" si="814"/>
        <v>709.20349999999996</v>
      </c>
      <c r="Q1018" s="34">
        <v>709.20349999999996</v>
      </c>
      <c r="R1018" s="34">
        <v>0</v>
      </c>
      <c r="S1018" s="34">
        <v>0</v>
      </c>
      <c r="T1018" s="34">
        <v>0</v>
      </c>
      <c r="U1018" s="34">
        <v>0</v>
      </c>
      <c r="V1018" s="34">
        <v>0</v>
      </c>
      <c r="W1018" s="34">
        <f t="shared" si="815"/>
        <v>0</v>
      </c>
      <c r="X1018" s="34">
        <v>0</v>
      </c>
      <c r="Y1018" s="34">
        <v>0</v>
      </c>
      <c r="Z1018" s="34">
        <v>0</v>
      </c>
      <c r="AA1018" s="34">
        <v>0</v>
      </c>
      <c r="AB1018" s="34">
        <v>0</v>
      </c>
      <c r="AC1018" s="34">
        <v>0</v>
      </c>
      <c r="AD1018" s="34">
        <f t="shared" si="816"/>
        <v>0</v>
      </c>
      <c r="AE1018" s="34">
        <v>0</v>
      </c>
      <c r="AF1018" s="34">
        <v>0</v>
      </c>
      <c r="AG1018" s="34">
        <v>0</v>
      </c>
      <c r="AH1018" s="34">
        <v>0</v>
      </c>
      <c r="AI1018" s="34">
        <v>0</v>
      </c>
      <c r="AJ1018" s="34">
        <v>0</v>
      </c>
      <c r="AK1018" s="34">
        <f t="shared" si="817"/>
        <v>0</v>
      </c>
      <c r="AL1018" s="34">
        <v>0</v>
      </c>
      <c r="AM1018" s="34">
        <v>0</v>
      </c>
      <c r="AN1018" s="34">
        <v>0</v>
      </c>
      <c r="AO1018" s="34">
        <v>0</v>
      </c>
      <c r="AP1018" s="34">
        <v>0</v>
      </c>
      <c r="AQ1018" s="34">
        <v>0</v>
      </c>
      <c r="AR1018" s="34">
        <f t="shared" si="818"/>
        <v>0</v>
      </c>
      <c r="AS1018" s="34">
        <v>0</v>
      </c>
      <c r="AT1018" s="34">
        <v>0</v>
      </c>
      <c r="AU1018" s="34">
        <v>0</v>
      </c>
      <c r="AV1018" s="34">
        <v>0</v>
      </c>
    </row>
    <row r="1019" spans="1:48" ht="114.75" x14ac:dyDescent="0.5">
      <c r="A1019" s="53">
        <v>938</v>
      </c>
      <c r="B1019" s="50" t="s">
        <v>1954</v>
      </c>
      <c r="C1019" s="51" t="s">
        <v>1955</v>
      </c>
      <c r="D1019" s="52">
        <v>2018</v>
      </c>
      <c r="E1019" s="52">
        <v>2020</v>
      </c>
      <c r="F1019" s="33">
        <v>3676.2761099999998</v>
      </c>
      <c r="G1019" s="34">
        <f t="shared" si="807"/>
        <v>0.23149999999999998</v>
      </c>
      <c r="H1019" s="34">
        <f t="shared" si="808"/>
        <v>0.4</v>
      </c>
      <c r="I1019" s="34">
        <f t="shared" si="809"/>
        <v>2613.13</v>
      </c>
      <c r="J1019" s="34">
        <f t="shared" si="810"/>
        <v>2613.13</v>
      </c>
      <c r="K1019" s="34">
        <f t="shared" si="811"/>
        <v>0</v>
      </c>
      <c r="L1019" s="34">
        <f t="shared" si="812"/>
        <v>0</v>
      </c>
      <c r="M1019" s="34">
        <f t="shared" si="813"/>
        <v>0</v>
      </c>
      <c r="N1019" s="34">
        <v>0.23149999999999998</v>
      </c>
      <c r="O1019" s="34">
        <v>0.4</v>
      </c>
      <c r="P1019" s="34">
        <f t="shared" si="814"/>
        <v>2613.13</v>
      </c>
      <c r="Q1019" s="34">
        <v>2613.13</v>
      </c>
      <c r="R1019" s="34">
        <v>0</v>
      </c>
      <c r="S1019" s="34">
        <v>0</v>
      </c>
      <c r="T1019" s="34">
        <v>0</v>
      </c>
      <c r="U1019" s="34">
        <v>0</v>
      </c>
      <c r="V1019" s="34">
        <v>0</v>
      </c>
      <c r="W1019" s="34">
        <f t="shared" si="815"/>
        <v>0</v>
      </c>
      <c r="X1019" s="34">
        <v>0</v>
      </c>
      <c r="Y1019" s="34">
        <v>0</v>
      </c>
      <c r="Z1019" s="34">
        <v>0</v>
      </c>
      <c r="AA1019" s="34">
        <v>0</v>
      </c>
      <c r="AB1019" s="34">
        <v>0</v>
      </c>
      <c r="AC1019" s="34">
        <v>0</v>
      </c>
      <c r="AD1019" s="34">
        <f t="shared" si="816"/>
        <v>0</v>
      </c>
      <c r="AE1019" s="34">
        <v>0</v>
      </c>
      <c r="AF1019" s="34">
        <v>0</v>
      </c>
      <c r="AG1019" s="34">
        <v>0</v>
      </c>
      <c r="AH1019" s="34">
        <v>0</v>
      </c>
      <c r="AI1019" s="34">
        <v>0</v>
      </c>
      <c r="AJ1019" s="34">
        <v>0</v>
      </c>
      <c r="AK1019" s="34">
        <f t="shared" si="817"/>
        <v>0</v>
      </c>
      <c r="AL1019" s="34">
        <v>0</v>
      </c>
      <c r="AM1019" s="34">
        <v>0</v>
      </c>
      <c r="AN1019" s="34">
        <v>0</v>
      </c>
      <c r="AO1019" s="34">
        <v>0</v>
      </c>
      <c r="AP1019" s="34">
        <v>0</v>
      </c>
      <c r="AQ1019" s="34">
        <v>0</v>
      </c>
      <c r="AR1019" s="34">
        <f t="shared" si="818"/>
        <v>0</v>
      </c>
      <c r="AS1019" s="34">
        <v>0</v>
      </c>
      <c r="AT1019" s="34">
        <v>0</v>
      </c>
      <c r="AU1019" s="34">
        <v>0</v>
      </c>
      <c r="AV1019" s="34">
        <v>0</v>
      </c>
    </row>
    <row r="1020" spans="1:48" ht="153" x14ac:dyDescent="0.5">
      <c r="A1020" s="53">
        <v>939</v>
      </c>
      <c r="B1020" s="50" t="s">
        <v>1956</v>
      </c>
      <c r="C1020" s="51" t="s">
        <v>1957</v>
      </c>
      <c r="D1020" s="52">
        <v>2020</v>
      </c>
      <c r="E1020" s="52">
        <v>2020</v>
      </c>
      <c r="F1020" s="33">
        <v>2964.7935499999999</v>
      </c>
      <c r="G1020" s="34">
        <f t="shared" si="807"/>
        <v>0.13400000000000001</v>
      </c>
      <c r="H1020" s="34">
        <f t="shared" si="808"/>
        <v>0.4</v>
      </c>
      <c r="I1020" s="34">
        <f t="shared" si="809"/>
        <v>2822.35</v>
      </c>
      <c r="J1020" s="34">
        <f t="shared" si="810"/>
        <v>2822.35</v>
      </c>
      <c r="K1020" s="34">
        <f t="shared" si="811"/>
        <v>0</v>
      </c>
      <c r="L1020" s="34">
        <f t="shared" si="812"/>
        <v>0</v>
      </c>
      <c r="M1020" s="34">
        <f t="shared" si="813"/>
        <v>0</v>
      </c>
      <c r="N1020" s="34">
        <v>0.13400000000000001</v>
      </c>
      <c r="O1020" s="34">
        <v>0.4</v>
      </c>
      <c r="P1020" s="34">
        <f t="shared" si="814"/>
        <v>2822.35</v>
      </c>
      <c r="Q1020" s="34">
        <v>2822.35</v>
      </c>
      <c r="R1020" s="34">
        <v>0</v>
      </c>
      <c r="S1020" s="34">
        <v>0</v>
      </c>
      <c r="T1020" s="34">
        <v>0</v>
      </c>
      <c r="U1020" s="34">
        <v>0</v>
      </c>
      <c r="V1020" s="34">
        <v>0</v>
      </c>
      <c r="W1020" s="34">
        <f t="shared" si="815"/>
        <v>0</v>
      </c>
      <c r="X1020" s="34">
        <v>0</v>
      </c>
      <c r="Y1020" s="34">
        <v>0</v>
      </c>
      <c r="Z1020" s="34">
        <v>0</v>
      </c>
      <c r="AA1020" s="34">
        <v>0</v>
      </c>
      <c r="AB1020" s="34">
        <v>0</v>
      </c>
      <c r="AC1020" s="34">
        <v>0</v>
      </c>
      <c r="AD1020" s="34">
        <f t="shared" si="816"/>
        <v>0</v>
      </c>
      <c r="AE1020" s="34">
        <v>0</v>
      </c>
      <c r="AF1020" s="34">
        <v>0</v>
      </c>
      <c r="AG1020" s="34">
        <v>0</v>
      </c>
      <c r="AH1020" s="34">
        <v>0</v>
      </c>
      <c r="AI1020" s="34">
        <v>0</v>
      </c>
      <c r="AJ1020" s="34">
        <v>0</v>
      </c>
      <c r="AK1020" s="34">
        <f t="shared" si="817"/>
        <v>0</v>
      </c>
      <c r="AL1020" s="34">
        <v>0</v>
      </c>
      <c r="AM1020" s="34">
        <v>0</v>
      </c>
      <c r="AN1020" s="34">
        <v>0</v>
      </c>
      <c r="AO1020" s="34">
        <v>0</v>
      </c>
      <c r="AP1020" s="34">
        <v>0</v>
      </c>
      <c r="AQ1020" s="34">
        <v>0</v>
      </c>
      <c r="AR1020" s="34">
        <f t="shared" si="818"/>
        <v>0</v>
      </c>
      <c r="AS1020" s="34">
        <v>0</v>
      </c>
      <c r="AT1020" s="34">
        <v>0</v>
      </c>
      <c r="AU1020" s="34">
        <v>0</v>
      </c>
      <c r="AV1020" s="34">
        <v>0</v>
      </c>
    </row>
    <row r="1021" spans="1:48" ht="153" x14ac:dyDescent="0.5">
      <c r="A1021" s="53">
        <v>940</v>
      </c>
      <c r="B1021" s="50" t="s">
        <v>1958</v>
      </c>
      <c r="C1021" s="51" t="s">
        <v>1959</v>
      </c>
      <c r="D1021" s="52">
        <v>2020</v>
      </c>
      <c r="E1021" s="52">
        <v>2021</v>
      </c>
      <c r="F1021" s="33">
        <v>22867.96</v>
      </c>
      <c r="G1021" s="34">
        <f t="shared" si="807"/>
        <v>3.5</v>
      </c>
      <c r="H1021" s="34">
        <f t="shared" si="808"/>
        <v>0.4</v>
      </c>
      <c r="I1021" s="34">
        <f t="shared" si="809"/>
        <v>22867.96</v>
      </c>
      <c r="J1021" s="34">
        <f t="shared" si="810"/>
        <v>22867.96</v>
      </c>
      <c r="K1021" s="34">
        <f t="shared" si="811"/>
        <v>0</v>
      </c>
      <c r="L1021" s="34">
        <f t="shared" si="812"/>
        <v>0</v>
      </c>
      <c r="M1021" s="34">
        <f t="shared" si="813"/>
        <v>0</v>
      </c>
      <c r="N1021" s="34">
        <v>0</v>
      </c>
      <c r="O1021" s="34">
        <v>0</v>
      </c>
      <c r="P1021" s="34">
        <f t="shared" si="814"/>
        <v>4224.33</v>
      </c>
      <c r="Q1021" s="34">
        <v>4224.33</v>
      </c>
      <c r="R1021" s="34">
        <v>0</v>
      </c>
      <c r="S1021" s="34">
        <v>0</v>
      </c>
      <c r="T1021" s="34">
        <v>0</v>
      </c>
      <c r="U1021" s="34">
        <v>3.5</v>
      </c>
      <c r="V1021" s="34">
        <v>0.4</v>
      </c>
      <c r="W1021" s="34">
        <f t="shared" si="815"/>
        <v>2643.63</v>
      </c>
      <c r="X1021" s="34">
        <v>2643.63</v>
      </c>
      <c r="Y1021" s="34">
        <v>0</v>
      </c>
      <c r="Z1021" s="34">
        <v>0</v>
      </c>
      <c r="AA1021" s="34">
        <v>0</v>
      </c>
      <c r="AB1021" s="34">
        <v>0</v>
      </c>
      <c r="AC1021" s="34">
        <v>0</v>
      </c>
      <c r="AD1021" s="34">
        <f t="shared" si="816"/>
        <v>16000</v>
      </c>
      <c r="AE1021" s="34">
        <v>16000</v>
      </c>
      <c r="AF1021" s="34">
        <v>0</v>
      </c>
      <c r="AG1021" s="34">
        <v>0</v>
      </c>
      <c r="AH1021" s="34">
        <v>0</v>
      </c>
      <c r="AI1021" s="34">
        <v>0</v>
      </c>
      <c r="AJ1021" s="34">
        <v>0</v>
      </c>
      <c r="AK1021" s="34">
        <f t="shared" si="817"/>
        <v>0</v>
      </c>
      <c r="AL1021" s="34">
        <v>0</v>
      </c>
      <c r="AM1021" s="34">
        <v>0</v>
      </c>
      <c r="AN1021" s="34">
        <v>0</v>
      </c>
      <c r="AO1021" s="34">
        <v>0</v>
      </c>
      <c r="AP1021" s="34">
        <v>0</v>
      </c>
      <c r="AQ1021" s="34">
        <v>0</v>
      </c>
      <c r="AR1021" s="34">
        <f t="shared" si="818"/>
        <v>0</v>
      </c>
      <c r="AS1021" s="34">
        <v>0</v>
      </c>
      <c r="AT1021" s="34">
        <v>0</v>
      </c>
      <c r="AU1021" s="34">
        <v>0</v>
      </c>
      <c r="AV1021" s="34">
        <v>0</v>
      </c>
    </row>
    <row r="1022" spans="1:48" ht="38.25" x14ac:dyDescent="0.5">
      <c r="A1022" s="53"/>
      <c r="B1022" s="43" t="s">
        <v>1081</v>
      </c>
      <c r="C1022" s="48"/>
      <c r="D1022" s="52"/>
      <c r="E1022" s="45"/>
      <c r="F1022" s="35">
        <f>SUM(F1023:F1027)</f>
        <v>10951.77</v>
      </c>
      <c r="G1022" s="35">
        <f t="shared" ref="G1022:AV1022" si="819">SUM(G1023:G1027)</f>
        <v>0.45</v>
      </c>
      <c r="H1022" s="35">
        <f t="shared" si="819"/>
        <v>0.65</v>
      </c>
      <c r="I1022" s="35">
        <f t="shared" si="819"/>
        <v>9813.99</v>
      </c>
      <c r="J1022" s="35">
        <f t="shared" si="819"/>
        <v>9813.99</v>
      </c>
      <c r="K1022" s="35">
        <f t="shared" si="819"/>
        <v>0</v>
      </c>
      <c r="L1022" s="35">
        <f t="shared" si="819"/>
        <v>0</v>
      </c>
      <c r="M1022" s="35">
        <f t="shared" si="819"/>
        <v>0</v>
      </c>
      <c r="N1022" s="35">
        <f t="shared" si="819"/>
        <v>0</v>
      </c>
      <c r="O1022" s="35">
        <f t="shared" si="819"/>
        <v>0</v>
      </c>
      <c r="P1022" s="35">
        <f t="shared" si="819"/>
        <v>70.22</v>
      </c>
      <c r="Q1022" s="35">
        <f t="shared" si="819"/>
        <v>70.22</v>
      </c>
      <c r="R1022" s="35">
        <f t="shared" si="819"/>
        <v>0</v>
      </c>
      <c r="S1022" s="35">
        <f t="shared" si="819"/>
        <v>0</v>
      </c>
      <c r="T1022" s="35">
        <f t="shared" si="819"/>
        <v>0</v>
      </c>
      <c r="U1022" s="35">
        <f t="shared" si="819"/>
        <v>0</v>
      </c>
      <c r="V1022" s="35">
        <f t="shared" si="819"/>
        <v>0</v>
      </c>
      <c r="W1022" s="35">
        <f t="shared" si="819"/>
        <v>50</v>
      </c>
      <c r="X1022" s="35">
        <f t="shared" si="819"/>
        <v>50</v>
      </c>
      <c r="Y1022" s="35">
        <f t="shared" si="819"/>
        <v>0</v>
      </c>
      <c r="Z1022" s="35">
        <f t="shared" si="819"/>
        <v>0</v>
      </c>
      <c r="AA1022" s="35">
        <f t="shared" si="819"/>
        <v>0</v>
      </c>
      <c r="AB1022" s="35">
        <f t="shared" si="819"/>
        <v>0.4</v>
      </c>
      <c r="AC1022" s="35">
        <f t="shared" si="819"/>
        <v>0.65</v>
      </c>
      <c r="AD1022" s="35">
        <f t="shared" si="819"/>
        <v>565.84</v>
      </c>
      <c r="AE1022" s="35">
        <f t="shared" si="819"/>
        <v>565.84</v>
      </c>
      <c r="AF1022" s="35">
        <f t="shared" si="819"/>
        <v>0</v>
      </c>
      <c r="AG1022" s="35">
        <f t="shared" si="819"/>
        <v>0</v>
      </c>
      <c r="AH1022" s="35">
        <f t="shared" si="819"/>
        <v>0</v>
      </c>
      <c r="AI1022" s="35">
        <f t="shared" si="819"/>
        <v>0.05</v>
      </c>
      <c r="AJ1022" s="35">
        <f t="shared" si="819"/>
        <v>0</v>
      </c>
      <c r="AK1022" s="35">
        <f t="shared" si="819"/>
        <v>5127.93</v>
      </c>
      <c r="AL1022" s="35">
        <f t="shared" si="819"/>
        <v>5127.93</v>
      </c>
      <c r="AM1022" s="35">
        <f t="shared" si="819"/>
        <v>0</v>
      </c>
      <c r="AN1022" s="35">
        <f t="shared" si="819"/>
        <v>0</v>
      </c>
      <c r="AO1022" s="35">
        <f t="shared" si="819"/>
        <v>0</v>
      </c>
      <c r="AP1022" s="35">
        <f t="shared" si="819"/>
        <v>0</v>
      </c>
      <c r="AQ1022" s="35">
        <f t="shared" si="819"/>
        <v>0</v>
      </c>
      <c r="AR1022" s="35">
        <f t="shared" si="819"/>
        <v>4000</v>
      </c>
      <c r="AS1022" s="35">
        <f t="shared" si="819"/>
        <v>4000</v>
      </c>
      <c r="AT1022" s="35">
        <f t="shared" si="819"/>
        <v>0</v>
      </c>
      <c r="AU1022" s="35">
        <f t="shared" si="819"/>
        <v>0</v>
      </c>
      <c r="AV1022" s="35">
        <f t="shared" si="819"/>
        <v>0</v>
      </c>
    </row>
    <row r="1023" spans="1:48" ht="76.5" x14ac:dyDescent="0.5">
      <c r="A1023" s="53">
        <v>941</v>
      </c>
      <c r="B1023" s="50" t="s">
        <v>1960</v>
      </c>
      <c r="C1023" s="51" t="s">
        <v>1961</v>
      </c>
      <c r="D1023" s="52">
        <v>2018</v>
      </c>
      <c r="E1023" s="52">
        <v>2022</v>
      </c>
      <c r="F1023" s="33">
        <v>2474.67</v>
      </c>
      <c r="G1023" s="34">
        <f t="shared" ref="G1023:H1027" si="820">N1023+U1023+AB1023+AI1023+AP1023</f>
        <v>0.2</v>
      </c>
      <c r="H1023" s="34">
        <f t="shared" si="820"/>
        <v>0.25</v>
      </c>
      <c r="I1023" s="34">
        <f t="shared" ref="I1023:I1027" si="821">J1023+K1023+L1023</f>
        <v>2444.67</v>
      </c>
      <c r="J1023" s="34">
        <f t="shared" ref="J1023:M1027" si="822">Q1023+X1023+AE1023+AL1023+AS1023</f>
        <v>2444.67</v>
      </c>
      <c r="K1023" s="34">
        <f t="shared" si="822"/>
        <v>0</v>
      </c>
      <c r="L1023" s="34">
        <f t="shared" si="822"/>
        <v>0</v>
      </c>
      <c r="M1023" s="34">
        <f t="shared" si="822"/>
        <v>0</v>
      </c>
      <c r="N1023" s="34">
        <v>0</v>
      </c>
      <c r="O1023" s="34">
        <v>0</v>
      </c>
      <c r="P1023" s="34">
        <f t="shared" ref="P1023:P1027" si="823">Q1023+R1023+S1023</f>
        <v>0</v>
      </c>
      <c r="Q1023" s="34">
        <v>0</v>
      </c>
      <c r="R1023" s="34">
        <v>0</v>
      </c>
      <c r="S1023" s="34">
        <v>0</v>
      </c>
      <c r="T1023" s="34">
        <v>0</v>
      </c>
      <c r="U1023" s="34">
        <v>0</v>
      </c>
      <c r="V1023" s="34">
        <v>0</v>
      </c>
      <c r="W1023" s="34">
        <f t="shared" ref="W1023:W1027" si="824">X1023+Y1023+Z1023</f>
        <v>0</v>
      </c>
      <c r="X1023" s="34">
        <v>0</v>
      </c>
      <c r="Y1023" s="34">
        <v>0</v>
      </c>
      <c r="Z1023" s="34">
        <v>0</v>
      </c>
      <c r="AA1023" s="34">
        <v>0</v>
      </c>
      <c r="AB1023" s="34">
        <v>0.2</v>
      </c>
      <c r="AC1023" s="34">
        <v>0.25</v>
      </c>
      <c r="AD1023" s="34">
        <f t="shared" ref="AD1023:AD1027" si="825">AE1023+AF1023+AG1023</f>
        <v>444.67</v>
      </c>
      <c r="AE1023" s="34">
        <v>444.67</v>
      </c>
      <c r="AF1023" s="34">
        <v>0</v>
      </c>
      <c r="AG1023" s="34">
        <v>0</v>
      </c>
      <c r="AH1023" s="34">
        <v>0</v>
      </c>
      <c r="AI1023" s="34">
        <v>0</v>
      </c>
      <c r="AJ1023" s="34">
        <v>0</v>
      </c>
      <c r="AK1023" s="34">
        <f t="shared" ref="AK1023:AK1027" si="826">AL1023+AM1023+AN1023</f>
        <v>2000</v>
      </c>
      <c r="AL1023" s="34">
        <v>2000</v>
      </c>
      <c r="AM1023" s="34">
        <v>0</v>
      </c>
      <c r="AN1023" s="34">
        <v>0</v>
      </c>
      <c r="AO1023" s="34">
        <v>0</v>
      </c>
      <c r="AP1023" s="34">
        <v>0</v>
      </c>
      <c r="AQ1023" s="34">
        <v>0</v>
      </c>
      <c r="AR1023" s="34">
        <f t="shared" ref="AR1023:AR1027" si="827">AS1023+AT1023+AU1023</f>
        <v>0</v>
      </c>
      <c r="AS1023" s="34">
        <v>0</v>
      </c>
      <c r="AT1023" s="34">
        <v>0</v>
      </c>
      <c r="AU1023" s="34">
        <v>0</v>
      </c>
      <c r="AV1023" s="34">
        <v>0</v>
      </c>
    </row>
    <row r="1024" spans="1:48" ht="153" x14ac:dyDescent="0.5">
      <c r="A1024" s="53">
        <v>942</v>
      </c>
      <c r="B1024" s="50" t="s">
        <v>1962</v>
      </c>
      <c r="C1024" s="51" t="s">
        <v>1963</v>
      </c>
      <c r="D1024" s="52">
        <v>2018</v>
      </c>
      <c r="E1024" s="52">
        <v>2021</v>
      </c>
      <c r="F1024" s="33">
        <v>1158</v>
      </c>
      <c r="G1024" s="34">
        <f t="shared" si="820"/>
        <v>0</v>
      </c>
      <c r="H1024" s="34">
        <f t="shared" si="820"/>
        <v>0</v>
      </c>
      <c r="I1024" s="34">
        <f t="shared" si="821"/>
        <v>120.22</v>
      </c>
      <c r="J1024" s="34">
        <f t="shared" si="822"/>
        <v>120.22</v>
      </c>
      <c r="K1024" s="34">
        <f t="shared" si="822"/>
        <v>0</v>
      </c>
      <c r="L1024" s="34">
        <f t="shared" si="822"/>
        <v>0</v>
      </c>
      <c r="M1024" s="34">
        <f t="shared" si="822"/>
        <v>0</v>
      </c>
      <c r="N1024" s="34">
        <v>0</v>
      </c>
      <c r="O1024" s="34">
        <v>0</v>
      </c>
      <c r="P1024" s="34">
        <f t="shared" si="823"/>
        <v>70.22</v>
      </c>
      <c r="Q1024" s="34">
        <v>70.22</v>
      </c>
      <c r="R1024" s="34">
        <v>0</v>
      </c>
      <c r="S1024" s="34">
        <v>0</v>
      </c>
      <c r="T1024" s="34">
        <v>0</v>
      </c>
      <c r="U1024" s="34">
        <v>0</v>
      </c>
      <c r="V1024" s="34">
        <v>0</v>
      </c>
      <c r="W1024" s="34">
        <f t="shared" si="824"/>
        <v>50</v>
      </c>
      <c r="X1024" s="34">
        <v>50</v>
      </c>
      <c r="Y1024" s="34">
        <v>0</v>
      </c>
      <c r="Z1024" s="34">
        <v>0</v>
      </c>
      <c r="AA1024" s="34">
        <v>0</v>
      </c>
      <c r="AB1024" s="34">
        <v>0</v>
      </c>
      <c r="AC1024" s="34">
        <v>0</v>
      </c>
      <c r="AD1024" s="34">
        <f t="shared" si="825"/>
        <v>0</v>
      </c>
      <c r="AE1024" s="34">
        <v>0</v>
      </c>
      <c r="AF1024" s="34">
        <v>0</v>
      </c>
      <c r="AG1024" s="34">
        <v>0</v>
      </c>
      <c r="AH1024" s="34">
        <v>0</v>
      </c>
      <c r="AI1024" s="34">
        <v>0</v>
      </c>
      <c r="AJ1024" s="34">
        <v>0</v>
      </c>
      <c r="AK1024" s="34">
        <f t="shared" si="826"/>
        <v>0</v>
      </c>
      <c r="AL1024" s="34">
        <v>0</v>
      </c>
      <c r="AM1024" s="34">
        <v>0</v>
      </c>
      <c r="AN1024" s="34">
        <v>0</v>
      </c>
      <c r="AO1024" s="34">
        <v>0</v>
      </c>
      <c r="AP1024" s="34">
        <v>0</v>
      </c>
      <c r="AQ1024" s="34">
        <v>0</v>
      </c>
      <c r="AR1024" s="34">
        <f t="shared" si="827"/>
        <v>0</v>
      </c>
      <c r="AS1024" s="34">
        <v>0</v>
      </c>
      <c r="AT1024" s="34">
        <v>0</v>
      </c>
      <c r="AU1024" s="34">
        <v>0</v>
      </c>
      <c r="AV1024" s="34">
        <v>0</v>
      </c>
    </row>
    <row r="1025" spans="1:48" ht="153" x14ac:dyDescent="0.5">
      <c r="A1025" s="53">
        <v>943</v>
      </c>
      <c r="B1025" s="50" t="s">
        <v>1964</v>
      </c>
      <c r="C1025" s="51" t="s">
        <v>1965</v>
      </c>
      <c r="D1025" s="52">
        <v>2018</v>
      </c>
      <c r="E1025" s="52">
        <v>2024</v>
      </c>
      <c r="F1025" s="33">
        <v>1461.37</v>
      </c>
      <c r="G1025" s="34">
        <f t="shared" si="820"/>
        <v>0</v>
      </c>
      <c r="H1025" s="34">
        <f t="shared" si="820"/>
        <v>0</v>
      </c>
      <c r="I1025" s="34">
        <f t="shared" si="821"/>
        <v>1461.37</v>
      </c>
      <c r="J1025" s="34">
        <f t="shared" si="822"/>
        <v>1461.37</v>
      </c>
      <c r="K1025" s="34">
        <f t="shared" si="822"/>
        <v>0</v>
      </c>
      <c r="L1025" s="34">
        <f t="shared" si="822"/>
        <v>0</v>
      </c>
      <c r="M1025" s="34">
        <f t="shared" si="822"/>
        <v>0</v>
      </c>
      <c r="N1025" s="34">
        <v>0</v>
      </c>
      <c r="O1025" s="34">
        <v>0</v>
      </c>
      <c r="P1025" s="34">
        <f t="shared" si="823"/>
        <v>0</v>
      </c>
      <c r="Q1025" s="34">
        <v>0</v>
      </c>
      <c r="R1025" s="34">
        <v>0</v>
      </c>
      <c r="S1025" s="34">
        <v>0</v>
      </c>
      <c r="T1025" s="34">
        <v>0</v>
      </c>
      <c r="U1025" s="34">
        <v>0</v>
      </c>
      <c r="V1025" s="34">
        <v>0</v>
      </c>
      <c r="W1025" s="34">
        <f t="shared" si="824"/>
        <v>0</v>
      </c>
      <c r="X1025" s="34">
        <v>0</v>
      </c>
      <c r="Y1025" s="34">
        <v>0</v>
      </c>
      <c r="Z1025" s="34">
        <v>0</v>
      </c>
      <c r="AA1025" s="34">
        <v>0</v>
      </c>
      <c r="AB1025" s="34">
        <v>0</v>
      </c>
      <c r="AC1025" s="34">
        <v>0</v>
      </c>
      <c r="AD1025" s="34">
        <f t="shared" si="825"/>
        <v>0</v>
      </c>
      <c r="AE1025" s="34">
        <v>0</v>
      </c>
      <c r="AF1025" s="34">
        <v>0</v>
      </c>
      <c r="AG1025" s="34">
        <v>0</v>
      </c>
      <c r="AH1025" s="34">
        <v>0</v>
      </c>
      <c r="AI1025" s="34">
        <v>0</v>
      </c>
      <c r="AJ1025" s="34">
        <v>0</v>
      </c>
      <c r="AK1025" s="34">
        <f t="shared" si="826"/>
        <v>461.37</v>
      </c>
      <c r="AL1025" s="34">
        <v>461.37</v>
      </c>
      <c r="AM1025" s="34">
        <v>0</v>
      </c>
      <c r="AN1025" s="34">
        <v>0</v>
      </c>
      <c r="AO1025" s="34">
        <v>0</v>
      </c>
      <c r="AP1025" s="34">
        <v>0</v>
      </c>
      <c r="AQ1025" s="34">
        <v>0</v>
      </c>
      <c r="AR1025" s="34">
        <f t="shared" si="827"/>
        <v>999.99999999999989</v>
      </c>
      <c r="AS1025" s="34">
        <v>999.99999999999989</v>
      </c>
      <c r="AT1025" s="34">
        <v>0</v>
      </c>
      <c r="AU1025" s="34">
        <v>0</v>
      </c>
      <c r="AV1025" s="34">
        <v>0</v>
      </c>
    </row>
    <row r="1026" spans="1:48" ht="114.75" x14ac:dyDescent="0.5">
      <c r="A1026" s="53">
        <v>944</v>
      </c>
      <c r="B1026" s="50" t="s">
        <v>1966</v>
      </c>
      <c r="C1026" s="51" t="s">
        <v>1967</v>
      </c>
      <c r="D1026" s="52">
        <v>2018</v>
      </c>
      <c r="E1026" s="52">
        <v>2022</v>
      </c>
      <c r="F1026" s="33">
        <v>2651.17</v>
      </c>
      <c r="G1026" s="34">
        <f t="shared" si="820"/>
        <v>0.2</v>
      </c>
      <c r="H1026" s="34">
        <f t="shared" si="820"/>
        <v>0.4</v>
      </c>
      <c r="I1026" s="34">
        <f t="shared" si="821"/>
        <v>2621.17</v>
      </c>
      <c r="J1026" s="34">
        <f t="shared" si="822"/>
        <v>2621.17</v>
      </c>
      <c r="K1026" s="34">
        <f t="shared" si="822"/>
        <v>0</v>
      </c>
      <c r="L1026" s="34">
        <f t="shared" si="822"/>
        <v>0</v>
      </c>
      <c r="M1026" s="34">
        <f t="shared" si="822"/>
        <v>0</v>
      </c>
      <c r="N1026" s="34">
        <v>0</v>
      </c>
      <c r="O1026" s="34">
        <v>0</v>
      </c>
      <c r="P1026" s="34">
        <f t="shared" si="823"/>
        <v>0</v>
      </c>
      <c r="Q1026" s="34">
        <v>0</v>
      </c>
      <c r="R1026" s="34">
        <v>0</v>
      </c>
      <c r="S1026" s="34">
        <v>0</v>
      </c>
      <c r="T1026" s="34">
        <v>0</v>
      </c>
      <c r="U1026" s="34">
        <v>0</v>
      </c>
      <c r="V1026" s="34">
        <v>0</v>
      </c>
      <c r="W1026" s="34">
        <f t="shared" si="824"/>
        <v>0</v>
      </c>
      <c r="X1026" s="34">
        <v>0</v>
      </c>
      <c r="Y1026" s="34">
        <v>0</v>
      </c>
      <c r="Z1026" s="34">
        <v>0</v>
      </c>
      <c r="AA1026" s="34">
        <v>0</v>
      </c>
      <c r="AB1026" s="34">
        <v>0.2</v>
      </c>
      <c r="AC1026" s="34">
        <v>0.4</v>
      </c>
      <c r="AD1026" s="34">
        <f t="shared" si="825"/>
        <v>121.17</v>
      </c>
      <c r="AE1026" s="34">
        <v>121.17</v>
      </c>
      <c r="AF1026" s="34">
        <v>0</v>
      </c>
      <c r="AG1026" s="34">
        <v>0</v>
      </c>
      <c r="AH1026" s="34">
        <v>0</v>
      </c>
      <c r="AI1026" s="34">
        <v>0</v>
      </c>
      <c r="AJ1026" s="34">
        <v>0</v>
      </c>
      <c r="AK1026" s="34">
        <f t="shared" si="826"/>
        <v>2500</v>
      </c>
      <c r="AL1026" s="34">
        <v>2500</v>
      </c>
      <c r="AM1026" s="34">
        <v>0</v>
      </c>
      <c r="AN1026" s="34">
        <v>0</v>
      </c>
      <c r="AO1026" s="34">
        <v>0</v>
      </c>
      <c r="AP1026" s="34">
        <v>0</v>
      </c>
      <c r="AQ1026" s="34">
        <v>0</v>
      </c>
      <c r="AR1026" s="34">
        <f t="shared" si="827"/>
        <v>0</v>
      </c>
      <c r="AS1026" s="34">
        <v>0</v>
      </c>
      <c r="AT1026" s="34">
        <v>0</v>
      </c>
      <c r="AU1026" s="34">
        <v>0</v>
      </c>
      <c r="AV1026" s="34">
        <v>0</v>
      </c>
    </row>
    <row r="1027" spans="1:48" ht="76.5" x14ac:dyDescent="0.5">
      <c r="A1027" s="53">
        <v>945</v>
      </c>
      <c r="B1027" s="50" t="s">
        <v>1968</v>
      </c>
      <c r="C1027" s="51" t="s">
        <v>1969</v>
      </c>
      <c r="D1027" s="52">
        <v>2018</v>
      </c>
      <c r="E1027" s="52">
        <v>2023</v>
      </c>
      <c r="F1027" s="33">
        <v>3206.56</v>
      </c>
      <c r="G1027" s="34">
        <f t="shared" si="820"/>
        <v>0.05</v>
      </c>
      <c r="H1027" s="34">
        <f t="shared" si="820"/>
        <v>0</v>
      </c>
      <c r="I1027" s="34">
        <f t="shared" si="821"/>
        <v>3166.56</v>
      </c>
      <c r="J1027" s="34">
        <f t="shared" si="822"/>
        <v>3166.56</v>
      </c>
      <c r="K1027" s="34">
        <f t="shared" si="822"/>
        <v>0</v>
      </c>
      <c r="L1027" s="34">
        <f t="shared" si="822"/>
        <v>0</v>
      </c>
      <c r="M1027" s="34">
        <f t="shared" si="822"/>
        <v>0</v>
      </c>
      <c r="N1027" s="34">
        <v>0</v>
      </c>
      <c r="O1027" s="34">
        <v>0</v>
      </c>
      <c r="P1027" s="34">
        <f t="shared" si="823"/>
        <v>0</v>
      </c>
      <c r="Q1027" s="34">
        <v>0</v>
      </c>
      <c r="R1027" s="34">
        <v>0</v>
      </c>
      <c r="S1027" s="34">
        <v>0</v>
      </c>
      <c r="T1027" s="34">
        <v>0</v>
      </c>
      <c r="U1027" s="34">
        <v>0</v>
      </c>
      <c r="V1027" s="34">
        <v>0</v>
      </c>
      <c r="W1027" s="34">
        <f t="shared" si="824"/>
        <v>0</v>
      </c>
      <c r="X1027" s="34">
        <v>0</v>
      </c>
      <c r="Y1027" s="34">
        <v>0</v>
      </c>
      <c r="Z1027" s="34">
        <v>0</v>
      </c>
      <c r="AA1027" s="34">
        <v>0</v>
      </c>
      <c r="AB1027" s="34">
        <v>0</v>
      </c>
      <c r="AC1027" s="34">
        <v>0</v>
      </c>
      <c r="AD1027" s="34">
        <f t="shared" si="825"/>
        <v>0</v>
      </c>
      <c r="AE1027" s="34">
        <v>0</v>
      </c>
      <c r="AF1027" s="34">
        <v>0</v>
      </c>
      <c r="AG1027" s="34">
        <v>0</v>
      </c>
      <c r="AH1027" s="34">
        <v>0</v>
      </c>
      <c r="AI1027" s="34">
        <v>0.05</v>
      </c>
      <c r="AJ1027" s="34">
        <v>0</v>
      </c>
      <c r="AK1027" s="34">
        <f t="shared" si="826"/>
        <v>166.56</v>
      </c>
      <c r="AL1027" s="34">
        <v>166.56</v>
      </c>
      <c r="AM1027" s="34">
        <v>0</v>
      </c>
      <c r="AN1027" s="34">
        <v>0</v>
      </c>
      <c r="AO1027" s="34">
        <v>0</v>
      </c>
      <c r="AP1027" s="34">
        <v>0</v>
      </c>
      <c r="AQ1027" s="34">
        <v>0</v>
      </c>
      <c r="AR1027" s="34">
        <f t="shared" si="827"/>
        <v>3000</v>
      </c>
      <c r="AS1027" s="34">
        <v>3000</v>
      </c>
      <c r="AT1027" s="34">
        <v>0</v>
      </c>
      <c r="AU1027" s="34">
        <v>0</v>
      </c>
      <c r="AV1027" s="34">
        <v>0</v>
      </c>
    </row>
    <row r="1028" spans="1:48" ht="38.25" x14ac:dyDescent="0.5">
      <c r="A1028" s="53"/>
      <c r="B1028" s="43" t="s">
        <v>359</v>
      </c>
      <c r="C1028" s="48"/>
      <c r="D1028" s="52"/>
      <c r="E1028" s="45"/>
      <c r="F1028" s="35">
        <f t="shared" ref="F1028:O1028" si="828">SUM(F1029:F1048)</f>
        <v>191397.498050461</v>
      </c>
      <c r="G1028" s="35">
        <f t="shared" si="828"/>
        <v>13.585000000000001</v>
      </c>
      <c r="H1028" s="35">
        <f t="shared" si="828"/>
        <v>1.226</v>
      </c>
      <c r="I1028" s="35">
        <f t="shared" si="828"/>
        <v>101808.74363733355</v>
      </c>
      <c r="J1028" s="35">
        <f t="shared" si="828"/>
        <v>80196.003637333604</v>
      </c>
      <c r="K1028" s="35">
        <f t="shared" si="828"/>
        <v>21612.739999999958</v>
      </c>
      <c r="L1028" s="35">
        <f t="shared" si="828"/>
        <v>0</v>
      </c>
      <c r="M1028" s="35">
        <f t="shared" si="828"/>
        <v>0</v>
      </c>
      <c r="N1028" s="35">
        <f t="shared" si="828"/>
        <v>0.17499999999999999</v>
      </c>
      <c r="O1028" s="35">
        <f t="shared" si="828"/>
        <v>0.26600000000000001</v>
      </c>
      <c r="P1028" s="35">
        <f t="shared" ref="P1028:V1028" si="829">SUM(P1029:P1048)</f>
        <v>41147.077637333605</v>
      </c>
      <c r="Q1028" s="35">
        <f t="shared" si="829"/>
        <v>41147.077637333605</v>
      </c>
      <c r="R1028" s="35">
        <f t="shared" si="829"/>
        <v>0</v>
      </c>
      <c r="S1028" s="35">
        <f t="shared" si="829"/>
        <v>0</v>
      </c>
      <c r="T1028" s="35">
        <f t="shared" si="829"/>
        <v>0</v>
      </c>
      <c r="U1028" s="35">
        <f>SUM(U1029:U1048)</f>
        <v>6.17</v>
      </c>
      <c r="V1028" s="35">
        <f t="shared" si="829"/>
        <v>0.96000000000000008</v>
      </c>
      <c r="W1028" s="35">
        <f t="shared" ref="W1028:AC1028" si="830">SUM(W1029:W1048)</f>
        <v>13914.446</v>
      </c>
      <c r="X1028" s="35">
        <f t="shared" si="830"/>
        <v>13914.446</v>
      </c>
      <c r="Y1028" s="35">
        <f t="shared" si="830"/>
        <v>0</v>
      </c>
      <c r="Z1028" s="35">
        <f t="shared" si="830"/>
        <v>0</v>
      </c>
      <c r="AA1028" s="35">
        <f t="shared" si="830"/>
        <v>0</v>
      </c>
      <c r="AB1028" s="35">
        <f t="shared" si="830"/>
        <v>0.08</v>
      </c>
      <c r="AC1028" s="35">
        <f t="shared" si="830"/>
        <v>0</v>
      </c>
      <c r="AD1028" s="35">
        <f t="shared" ref="AD1028:AJ1028" si="831">SUM(AD1029:AD1048)</f>
        <v>11058.659999999958</v>
      </c>
      <c r="AE1028" s="35">
        <f t="shared" si="831"/>
        <v>10688.8</v>
      </c>
      <c r="AF1028" s="35">
        <f t="shared" si="831"/>
        <v>369.85999999995806</v>
      </c>
      <c r="AG1028" s="35">
        <f t="shared" si="831"/>
        <v>0</v>
      </c>
      <c r="AH1028" s="35">
        <f t="shared" si="831"/>
        <v>0</v>
      </c>
      <c r="AI1028" s="35">
        <f t="shared" si="831"/>
        <v>7.16</v>
      </c>
      <c r="AJ1028" s="35">
        <f t="shared" si="831"/>
        <v>0</v>
      </c>
      <c r="AK1028" s="35">
        <f t="shared" ref="AK1028:AQ1028" si="832">SUM(AK1029:AK1048)</f>
        <v>2168.56</v>
      </c>
      <c r="AL1028" s="35">
        <f t="shared" si="832"/>
        <v>1925.6799999999998</v>
      </c>
      <c r="AM1028" s="35">
        <f t="shared" si="832"/>
        <v>242.88</v>
      </c>
      <c r="AN1028" s="35">
        <f t="shared" si="832"/>
        <v>0</v>
      </c>
      <c r="AO1028" s="35">
        <f t="shared" si="832"/>
        <v>0</v>
      </c>
      <c r="AP1028" s="35">
        <f t="shared" si="832"/>
        <v>0</v>
      </c>
      <c r="AQ1028" s="35">
        <f t="shared" si="832"/>
        <v>0</v>
      </c>
      <c r="AR1028" s="35">
        <f t="shared" ref="AR1028:AV1028" si="833">SUM(AR1029:AR1048)</f>
        <v>33520</v>
      </c>
      <c r="AS1028" s="35">
        <f t="shared" si="833"/>
        <v>12520</v>
      </c>
      <c r="AT1028" s="35">
        <f t="shared" si="833"/>
        <v>21000</v>
      </c>
      <c r="AU1028" s="35">
        <f t="shared" si="833"/>
        <v>0</v>
      </c>
      <c r="AV1028" s="35">
        <f t="shared" si="833"/>
        <v>0</v>
      </c>
    </row>
    <row r="1029" spans="1:48" ht="114.75" x14ac:dyDescent="0.5">
      <c r="A1029" s="53">
        <v>946</v>
      </c>
      <c r="B1029" s="50" t="s">
        <v>1970</v>
      </c>
      <c r="C1029" s="34" t="s">
        <v>1971</v>
      </c>
      <c r="D1029" s="52">
        <v>2018</v>
      </c>
      <c r="E1029" s="52">
        <v>2020</v>
      </c>
      <c r="F1029" s="33">
        <v>47068.58</v>
      </c>
      <c r="G1029" s="34">
        <f t="shared" ref="G1029:G1048" si="834">N1029+U1029+AB1029+AI1029+AP1029</f>
        <v>0</v>
      </c>
      <c r="H1029" s="34">
        <f t="shared" ref="H1029:H1048" si="835">O1029+V1029+AC1029+AJ1029+AQ1029</f>
        <v>0</v>
      </c>
      <c r="I1029" s="34">
        <f t="shared" ref="I1029:I1048" si="836">J1029+K1029+L1029</f>
        <v>1188.2665300000008</v>
      </c>
      <c r="J1029" s="34">
        <f t="shared" ref="J1029:J1048" si="837">Q1029+X1029+AE1029+AL1029+AS1029</f>
        <v>1188.2665300000008</v>
      </c>
      <c r="K1029" s="34">
        <f t="shared" ref="K1029:K1048" si="838">R1029+Y1029+AF1029+AM1029+AT1029</f>
        <v>0</v>
      </c>
      <c r="L1029" s="34">
        <f t="shared" ref="L1029:L1048" si="839">S1029+Z1029+AG1029+AN1029+AU1029</f>
        <v>0</v>
      </c>
      <c r="M1029" s="34">
        <f t="shared" ref="M1029:M1048" si="840">T1029+AA1029+AH1029+AO1029+AV1029</f>
        <v>0</v>
      </c>
      <c r="N1029" s="33">
        <v>0</v>
      </c>
      <c r="O1029" s="33">
        <v>0</v>
      </c>
      <c r="P1029" s="34">
        <f t="shared" ref="P1029:P1048" si="841">Q1029+R1029+S1029</f>
        <v>1188.2665300000008</v>
      </c>
      <c r="Q1029" s="33">
        <v>1188.2665300000008</v>
      </c>
      <c r="R1029" s="34">
        <v>0</v>
      </c>
      <c r="S1029" s="34">
        <v>0</v>
      </c>
      <c r="T1029" s="34">
        <v>0</v>
      </c>
      <c r="U1029" s="33">
        <v>0</v>
      </c>
      <c r="V1029" s="33">
        <v>0</v>
      </c>
      <c r="W1029" s="34">
        <f t="shared" ref="W1029:W1048" si="842">X1029+Y1029+Z1029</f>
        <v>0</v>
      </c>
      <c r="X1029" s="33">
        <v>0</v>
      </c>
      <c r="Y1029" s="34">
        <v>0</v>
      </c>
      <c r="Z1029" s="34">
        <v>0</v>
      </c>
      <c r="AA1029" s="34">
        <v>0</v>
      </c>
      <c r="AB1029" s="33">
        <v>0</v>
      </c>
      <c r="AC1029" s="33">
        <v>0</v>
      </c>
      <c r="AD1029" s="34">
        <f t="shared" ref="AD1029:AD1048" si="843">AE1029+AF1029+AG1029</f>
        <v>0</v>
      </c>
      <c r="AE1029" s="33">
        <v>0</v>
      </c>
      <c r="AF1029" s="34">
        <v>0</v>
      </c>
      <c r="AG1029" s="34">
        <v>0</v>
      </c>
      <c r="AH1029" s="34">
        <v>0</v>
      </c>
      <c r="AI1029" s="33">
        <v>0</v>
      </c>
      <c r="AJ1029" s="33">
        <v>0</v>
      </c>
      <c r="AK1029" s="34">
        <f t="shared" ref="AK1029:AK1048" si="844">AL1029+AM1029+AN1029</f>
        <v>0</v>
      </c>
      <c r="AL1029" s="33">
        <v>0</v>
      </c>
      <c r="AM1029" s="34">
        <v>0</v>
      </c>
      <c r="AN1029" s="34">
        <v>0</v>
      </c>
      <c r="AO1029" s="34">
        <v>0</v>
      </c>
      <c r="AP1029" s="33">
        <v>0</v>
      </c>
      <c r="AQ1029" s="33">
        <v>0</v>
      </c>
      <c r="AR1029" s="34">
        <f t="shared" ref="AR1029:AR1048" si="845">AS1029+AT1029+AU1029</f>
        <v>0</v>
      </c>
      <c r="AS1029" s="33">
        <v>0</v>
      </c>
      <c r="AT1029" s="34">
        <v>0</v>
      </c>
      <c r="AU1029" s="34">
        <v>0</v>
      </c>
      <c r="AV1029" s="34">
        <v>0</v>
      </c>
    </row>
    <row r="1030" spans="1:48" ht="153" x14ac:dyDescent="0.5">
      <c r="A1030" s="53">
        <v>947</v>
      </c>
      <c r="B1030" s="50" t="s">
        <v>1972</v>
      </c>
      <c r="C1030" s="51" t="s">
        <v>1973</v>
      </c>
      <c r="D1030" s="52">
        <v>2016</v>
      </c>
      <c r="E1030" s="52">
        <v>2023</v>
      </c>
      <c r="F1030" s="33">
        <v>6171.17</v>
      </c>
      <c r="G1030" s="34">
        <f t="shared" si="834"/>
        <v>1.1000000000000001</v>
      </c>
      <c r="H1030" s="34">
        <f t="shared" si="835"/>
        <v>0</v>
      </c>
      <c r="I1030" s="34">
        <f t="shared" si="836"/>
        <v>5171.17</v>
      </c>
      <c r="J1030" s="34">
        <f t="shared" si="837"/>
        <v>5171.17</v>
      </c>
      <c r="K1030" s="34">
        <f t="shared" si="838"/>
        <v>0</v>
      </c>
      <c r="L1030" s="34">
        <f t="shared" si="839"/>
        <v>0</v>
      </c>
      <c r="M1030" s="34">
        <f t="shared" si="840"/>
        <v>0</v>
      </c>
      <c r="N1030" s="34">
        <v>0</v>
      </c>
      <c r="O1030" s="34">
        <v>0</v>
      </c>
      <c r="P1030" s="34">
        <f t="shared" si="841"/>
        <v>0</v>
      </c>
      <c r="Q1030" s="34">
        <v>0</v>
      </c>
      <c r="R1030" s="34">
        <v>0</v>
      </c>
      <c r="S1030" s="34">
        <v>0</v>
      </c>
      <c r="T1030" s="34">
        <v>0</v>
      </c>
      <c r="U1030" s="34">
        <v>0</v>
      </c>
      <c r="V1030" s="34">
        <v>0</v>
      </c>
      <c r="W1030" s="34">
        <f t="shared" si="842"/>
        <v>0</v>
      </c>
      <c r="X1030" s="34">
        <v>0</v>
      </c>
      <c r="Y1030" s="34">
        <v>0</v>
      </c>
      <c r="Z1030" s="34">
        <v>0</v>
      </c>
      <c r="AA1030" s="34">
        <v>0</v>
      </c>
      <c r="AB1030" s="34">
        <v>0</v>
      </c>
      <c r="AC1030" s="34">
        <v>0</v>
      </c>
      <c r="AD1030" s="34">
        <f t="shared" si="843"/>
        <v>171.17</v>
      </c>
      <c r="AE1030" s="34">
        <v>171.17</v>
      </c>
      <c r="AF1030" s="34">
        <v>0</v>
      </c>
      <c r="AG1030" s="34">
        <v>0</v>
      </c>
      <c r="AH1030" s="34">
        <v>0</v>
      </c>
      <c r="AI1030" s="34">
        <v>1.1000000000000001</v>
      </c>
      <c r="AJ1030" s="34">
        <v>0</v>
      </c>
      <c r="AK1030" s="34">
        <f t="shared" si="844"/>
        <v>500</v>
      </c>
      <c r="AL1030" s="34">
        <v>500</v>
      </c>
      <c r="AM1030" s="34">
        <v>0</v>
      </c>
      <c r="AN1030" s="34">
        <v>0</v>
      </c>
      <c r="AO1030" s="34">
        <v>0</v>
      </c>
      <c r="AP1030" s="34">
        <v>0</v>
      </c>
      <c r="AQ1030" s="34">
        <v>0</v>
      </c>
      <c r="AR1030" s="34">
        <f t="shared" si="845"/>
        <v>4500</v>
      </c>
      <c r="AS1030" s="34">
        <v>4500</v>
      </c>
      <c r="AT1030" s="34">
        <v>0</v>
      </c>
      <c r="AU1030" s="34">
        <v>0</v>
      </c>
      <c r="AV1030" s="34">
        <v>0</v>
      </c>
    </row>
    <row r="1031" spans="1:48" ht="114.75" x14ac:dyDescent="0.5">
      <c r="A1031" s="53">
        <v>948</v>
      </c>
      <c r="B1031" s="50" t="s">
        <v>1974</v>
      </c>
      <c r="C1031" s="51" t="s">
        <v>1975</v>
      </c>
      <c r="D1031" s="52">
        <v>2016</v>
      </c>
      <c r="E1031" s="52">
        <v>2023</v>
      </c>
      <c r="F1031" s="33">
        <v>21614.16</v>
      </c>
      <c r="G1031" s="34">
        <f t="shared" si="834"/>
        <v>4.8</v>
      </c>
      <c r="H1031" s="34">
        <f t="shared" si="835"/>
        <v>0</v>
      </c>
      <c r="I1031" s="34">
        <f t="shared" si="836"/>
        <v>21612.739999999958</v>
      </c>
      <c r="J1031" s="34">
        <f t="shared" si="837"/>
        <v>0</v>
      </c>
      <c r="K1031" s="34">
        <f t="shared" si="838"/>
        <v>21612.739999999958</v>
      </c>
      <c r="L1031" s="34">
        <f t="shared" si="839"/>
        <v>0</v>
      </c>
      <c r="M1031" s="34">
        <f t="shared" si="840"/>
        <v>0</v>
      </c>
      <c r="N1031" s="34">
        <v>0</v>
      </c>
      <c r="O1031" s="34">
        <v>0</v>
      </c>
      <c r="P1031" s="34">
        <f t="shared" si="841"/>
        <v>0</v>
      </c>
      <c r="Q1031" s="34">
        <v>0</v>
      </c>
      <c r="R1031" s="34">
        <v>0</v>
      </c>
      <c r="S1031" s="34">
        <v>0</v>
      </c>
      <c r="T1031" s="34">
        <v>0</v>
      </c>
      <c r="U1031" s="34">
        <v>0</v>
      </c>
      <c r="V1031" s="34">
        <v>0</v>
      </c>
      <c r="W1031" s="34">
        <f t="shared" si="842"/>
        <v>0</v>
      </c>
      <c r="X1031" s="34">
        <v>0</v>
      </c>
      <c r="Y1031" s="34">
        <v>0</v>
      </c>
      <c r="Z1031" s="34">
        <v>0</v>
      </c>
      <c r="AA1031" s="34">
        <v>0</v>
      </c>
      <c r="AB1031" s="34">
        <v>0</v>
      </c>
      <c r="AC1031" s="34">
        <v>0</v>
      </c>
      <c r="AD1031" s="34">
        <f t="shared" si="843"/>
        <v>369.85999999995806</v>
      </c>
      <c r="AE1031" s="34">
        <v>0</v>
      </c>
      <c r="AF1031" s="34">
        <v>369.85999999995806</v>
      </c>
      <c r="AG1031" s="34">
        <v>0</v>
      </c>
      <c r="AH1031" s="34">
        <v>0</v>
      </c>
      <c r="AI1031" s="34">
        <v>4.8</v>
      </c>
      <c r="AJ1031" s="34">
        <v>0</v>
      </c>
      <c r="AK1031" s="34">
        <f t="shared" si="844"/>
        <v>242.88</v>
      </c>
      <c r="AL1031" s="34">
        <v>0</v>
      </c>
      <c r="AM1031" s="34">
        <v>242.88</v>
      </c>
      <c r="AN1031" s="34">
        <v>0</v>
      </c>
      <c r="AO1031" s="34">
        <v>0</v>
      </c>
      <c r="AP1031" s="34">
        <v>0</v>
      </c>
      <c r="AQ1031" s="34">
        <v>0</v>
      </c>
      <c r="AR1031" s="34">
        <f t="shared" si="845"/>
        <v>21000</v>
      </c>
      <c r="AS1031" s="34">
        <v>0</v>
      </c>
      <c r="AT1031" s="34">
        <v>21000</v>
      </c>
      <c r="AU1031" s="34">
        <v>0</v>
      </c>
      <c r="AV1031" s="34">
        <v>0</v>
      </c>
    </row>
    <row r="1032" spans="1:48" ht="114.75" x14ac:dyDescent="0.5">
      <c r="A1032" s="53">
        <v>949</v>
      </c>
      <c r="B1032" s="50" t="s">
        <v>1976</v>
      </c>
      <c r="C1032" s="51" t="s">
        <v>1977</v>
      </c>
      <c r="D1032" s="52">
        <v>2019</v>
      </c>
      <c r="E1032" s="52">
        <v>2023</v>
      </c>
      <c r="F1032" s="33">
        <v>8782.64</v>
      </c>
      <c r="G1032" s="34">
        <f t="shared" si="834"/>
        <v>1.2</v>
      </c>
      <c r="H1032" s="34">
        <f t="shared" si="835"/>
        <v>0</v>
      </c>
      <c r="I1032" s="34">
        <f t="shared" si="836"/>
        <v>8782.64</v>
      </c>
      <c r="J1032" s="34">
        <f t="shared" si="837"/>
        <v>8782.64</v>
      </c>
      <c r="K1032" s="34">
        <f t="shared" si="838"/>
        <v>0</v>
      </c>
      <c r="L1032" s="34">
        <f t="shared" si="839"/>
        <v>0</v>
      </c>
      <c r="M1032" s="34">
        <f t="shared" si="840"/>
        <v>0</v>
      </c>
      <c r="N1032" s="34">
        <v>0</v>
      </c>
      <c r="O1032" s="34">
        <v>0</v>
      </c>
      <c r="P1032" s="34">
        <f t="shared" si="841"/>
        <v>0</v>
      </c>
      <c r="Q1032" s="34">
        <v>0</v>
      </c>
      <c r="R1032" s="34">
        <v>0</v>
      </c>
      <c r="S1032" s="34">
        <v>0</v>
      </c>
      <c r="T1032" s="34">
        <v>0</v>
      </c>
      <c r="U1032" s="34">
        <v>0</v>
      </c>
      <c r="V1032" s="34">
        <v>0</v>
      </c>
      <c r="W1032" s="34">
        <f t="shared" si="842"/>
        <v>0</v>
      </c>
      <c r="X1032" s="34">
        <v>0</v>
      </c>
      <c r="Y1032" s="34">
        <v>0</v>
      </c>
      <c r="Z1032" s="34">
        <v>0</v>
      </c>
      <c r="AA1032" s="34">
        <v>0</v>
      </c>
      <c r="AB1032" s="34">
        <v>0</v>
      </c>
      <c r="AC1032" s="34">
        <v>0</v>
      </c>
      <c r="AD1032" s="34">
        <f t="shared" si="843"/>
        <v>0</v>
      </c>
      <c r="AE1032" s="34">
        <v>0</v>
      </c>
      <c r="AF1032" s="34">
        <v>0</v>
      </c>
      <c r="AG1032" s="34">
        <v>0</v>
      </c>
      <c r="AH1032" s="34">
        <v>0</v>
      </c>
      <c r="AI1032" s="34">
        <v>1.2</v>
      </c>
      <c r="AJ1032" s="34">
        <v>0</v>
      </c>
      <c r="AK1032" s="34">
        <f t="shared" si="844"/>
        <v>782.64</v>
      </c>
      <c r="AL1032" s="34">
        <v>782.64</v>
      </c>
      <c r="AM1032" s="34">
        <v>0</v>
      </c>
      <c r="AN1032" s="34">
        <v>0</v>
      </c>
      <c r="AO1032" s="34">
        <v>0</v>
      </c>
      <c r="AP1032" s="34">
        <v>0</v>
      </c>
      <c r="AQ1032" s="34">
        <v>0</v>
      </c>
      <c r="AR1032" s="34">
        <f t="shared" si="845"/>
        <v>8000</v>
      </c>
      <c r="AS1032" s="34">
        <v>8000</v>
      </c>
      <c r="AT1032" s="34">
        <v>0</v>
      </c>
      <c r="AU1032" s="34">
        <v>0</v>
      </c>
      <c r="AV1032" s="34">
        <v>0</v>
      </c>
    </row>
    <row r="1033" spans="1:48" ht="114.75" x14ac:dyDescent="0.5">
      <c r="A1033" s="53">
        <v>950</v>
      </c>
      <c r="B1033" s="50" t="s">
        <v>1978</v>
      </c>
      <c r="C1033" s="51" t="s">
        <v>1979</v>
      </c>
      <c r="D1033" s="52">
        <v>2010</v>
      </c>
      <c r="E1033" s="52">
        <v>2025</v>
      </c>
      <c r="F1033" s="33">
        <v>26847.663060461018</v>
      </c>
      <c r="G1033" s="34">
        <f t="shared" si="834"/>
        <v>0</v>
      </c>
      <c r="H1033" s="34">
        <f t="shared" si="835"/>
        <v>0</v>
      </c>
      <c r="I1033" s="34">
        <f t="shared" si="836"/>
        <v>10</v>
      </c>
      <c r="J1033" s="34">
        <f t="shared" si="837"/>
        <v>10</v>
      </c>
      <c r="K1033" s="34">
        <f t="shared" si="838"/>
        <v>0</v>
      </c>
      <c r="L1033" s="34">
        <f t="shared" si="839"/>
        <v>0</v>
      </c>
      <c r="M1033" s="34">
        <f t="shared" si="840"/>
        <v>0</v>
      </c>
      <c r="N1033" s="34">
        <v>0</v>
      </c>
      <c r="O1033" s="34">
        <v>0</v>
      </c>
      <c r="P1033" s="34">
        <f t="shared" si="841"/>
        <v>0</v>
      </c>
      <c r="Q1033" s="34">
        <v>0</v>
      </c>
      <c r="R1033" s="34">
        <v>0</v>
      </c>
      <c r="S1033" s="34">
        <v>0</v>
      </c>
      <c r="T1033" s="34">
        <v>0</v>
      </c>
      <c r="U1033" s="34">
        <v>0</v>
      </c>
      <c r="V1033" s="34">
        <v>0</v>
      </c>
      <c r="W1033" s="34">
        <f t="shared" si="842"/>
        <v>0</v>
      </c>
      <c r="X1033" s="34">
        <v>0</v>
      </c>
      <c r="Y1033" s="34">
        <v>0</v>
      </c>
      <c r="Z1033" s="34">
        <v>0</v>
      </c>
      <c r="AA1033" s="34">
        <v>0</v>
      </c>
      <c r="AB1033" s="34">
        <v>0</v>
      </c>
      <c r="AC1033" s="34">
        <v>0</v>
      </c>
      <c r="AD1033" s="34">
        <f t="shared" si="843"/>
        <v>0</v>
      </c>
      <c r="AE1033" s="34">
        <v>0</v>
      </c>
      <c r="AF1033" s="34">
        <v>0</v>
      </c>
      <c r="AG1033" s="34">
        <v>0</v>
      </c>
      <c r="AH1033" s="34">
        <v>0</v>
      </c>
      <c r="AI1033" s="34">
        <v>0</v>
      </c>
      <c r="AJ1033" s="34">
        <v>0</v>
      </c>
      <c r="AK1033" s="34">
        <f t="shared" si="844"/>
        <v>0</v>
      </c>
      <c r="AL1033" s="34">
        <v>0</v>
      </c>
      <c r="AM1033" s="34">
        <v>0</v>
      </c>
      <c r="AN1033" s="34">
        <v>0</v>
      </c>
      <c r="AO1033" s="34">
        <v>0</v>
      </c>
      <c r="AP1033" s="34">
        <v>0</v>
      </c>
      <c r="AQ1033" s="34">
        <v>0</v>
      </c>
      <c r="AR1033" s="34">
        <f t="shared" si="845"/>
        <v>10</v>
      </c>
      <c r="AS1033" s="34">
        <v>10</v>
      </c>
      <c r="AT1033" s="34">
        <v>0</v>
      </c>
      <c r="AU1033" s="34">
        <v>0</v>
      </c>
      <c r="AV1033" s="34">
        <v>0</v>
      </c>
    </row>
    <row r="1034" spans="1:48" ht="114.75" x14ac:dyDescent="0.5">
      <c r="A1034" s="53">
        <v>951</v>
      </c>
      <c r="B1034" s="50" t="s">
        <v>1980</v>
      </c>
      <c r="C1034" s="51" t="s">
        <v>1981</v>
      </c>
      <c r="D1034" s="52">
        <v>2016</v>
      </c>
      <c r="E1034" s="52">
        <v>2021</v>
      </c>
      <c r="F1034" s="33">
        <v>56036.21</v>
      </c>
      <c r="G1034" s="34">
        <f t="shared" si="834"/>
        <v>4.6900000000000004</v>
      </c>
      <c r="H1034" s="34">
        <f t="shared" si="835"/>
        <v>0</v>
      </c>
      <c r="I1034" s="34">
        <f t="shared" si="836"/>
        <v>43914.001107333599</v>
      </c>
      <c r="J1034" s="34">
        <f t="shared" si="837"/>
        <v>43914.001107333599</v>
      </c>
      <c r="K1034" s="34">
        <f t="shared" si="838"/>
        <v>0</v>
      </c>
      <c r="L1034" s="34">
        <f t="shared" si="839"/>
        <v>0</v>
      </c>
      <c r="M1034" s="34">
        <f t="shared" si="840"/>
        <v>0</v>
      </c>
      <c r="N1034" s="34">
        <v>0</v>
      </c>
      <c r="O1034" s="34">
        <v>0</v>
      </c>
      <c r="P1034" s="34">
        <f t="shared" si="841"/>
        <v>35722.821107333599</v>
      </c>
      <c r="Q1034" s="34">
        <v>35722.821107333599</v>
      </c>
      <c r="R1034" s="34">
        <v>0</v>
      </c>
      <c r="S1034" s="34">
        <v>0</v>
      </c>
      <c r="T1034" s="34">
        <v>0</v>
      </c>
      <c r="U1034" s="34">
        <v>4.6900000000000004</v>
      </c>
      <c r="V1034" s="34">
        <v>0</v>
      </c>
      <c r="W1034" s="34">
        <f t="shared" si="842"/>
        <v>1191.18</v>
      </c>
      <c r="X1034" s="34">
        <v>1191.18</v>
      </c>
      <c r="Y1034" s="34">
        <v>0</v>
      </c>
      <c r="Z1034" s="34">
        <v>0</v>
      </c>
      <c r="AA1034" s="34">
        <v>0</v>
      </c>
      <c r="AB1034" s="34">
        <v>0</v>
      </c>
      <c r="AC1034" s="34">
        <v>0</v>
      </c>
      <c r="AD1034" s="34">
        <f t="shared" si="843"/>
        <v>7000</v>
      </c>
      <c r="AE1034" s="34">
        <v>7000</v>
      </c>
      <c r="AF1034" s="34">
        <v>0</v>
      </c>
      <c r="AG1034" s="34">
        <v>0</v>
      </c>
      <c r="AH1034" s="34">
        <v>0</v>
      </c>
      <c r="AI1034" s="34">
        <v>0</v>
      </c>
      <c r="AJ1034" s="34">
        <v>0</v>
      </c>
      <c r="AK1034" s="34">
        <f t="shared" si="844"/>
        <v>0</v>
      </c>
      <c r="AL1034" s="34">
        <v>0</v>
      </c>
      <c r="AM1034" s="34">
        <v>0</v>
      </c>
      <c r="AN1034" s="34">
        <v>0</v>
      </c>
      <c r="AO1034" s="34">
        <v>0</v>
      </c>
      <c r="AP1034" s="34">
        <v>0</v>
      </c>
      <c r="AQ1034" s="34">
        <v>0</v>
      </c>
      <c r="AR1034" s="34">
        <f t="shared" si="845"/>
        <v>0</v>
      </c>
      <c r="AS1034" s="34">
        <v>0</v>
      </c>
      <c r="AT1034" s="34">
        <v>0</v>
      </c>
      <c r="AU1034" s="34">
        <v>0</v>
      </c>
      <c r="AV1034" s="34">
        <v>0</v>
      </c>
    </row>
    <row r="1035" spans="1:48" ht="114.75" x14ac:dyDescent="0.5">
      <c r="A1035" s="53">
        <v>952</v>
      </c>
      <c r="B1035" s="50" t="s">
        <v>1982</v>
      </c>
      <c r="C1035" s="51" t="s">
        <v>1983</v>
      </c>
      <c r="D1035" s="52">
        <v>2015</v>
      </c>
      <c r="E1035" s="52">
        <v>2025</v>
      </c>
      <c r="F1035" s="33">
        <v>600.1</v>
      </c>
      <c r="G1035" s="34">
        <f t="shared" si="834"/>
        <v>0</v>
      </c>
      <c r="H1035" s="34">
        <f t="shared" si="835"/>
        <v>0</v>
      </c>
      <c r="I1035" s="34">
        <f t="shared" si="836"/>
        <v>10</v>
      </c>
      <c r="J1035" s="34">
        <f t="shared" si="837"/>
        <v>10</v>
      </c>
      <c r="K1035" s="34">
        <f t="shared" si="838"/>
        <v>0</v>
      </c>
      <c r="L1035" s="34">
        <f t="shared" si="839"/>
        <v>0</v>
      </c>
      <c r="M1035" s="34">
        <f t="shared" si="840"/>
        <v>0</v>
      </c>
      <c r="N1035" s="34">
        <v>0</v>
      </c>
      <c r="O1035" s="34">
        <v>0</v>
      </c>
      <c r="P1035" s="34">
        <f t="shared" si="841"/>
        <v>0</v>
      </c>
      <c r="Q1035" s="34">
        <v>0</v>
      </c>
      <c r="R1035" s="34">
        <v>0</v>
      </c>
      <c r="S1035" s="34">
        <v>0</v>
      </c>
      <c r="T1035" s="34">
        <v>0</v>
      </c>
      <c r="U1035" s="34">
        <v>0</v>
      </c>
      <c r="V1035" s="34">
        <v>0</v>
      </c>
      <c r="W1035" s="34">
        <f t="shared" si="842"/>
        <v>0</v>
      </c>
      <c r="X1035" s="34">
        <v>0</v>
      </c>
      <c r="Y1035" s="34">
        <v>0</v>
      </c>
      <c r="Z1035" s="34">
        <v>0</v>
      </c>
      <c r="AA1035" s="34">
        <v>0</v>
      </c>
      <c r="AB1035" s="34">
        <v>0</v>
      </c>
      <c r="AC1035" s="34">
        <v>0</v>
      </c>
      <c r="AD1035" s="34">
        <f t="shared" si="843"/>
        <v>0</v>
      </c>
      <c r="AE1035" s="34">
        <v>0</v>
      </c>
      <c r="AF1035" s="34">
        <v>0</v>
      </c>
      <c r="AG1035" s="34">
        <v>0</v>
      </c>
      <c r="AH1035" s="34">
        <v>0</v>
      </c>
      <c r="AI1035" s="34">
        <v>0</v>
      </c>
      <c r="AJ1035" s="34">
        <v>0</v>
      </c>
      <c r="AK1035" s="34">
        <f t="shared" si="844"/>
        <v>0</v>
      </c>
      <c r="AL1035" s="34">
        <v>0</v>
      </c>
      <c r="AM1035" s="34">
        <v>0</v>
      </c>
      <c r="AN1035" s="34">
        <v>0</v>
      </c>
      <c r="AO1035" s="34">
        <v>0</v>
      </c>
      <c r="AP1035" s="34">
        <v>0</v>
      </c>
      <c r="AQ1035" s="34">
        <v>0</v>
      </c>
      <c r="AR1035" s="34">
        <f t="shared" si="845"/>
        <v>10</v>
      </c>
      <c r="AS1035" s="34">
        <v>10</v>
      </c>
      <c r="AT1035" s="34">
        <v>0</v>
      </c>
      <c r="AU1035" s="34">
        <v>0</v>
      </c>
      <c r="AV1035" s="34">
        <v>0</v>
      </c>
    </row>
    <row r="1036" spans="1:48" ht="76.5" x14ac:dyDescent="0.5">
      <c r="A1036" s="53">
        <v>953</v>
      </c>
      <c r="B1036" s="50" t="s">
        <v>1984</v>
      </c>
      <c r="C1036" s="51" t="s">
        <v>1985</v>
      </c>
      <c r="D1036" s="52">
        <v>2018</v>
      </c>
      <c r="E1036" s="52">
        <v>2021</v>
      </c>
      <c r="F1036" s="33">
        <v>2876.18</v>
      </c>
      <c r="G1036" s="34">
        <f t="shared" si="834"/>
        <v>0</v>
      </c>
      <c r="H1036" s="34">
        <f t="shared" si="835"/>
        <v>0</v>
      </c>
      <c r="I1036" s="34">
        <f t="shared" si="836"/>
        <v>2876.18</v>
      </c>
      <c r="J1036" s="34">
        <f t="shared" si="837"/>
        <v>2876.18</v>
      </c>
      <c r="K1036" s="34">
        <f t="shared" si="838"/>
        <v>0</v>
      </c>
      <c r="L1036" s="34">
        <f t="shared" si="839"/>
        <v>0</v>
      </c>
      <c r="M1036" s="34">
        <f t="shared" si="840"/>
        <v>0</v>
      </c>
      <c r="N1036" s="34">
        <v>0</v>
      </c>
      <c r="O1036" s="34">
        <v>0</v>
      </c>
      <c r="P1036" s="34">
        <f t="shared" si="841"/>
        <v>389.11</v>
      </c>
      <c r="Q1036" s="34">
        <v>389.11</v>
      </c>
      <c r="R1036" s="34">
        <v>0</v>
      </c>
      <c r="S1036" s="34">
        <v>0</v>
      </c>
      <c r="T1036" s="34">
        <v>0</v>
      </c>
      <c r="U1036" s="34">
        <v>0</v>
      </c>
      <c r="V1036" s="34">
        <v>0</v>
      </c>
      <c r="W1036" s="34">
        <f t="shared" si="842"/>
        <v>2487.0699999999997</v>
      </c>
      <c r="X1036" s="34">
        <v>2487.0699999999997</v>
      </c>
      <c r="Y1036" s="34">
        <v>0</v>
      </c>
      <c r="Z1036" s="34">
        <v>0</v>
      </c>
      <c r="AA1036" s="34">
        <v>0</v>
      </c>
      <c r="AB1036" s="34">
        <v>0</v>
      </c>
      <c r="AC1036" s="34">
        <v>0</v>
      </c>
      <c r="AD1036" s="34">
        <f t="shared" si="843"/>
        <v>0</v>
      </c>
      <c r="AE1036" s="34">
        <v>0</v>
      </c>
      <c r="AF1036" s="34">
        <v>0</v>
      </c>
      <c r="AG1036" s="34">
        <v>0</v>
      </c>
      <c r="AH1036" s="34">
        <v>0</v>
      </c>
      <c r="AI1036" s="34">
        <v>0</v>
      </c>
      <c r="AJ1036" s="34">
        <v>0</v>
      </c>
      <c r="AK1036" s="34">
        <f t="shared" si="844"/>
        <v>0</v>
      </c>
      <c r="AL1036" s="34">
        <v>0</v>
      </c>
      <c r="AM1036" s="34">
        <v>0</v>
      </c>
      <c r="AN1036" s="34">
        <v>0</v>
      </c>
      <c r="AO1036" s="34">
        <v>0</v>
      </c>
      <c r="AP1036" s="34">
        <v>0</v>
      </c>
      <c r="AQ1036" s="34">
        <v>0</v>
      </c>
      <c r="AR1036" s="34">
        <f t="shared" si="845"/>
        <v>0</v>
      </c>
      <c r="AS1036" s="34">
        <v>0</v>
      </c>
      <c r="AT1036" s="34">
        <v>0</v>
      </c>
      <c r="AU1036" s="34">
        <v>0</v>
      </c>
      <c r="AV1036" s="34">
        <v>0</v>
      </c>
    </row>
    <row r="1037" spans="1:48" ht="114.75" x14ac:dyDescent="0.5">
      <c r="A1037" s="53">
        <v>954</v>
      </c>
      <c r="B1037" s="50" t="s">
        <v>1986</v>
      </c>
      <c r="C1037" s="51" t="s">
        <v>1987</v>
      </c>
      <c r="D1037" s="52">
        <v>2018</v>
      </c>
      <c r="E1037" s="52">
        <v>2021</v>
      </c>
      <c r="F1037" s="33">
        <v>2876.18</v>
      </c>
      <c r="G1037" s="34">
        <f t="shared" si="834"/>
        <v>0</v>
      </c>
      <c r="H1037" s="34">
        <f t="shared" si="835"/>
        <v>0</v>
      </c>
      <c r="I1037" s="34">
        <f t="shared" si="836"/>
        <v>2876.18</v>
      </c>
      <c r="J1037" s="34">
        <f t="shared" si="837"/>
        <v>2876.18</v>
      </c>
      <c r="K1037" s="34">
        <f t="shared" si="838"/>
        <v>0</v>
      </c>
      <c r="L1037" s="34">
        <f t="shared" si="839"/>
        <v>0</v>
      </c>
      <c r="M1037" s="34">
        <f t="shared" si="840"/>
        <v>0</v>
      </c>
      <c r="N1037" s="34">
        <v>0</v>
      </c>
      <c r="O1037" s="34">
        <v>0</v>
      </c>
      <c r="P1037" s="34">
        <f t="shared" si="841"/>
        <v>389.11</v>
      </c>
      <c r="Q1037" s="34">
        <v>389.11</v>
      </c>
      <c r="R1037" s="34">
        <v>0</v>
      </c>
      <c r="S1037" s="34">
        <v>0</v>
      </c>
      <c r="T1037" s="34">
        <v>0</v>
      </c>
      <c r="U1037" s="34">
        <v>0</v>
      </c>
      <c r="V1037" s="34">
        <v>0</v>
      </c>
      <c r="W1037" s="34">
        <f t="shared" si="842"/>
        <v>2487.0699999999997</v>
      </c>
      <c r="X1037" s="34">
        <v>2487.0699999999997</v>
      </c>
      <c r="Y1037" s="34">
        <v>0</v>
      </c>
      <c r="Z1037" s="34">
        <v>0</v>
      </c>
      <c r="AA1037" s="34">
        <v>0</v>
      </c>
      <c r="AB1037" s="34">
        <v>0</v>
      </c>
      <c r="AC1037" s="34">
        <v>0</v>
      </c>
      <c r="AD1037" s="34">
        <f t="shared" si="843"/>
        <v>0</v>
      </c>
      <c r="AE1037" s="34">
        <v>0</v>
      </c>
      <c r="AF1037" s="34">
        <v>0</v>
      </c>
      <c r="AG1037" s="34">
        <v>0</v>
      </c>
      <c r="AH1037" s="34">
        <v>0</v>
      </c>
      <c r="AI1037" s="34">
        <v>0</v>
      </c>
      <c r="AJ1037" s="34">
        <v>0</v>
      </c>
      <c r="AK1037" s="34">
        <f t="shared" si="844"/>
        <v>0</v>
      </c>
      <c r="AL1037" s="34">
        <v>0</v>
      </c>
      <c r="AM1037" s="34">
        <v>0</v>
      </c>
      <c r="AN1037" s="34">
        <v>0</v>
      </c>
      <c r="AO1037" s="34">
        <v>0</v>
      </c>
      <c r="AP1037" s="34">
        <v>0</v>
      </c>
      <c r="AQ1037" s="34">
        <v>0</v>
      </c>
      <c r="AR1037" s="34">
        <f t="shared" si="845"/>
        <v>0</v>
      </c>
      <c r="AS1037" s="34">
        <v>0</v>
      </c>
      <c r="AT1037" s="34">
        <v>0</v>
      </c>
      <c r="AU1037" s="34">
        <v>0</v>
      </c>
      <c r="AV1037" s="34">
        <v>0</v>
      </c>
    </row>
    <row r="1038" spans="1:48" ht="76.5" x14ac:dyDescent="0.5">
      <c r="A1038" s="53">
        <v>955</v>
      </c>
      <c r="B1038" s="50" t="s">
        <v>1988</v>
      </c>
      <c r="C1038" s="51" t="s">
        <v>1989</v>
      </c>
      <c r="D1038" s="52">
        <v>2018</v>
      </c>
      <c r="E1038" s="52">
        <v>2021</v>
      </c>
      <c r="F1038" s="33">
        <v>2876.18</v>
      </c>
      <c r="G1038" s="34">
        <f t="shared" si="834"/>
        <v>0</v>
      </c>
      <c r="H1038" s="34">
        <f t="shared" si="835"/>
        <v>0</v>
      </c>
      <c r="I1038" s="34">
        <f t="shared" si="836"/>
        <v>2876.18</v>
      </c>
      <c r="J1038" s="34">
        <f t="shared" si="837"/>
        <v>2876.18</v>
      </c>
      <c r="K1038" s="34">
        <f t="shared" si="838"/>
        <v>0</v>
      </c>
      <c r="L1038" s="34">
        <f t="shared" si="839"/>
        <v>0</v>
      </c>
      <c r="M1038" s="34">
        <f t="shared" si="840"/>
        <v>0</v>
      </c>
      <c r="N1038" s="34">
        <v>0</v>
      </c>
      <c r="O1038" s="34">
        <v>0</v>
      </c>
      <c r="P1038" s="34">
        <f t="shared" si="841"/>
        <v>389.11</v>
      </c>
      <c r="Q1038" s="34">
        <v>389.11</v>
      </c>
      <c r="R1038" s="34">
        <v>0</v>
      </c>
      <c r="S1038" s="34">
        <v>0</v>
      </c>
      <c r="T1038" s="34">
        <v>0</v>
      </c>
      <c r="U1038" s="34">
        <v>0</v>
      </c>
      <c r="V1038" s="34">
        <v>0</v>
      </c>
      <c r="W1038" s="34">
        <f t="shared" si="842"/>
        <v>2487.0699999999997</v>
      </c>
      <c r="X1038" s="34">
        <v>2487.0699999999997</v>
      </c>
      <c r="Y1038" s="34">
        <v>0</v>
      </c>
      <c r="Z1038" s="34">
        <v>0</v>
      </c>
      <c r="AA1038" s="34">
        <v>0</v>
      </c>
      <c r="AB1038" s="34">
        <v>0</v>
      </c>
      <c r="AC1038" s="34">
        <v>0</v>
      </c>
      <c r="AD1038" s="34">
        <f t="shared" si="843"/>
        <v>0</v>
      </c>
      <c r="AE1038" s="34">
        <v>0</v>
      </c>
      <c r="AF1038" s="34">
        <v>0</v>
      </c>
      <c r="AG1038" s="34">
        <v>0</v>
      </c>
      <c r="AH1038" s="34">
        <v>0</v>
      </c>
      <c r="AI1038" s="34">
        <v>0</v>
      </c>
      <c r="AJ1038" s="34">
        <v>0</v>
      </c>
      <c r="AK1038" s="34">
        <f t="shared" si="844"/>
        <v>0</v>
      </c>
      <c r="AL1038" s="34">
        <v>0</v>
      </c>
      <c r="AM1038" s="34">
        <v>0</v>
      </c>
      <c r="AN1038" s="34">
        <v>0</v>
      </c>
      <c r="AO1038" s="34">
        <v>0</v>
      </c>
      <c r="AP1038" s="34">
        <v>0</v>
      </c>
      <c r="AQ1038" s="34">
        <v>0</v>
      </c>
      <c r="AR1038" s="34">
        <f t="shared" si="845"/>
        <v>0</v>
      </c>
      <c r="AS1038" s="34">
        <v>0</v>
      </c>
      <c r="AT1038" s="34">
        <v>0</v>
      </c>
      <c r="AU1038" s="34">
        <v>0</v>
      </c>
      <c r="AV1038" s="34">
        <v>0</v>
      </c>
    </row>
    <row r="1039" spans="1:48" ht="153" x14ac:dyDescent="0.5">
      <c r="A1039" s="53">
        <v>956</v>
      </c>
      <c r="B1039" s="50" t="s">
        <v>1990</v>
      </c>
      <c r="C1039" s="51" t="s">
        <v>1991</v>
      </c>
      <c r="D1039" s="52">
        <v>2019</v>
      </c>
      <c r="E1039" s="52">
        <v>2020</v>
      </c>
      <c r="F1039" s="33">
        <v>1170.4461000000001</v>
      </c>
      <c r="G1039" s="34">
        <f t="shared" si="834"/>
        <v>8.4000000000000005E-2</v>
      </c>
      <c r="H1039" s="34">
        <f t="shared" si="835"/>
        <v>1.6E-2</v>
      </c>
      <c r="I1039" s="34">
        <f t="shared" si="836"/>
        <v>1000.97</v>
      </c>
      <c r="J1039" s="34">
        <f t="shared" si="837"/>
        <v>1000.97</v>
      </c>
      <c r="K1039" s="34">
        <f t="shared" si="838"/>
        <v>0</v>
      </c>
      <c r="L1039" s="34">
        <f t="shared" si="839"/>
        <v>0</v>
      </c>
      <c r="M1039" s="34">
        <f t="shared" si="840"/>
        <v>0</v>
      </c>
      <c r="N1039" s="34">
        <v>8.4000000000000005E-2</v>
      </c>
      <c r="O1039" s="34">
        <v>1.6E-2</v>
      </c>
      <c r="P1039" s="34">
        <f t="shared" si="841"/>
        <v>1000.97</v>
      </c>
      <c r="Q1039" s="34">
        <v>1000.97</v>
      </c>
      <c r="R1039" s="34">
        <v>0</v>
      </c>
      <c r="S1039" s="34">
        <v>0</v>
      </c>
      <c r="T1039" s="34">
        <v>0</v>
      </c>
      <c r="U1039" s="34">
        <v>0</v>
      </c>
      <c r="V1039" s="34">
        <v>0</v>
      </c>
      <c r="W1039" s="34">
        <f t="shared" si="842"/>
        <v>0</v>
      </c>
      <c r="X1039" s="34">
        <v>0</v>
      </c>
      <c r="Y1039" s="34">
        <v>0</v>
      </c>
      <c r="Z1039" s="34">
        <v>0</v>
      </c>
      <c r="AA1039" s="34">
        <v>0</v>
      </c>
      <c r="AB1039" s="34">
        <v>0</v>
      </c>
      <c r="AC1039" s="34">
        <v>0</v>
      </c>
      <c r="AD1039" s="34">
        <f t="shared" si="843"/>
        <v>0</v>
      </c>
      <c r="AE1039" s="34">
        <v>0</v>
      </c>
      <c r="AF1039" s="34">
        <v>0</v>
      </c>
      <c r="AG1039" s="34">
        <v>0</v>
      </c>
      <c r="AH1039" s="34">
        <v>0</v>
      </c>
      <c r="AI1039" s="34">
        <v>0</v>
      </c>
      <c r="AJ1039" s="34">
        <v>0</v>
      </c>
      <c r="AK1039" s="34">
        <f t="shared" si="844"/>
        <v>0</v>
      </c>
      <c r="AL1039" s="34">
        <v>0</v>
      </c>
      <c r="AM1039" s="34">
        <v>0</v>
      </c>
      <c r="AN1039" s="34">
        <v>0</v>
      </c>
      <c r="AO1039" s="34">
        <v>0</v>
      </c>
      <c r="AP1039" s="34">
        <v>0</v>
      </c>
      <c r="AQ1039" s="34">
        <v>0</v>
      </c>
      <c r="AR1039" s="34">
        <f t="shared" si="845"/>
        <v>0</v>
      </c>
      <c r="AS1039" s="34">
        <v>0</v>
      </c>
      <c r="AT1039" s="34">
        <v>0</v>
      </c>
      <c r="AU1039" s="34">
        <v>0</v>
      </c>
      <c r="AV1039" s="34">
        <v>0</v>
      </c>
    </row>
    <row r="1040" spans="1:48" ht="153" x14ac:dyDescent="0.5">
      <c r="A1040" s="53">
        <v>957</v>
      </c>
      <c r="B1040" s="50" t="s">
        <v>1992</v>
      </c>
      <c r="C1040" s="51" t="s">
        <v>1993</v>
      </c>
      <c r="D1040" s="52">
        <v>2019</v>
      </c>
      <c r="E1040" s="52">
        <v>2020</v>
      </c>
      <c r="F1040" s="33">
        <v>1220.5588899999998</v>
      </c>
      <c r="G1040" s="34">
        <f t="shared" si="834"/>
        <v>9.0999999999999998E-2</v>
      </c>
      <c r="H1040" s="34">
        <f t="shared" si="835"/>
        <v>0.25</v>
      </c>
      <c r="I1040" s="34">
        <f t="shared" si="836"/>
        <v>396.32</v>
      </c>
      <c r="J1040" s="34">
        <f t="shared" si="837"/>
        <v>396.32</v>
      </c>
      <c r="K1040" s="34">
        <f t="shared" si="838"/>
        <v>0</v>
      </c>
      <c r="L1040" s="34">
        <f t="shared" si="839"/>
        <v>0</v>
      </c>
      <c r="M1040" s="34">
        <f t="shared" si="840"/>
        <v>0</v>
      </c>
      <c r="N1040" s="34">
        <v>9.0999999999999998E-2</v>
      </c>
      <c r="O1040" s="34">
        <v>0.25</v>
      </c>
      <c r="P1040" s="34">
        <f t="shared" si="841"/>
        <v>396.32</v>
      </c>
      <c r="Q1040" s="34">
        <v>396.32</v>
      </c>
      <c r="R1040" s="34">
        <v>0</v>
      </c>
      <c r="S1040" s="34">
        <v>0</v>
      </c>
      <c r="T1040" s="34">
        <v>0</v>
      </c>
      <c r="U1040" s="34">
        <v>0</v>
      </c>
      <c r="V1040" s="34">
        <v>0</v>
      </c>
      <c r="W1040" s="34">
        <f t="shared" si="842"/>
        <v>0</v>
      </c>
      <c r="X1040" s="34">
        <v>0</v>
      </c>
      <c r="Y1040" s="34">
        <v>0</v>
      </c>
      <c r="Z1040" s="34">
        <v>0</v>
      </c>
      <c r="AA1040" s="34">
        <v>0</v>
      </c>
      <c r="AB1040" s="34">
        <v>0</v>
      </c>
      <c r="AC1040" s="34">
        <v>0</v>
      </c>
      <c r="AD1040" s="34">
        <f t="shared" si="843"/>
        <v>0</v>
      </c>
      <c r="AE1040" s="34">
        <v>0</v>
      </c>
      <c r="AF1040" s="34">
        <v>0</v>
      </c>
      <c r="AG1040" s="34">
        <v>0</v>
      </c>
      <c r="AH1040" s="34">
        <v>0</v>
      </c>
      <c r="AI1040" s="34">
        <v>0</v>
      </c>
      <c r="AJ1040" s="34">
        <v>0</v>
      </c>
      <c r="AK1040" s="34">
        <f t="shared" si="844"/>
        <v>0</v>
      </c>
      <c r="AL1040" s="34">
        <v>0</v>
      </c>
      <c r="AM1040" s="34">
        <v>0</v>
      </c>
      <c r="AN1040" s="34">
        <v>0</v>
      </c>
      <c r="AO1040" s="34">
        <v>0</v>
      </c>
      <c r="AP1040" s="34">
        <v>0</v>
      </c>
      <c r="AQ1040" s="34">
        <v>0</v>
      </c>
      <c r="AR1040" s="34">
        <f t="shared" si="845"/>
        <v>0</v>
      </c>
      <c r="AS1040" s="34">
        <v>0</v>
      </c>
      <c r="AT1040" s="34">
        <v>0</v>
      </c>
      <c r="AU1040" s="34">
        <v>0</v>
      </c>
      <c r="AV1040" s="34">
        <v>0</v>
      </c>
    </row>
    <row r="1041" spans="1:48" ht="114.75" x14ac:dyDescent="0.5">
      <c r="A1041" s="53">
        <v>958</v>
      </c>
      <c r="B1041" s="50" t="s">
        <v>1994</v>
      </c>
      <c r="C1041" s="51" t="s">
        <v>1995</v>
      </c>
      <c r="D1041" s="52">
        <v>2021</v>
      </c>
      <c r="E1041" s="52">
        <v>2021</v>
      </c>
      <c r="F1041" s="33">
        <v>1540.74</v>
      </c>
      <c r="G1041" s="34">
        <f t="shared" si="834"/>
        <v>0.06</v>
      </c>
      <c r="H1041" s="34">
        <f t="shared" si="835"/>
        <v>0.16</v>
      </c>
      <c r="I1041" s="34">
        <f t="shared" si="836"/>
        <v>1534.95</v>
      </c>
      <c r="J1041" s="34">
        <f t="shared" si="837"/>
        <v>1534.95</v>
      </c>
      <c r="K1041" s="34">
        <f t="shared" si="838"/>
        <v>0</v>
      </c>
      <c r="L1041" s="34">
        <f t="shared" si="839"/>
        <v>0</v>
      </c>
      <c r="M1041" s="34">
        <f t="shared" si="840"/>
        <v>0</v>
      </c>
      <c r="N1041" s="34">
        <v>0</v>
      </c>
      <c r="O1041" s="34">
        <v>0</v>
      </c>
      <c r="P1041" s="34">
        <f t="shared" si="841"/>
        <v>14.21</v>
      </c>
      <c r="Q1041" s="34">
        <v>14.21</v>
      </c>
      <c r="R1041" s="34">
        <v>0</v>
      </c>
      <c r="S1041" s="34">
        <v>0</v>
      </c>
      <c r="T1041" s="34">
        <v>0</v>
      </c>
      <c r="U1041" s="34">
        <v>0.06</v>
      </c>
      <c r="V1041" s="34">
        <v>0.16</v>
      </c>
      <c r="W1041" s="34">
        <f t="shared" si="842"/>
        <v>1520.74</v>
      </c>
      <c r="X1041" s="34">
        <v>1520.74</v>
      </c>
      <c r="Y1041" s="34">
        <v>0</v>
      </c>
      <c r="Z1041" s="34">
        <v>0</v>
      </c>
      <c r="AA1041" s="34">
        <v>0</v>
      </c>
      <c r="AB1041" s="34">
        <v>0</v>
      </c>
      <c r="AC1041" s="34">
        <v>0</v>
      </c>
      <c r="AD1041" s="34">
        <f t="shared" si="843"/>
        <v>0</v>
      </c>
      <c r="AE1041" s="34">
        <v>0</v>
      </c>
      <c r="AF1041" s="34">
        <v>0</v>
      </c>
      <c r="AG1041" s="34">
        <v>0</v>
      </c>
      <c r="AH1041" s="34">
        <v>0</v>
      </c>
      <c r="AI1041" s="34">
        <v>0</v>
      </c>
      <c r="AJ1041" s="34">
        <v>0</v>
      </c>
      <c r="AK1041" s="34">
        <f t="shared" si="844"/>
        <v>0</v>
      </c>
      <c r="AL1041" s="34">
        <v>0</v>
      </c>
      <c r="AM1041" s="34">
        <v>0</v>
      </c>
      <c r="AN1041" s="34">
        <v>0</v>
      </c>
      <c r="AO1041" s="34">
        <v>0</v>
      </c>
      <c r="AP1041" s="34">
        <v>0</v>
      </c>
      <c r="AQ1041" s="34">
        <v>0</v>
      </c>
      <c r="AR1041" s="34">
        <f t="shared" si="845"/>
        <v>0</v>
      </c>
      <c r="AS1041" s="34">
        <v>0</v>
      </c>
      <c r="AT1041" s="34">
        <v>0</v>
      </c>
      <c r="AU1041" s="34">
        <v>0</v>
      </c>
      <c r="AV1041" s="34">
        <v>0</v>
      </c>
    </row>
    <row r="1042" spans="1:48" ht="114.75" x14ac:dyDescent="0.5">
      <c r="A1042" s="53">
        <v>959</v>
      </c>
      <c r="B1042" s="50" t="s">
        <v>1996</v>
      </c>
      <c r="C1042" s="51" t="s">
        <v>1997</v>
      </c>
      <c r="D1042" s="52">
        <v>2020</v>
      </c>
      <c r="E1042" s="52">
        <v>2021</v>
      </c>
      <c r="F1042" s="33">
        <v>3545.92</v>
      </c>
      <c r="G1042" s="34">
        <f t="shared" si="834"/>
        <v>0.12</v>
      </c>
      <c r="H1042" s="34">
        <f t="shared" si="835"/>
        <v>0.4</v>
      </c>
      <c r="I1042" s="34">
        <f t="shared" si="836"/>
        <v>3221.6960000000004</v>
      </c>
      <c r="J1042" s="34">
        <f t="shared" si="837"/>
        <v>3221.6960000000004</v>
      </c>
      <c r="K1042" s="34">
        <f t="shared" si="838"/>
        <v>0</v>
      </c>
      <c r="L1042" s="34">
        <f t="shared" si="839"/>
        <v>0</v>
      </c>
      <c r="M1042" s="34">
        <f t="shared" si="840"/>
        <v>0</v>
      </c>
      <c r="N1042" s="34">
        <v>0</v>
      </c>
      <c r="O1042" s="34">
        <v>0</v>
      </c>
      <c r="P1042" s="34">
        <f t="shared" si="841"/>
        <v>384.96</v>
      </c>
      <c r="Q1042" s="34">
        <v>384.96</v>
      </c>
      <c r="R1042" s="34">
        <v>0</v>
      </c>
      <c r="S1042" s="34">
        <v>0</v>
      </c>
      <c r="T1042" s="34">
        <v>0</v>
      </c>
      <c r="U1042" s="34">
        <v>0.12</v>
      </c>
      <c r="V1042" s="34">
        <v>0.4</v>
      </c>
      <c r="W1042" s="34">
        <f t="shared" si="842"/>
        <v>2836.7360000000003</v>
      </c>
      <c r="X1042" s="34">
        <v>2836.7360000000003</v>
      </c>
      <c r="Y1042" s="34">
        <v>0</v>
      </c>
      <c r="Z1042" s="34">
        <v>0</v>
      </c>
      <c r="AA1042" s="34">
        <v>0</v>
      </c>
      <c r="AB1042" s="34">
        <v>0</v>
      </c>
      <c r="AC1042" s="34">
        <v>0</v>
      </c>
      <c r="AD1042" s="34">
        <f t="shared" si="843"/>
        <v>0</v>
      </c>
      <c r="AE1042" s="34">
        <v>0</v>
      </c>
      <c r="AF1042" s="34">
        <v>0</v>
      </c>
      <c r="AG1042" s="34">
        <v>0</v>
      </c>
      <c r="AH1042" s="34">
        <v>0</v>
      </c>
      <c r="AI1042" s="34">
        <v>0</v>
      </c>
      <c r="AJ1042" s="34">
        <v>0</v>
      </c>
      <c r="AK1042" s="34">
        <f t="shared" si="844"/>
        <v>0</v>
      </c>
      <c r="AL1042" s="34">
        <v>0</v>
      </c>
      <c r="AM1042" s="34">
        <v>0</v>
      </c>
      <c r="AN1042" s="34">
        <v>0</v>
      </c>
      <c r="AO1042" s="34">
        <v>0</v>
      </c>
      <c r="AP1042" s="34">
        <v>0</v>
      </c>
      <c r="AQ1042" s="34">
        <v>0</v>
      </c>
      <c r="AR1042" s="34">
        <f t="shared" si="845"/>
        <v>0</v>
      </c>
      <c r="AS1042" s="34">
        <v>0</v>
      </c>
      <c r="AT1042" s="34">
        <v>0</v>
      </c>
      <c r="AU1042" s="34">
        <v>0</v>
      </c>
      <c r="AV1042" s="34">
        <v>0</v>
      </c>
    </row>
    <row r="1043" spans="1:48" ht="114.75" x14ac:dyDescent="0.5">
      <c r="A1043" s="53">
        <v>960</v>
      </c>
      <c r="B1043" s="50" t="s">
        <v>2020</v>
      </c>
      <c r="C1043" s="51" t="s">
        <v>2021</v>
      </c>
      <c r="D1043" s="52">
        <v>2016</v>
      </c>
      <c r="E1043" s="52">
        <v>2021</v>
      </c>
      <c r="F1043" s="33">
        <v>1243.03</v>
      </c>
      <c r="G1043" s="34">
        <f t="shared" si="834"/>
        <v>0.5</v>
      </c>
      <c r="H1043" s="34">
        <f t="shared" si="835"/>
        <v>0</v>
      </c>
      <c r="I1043" s="34">
        <f>J1043+K1043+L1043</f>
        <v>355.07</v>
      </c>
      <c r="J1043" s="34">
        <f t="shared" si="837"/>
        <v>355.07</v>
      </c>
      <c r="K1043" s="34">
        <f t="shared" si="838"/>
        <v>0</v>
      </c>
      <c r="L1043" s="34">
        <f t="shared" si="839"/>
        <v>0</v>
      </c>
      <c r="M1043" s="34">
        <f t="shared" si="840"/>
        <v>0</v>
      </c>
      <c r="N1043" s="34">
        <v>0</v>
      </c>
      <c r="O1043" s="34">
        <v>0</v>
      </c>
      <c r="P1043" s="34">
        <f t="shared" si="841"/>
        <v>110.46</v>
      </c>
      <c r="Q1043" s="34">
        <v>110.46</v>
      </c>
      <c r="R1043" s="34">
        <v>0</v>
      </c>
      <c r="S1043" s="34">
        <v>0</v>
      </c>
      <c r="T1043" s="34">
        <v>0</v>
      </c>
      <c r="U1043" s="34">
        <v>0.5</v>
      </c>
      <c r="V1043" s="34">
        <v>0</v>
      </c>
      <c r="W1043" s="34">
        <f>X1043+Y1043+Z1043</f>
        <v>244.61</v>
      </c>
      <c r="X1043" s="34">
        <v>244.61</v>
      </c>
      <c r="Y1043" s="34">
        <v>0</v>
      </c>
      <c r="Z1043" s="34">
        <v>0</v>
      </c>
      <c r="AA1043" s="34">
        <v>0</v>
      </c>
      <c r="AB1043" s="34">
        <v>0</v>
      </c>
      <c r="AC1043" s="34">
        <v>0</v>
      </c>
      <c r="AD1043" s="34">
        <f>AE1043+AF1043+AG1043</f>
        <v>0</v>
      </c>
      <c r="AE1043" s="34">
        <v>0</v>
      </c>
      <c r="AF1043" s="34">
        <v>0</v>
      </c>
      <c r="AG1043" s="34">
        <v>0</v>
      </c>
      <c r="AH1043" s="34">
        <v>0</v>
      </c>
      <c r="AI1043" s="34">
        <v>0</v>
      </c>
      <c r="AJ1043" s="34">
        <v>0</v>
      </c>
      <c r="AK1043" s="34">
        <f>AL1043+AM1043+AN1043</f>
        <v>0</v>
      </c>
      <c r="AL1043" s="34">
        <v>0</v>
      </c>
      <c r="AM1043" s="34">
        <v>0</v>
      </c>
      <c r="AN1043" s="34">
        <v>0</v>
      </c>
      <c r="AO1043" s="34">
        <v>0</v>
      </c>
      <c r="AP1043" s="34">
        <v>0</v>
      </c>
      <c r="AQ1043" s="34">
        <v>0</v>
      </c>
      <c r="AR1043" s="34">
        <f>AS1043+AT1043+AU1043</f>
        <v>0</v>
      </c>
      <c r="AS1043" s="34">
        <v>0</v>
      </c>
      <c r="AT1043" s="34">
        <v>0</v>
      </c>
      <c r="AU1043" s="34">
        <v>0</v>
      </c>
      <c r="AV1043" s="34">
        <v>0</v>
      </c>
    </row>
    <row r="1044" spans="1:48" ht="153" x14ac:dyDescent="0.5">
      <c r="A1044" s="53">
        <v>961</v>
      </c>
      <c r="B1044" s="50" t="s">
        <v>2014</v>
      </c>
      <c r="C1044" s="51" t="s">
        <v>2015</v>
      </c>
      <c r="D1044" s="52">
        <v>2017</v>
      </c>
      <c r="E1044" s="52">
        <v>2022</v>
      </c>
      <c r="F1044" s="33">
        <v>517.63</v>
      </c>
      <c r="G1044" s="34">
        <f t="shared" si="834"/>
        <v>0.08</v>
      </c>
      <c r="H1044" s="34">
        <f t="shared" si="835"/>
        <v>0</v>
      </c>
      <c r="I1044" s="34">
        <f>J1044+K1044+L1044</f>
        <v>517.63</v>
      </c>
      <c r="J1044" s="34">
        <f t="shared" si="837"/>
        <v>517.63</v>
      </c>
      <c r="K1044" s="34">
        <f t="shared" si="838"/>
        <v>0</v>
      </c>
      <c r="L1044" s="34">
        <f t="shared" si="839"/>
        <v>0</v>
      </c>
      <c r="M1044" s="34">
        <f t="shared" si="840"/>
        <v>0</v>
      </c>
      <c r="N1044" s="34">
        <v>0</v>
      </c>
      <c r="O1044" s="34">
        <v>0</v>
      </c>
      <c r="P1044" s="34">
        <f t="shared" si="841"/>
        <v>0</v>
      </c>
      <c r="Q1044" s="34">
        <v>0</v>
      </c>
      <c r="R1044" s="34">
        <v>0</v>
      </c>
      <c r="S1044" s="34">
        <v>0</v>
      </c>
      <c r="T1044" s="34">
        <v>0</v>
      </c>
      <c r="U1044" s="34">
        <v>0</v>
      </c>
      <c r="V1044" s="34">
        <v>0</v>
      </c>
      <c r="W1044" s="34">
        <f>X1044+Y1044+Z1044</f>
        <v>0</v>
      </c>
      <c r="X1044" s="34">
        <v>0</v>
      </c>
      <c r="Y1044" s="34">
        <v>0</v>
      </c>
      <c r="Z1044" s="34">
        <v>0</v>
      </c>
      <c r="AA1044" s="34">
        <v>0</v>
      </c>
      <c r="AB1044" s="34">
        <v>0.08</v>
      </c>
      <c r="AC1044" s="34">
        <v>0</v>
      </c>
      <c r="AD1044" s="34">
        <f>AE1044+AF1044+AG1044</f>
        <v>517.63</v>
      </c>
      <c r="AE1044" s="34">
        <v>517.63</v>
      </c>
      <c r="AF1044" s="34">
        <v>0</v>
      </c>
      <c r="AG1044" s="34">
        <v>0</v>
      </c>
      <c r="AH1044" s="34">
        <v>0</v>
      </c>
      <c r="AI1044" s="34">
        <v>0</v>
      </c>
      <c r="AJ1044" s="34">
        <v>0</v>
      </c>
      <c r="AK1044" s="34">
        <f>AL1044+AM1044+AN1044</f>
        <v>0</v>
      </c>
      <c r="AL1044" s="34">
        <v>0</v>
      </c>
      <c r="AM1044" s="34">
        <v>0</v>
      </c>
      <c r="AN1044" s="34">
        <v>0</v>
      </c>
      <c r="AO1044" s="34">
        <v>0</v>
      </c>
      <c r="AP1044" s="34">
        <v>0</v>
      </c>
      <c r="AQ1044" s="34">
        <v>0</v>
      </c>
      <c r="AR1044" s="34">
        <f>AS1044+AT1044+AU1044</f>
        <v>0</v>
      </c>
      <c r="AS1044" s="34">
        <v>0</v>
      </c>
      <c r="AT1044" s="34">
        <v>0</v>
      </c>
      <c r="AU1044" s="34">
        <v>0</v>
      </c>
      <c r="AV1044" s="34">
        <v>0</v>
      </c>
    </row>
    <row r="1045" spans="1:48" ht="114.75" x14ac:dyDescent="0.5">
      <c r="A1045" s="53">
        <v>962</v>
      </c>
      <c r="B1045" s="50" t="s">
        <v>2026</v>
      </c>
      <c r="C1045" s="51" t="s">
        <v>2027</v>
      </c>
      <c r="D1045" s="52">
        <v>2016</v>
      </c>
      <c r="E1045" s="52">
        <v>2021</v>
      </c>
      <c r="F1045" s="33">
        <v>1083.58</v>
      </c>
      <c r="G1045" s="34">
        <f t="shared" si="834"/>
        <v>0.42</v>
      </c>
      <c r="H1045" s="34">
        <f t="shared" si="835"/>
        <v>0</v>
      </c>
      <c r="I1045" s="34">
        <f>J1045+K1045+L1045</f>
        <v>197.16</v>
      </c>
      <c r="J1045" s="34">
        <f t="shared" si="837"/>
        <v>197.16</v>
      </c>
      <c r="K1045" s="34">
        <f t="shared" si="838"/>
        <v>0</v>
      </c>
      <c r="L1045" s="34">
        <f t="shared" si="839"/>
        <v>0</v>
      </c>
      <c r="M1045" s="34">
        <f t="shared" si="840"/>
        <v>0</v>
      </c>
      <c r="N1045" s="34">
        <v>0</v>
      </c>
      <c r="O1045" s="34">
        <v>0</v>
      </c>
      <c r="P1045" s="34">
        <f t="shared" si="841"/>
        <v>97.16</v>
      </c>
      <c r="Q1045" s="34">
        <v>97.16</v>
      </c>
      <c r="R1045" s="34">
        <v>0</v>
      </c>
      <c r="S1045" s="34">
        <v>0</v>
      </c>
      <c r="T1045" s="34">
        <v>0</v>
      </c>
      <c r="U1045" s="34">
        <v>0.42</v>
      </c>
      <c r="V1045" s="34">
        <v>0</v>
      </c>
      <c r="W1045" s="34">
        <f>X1045+Y1045+Z1045</f>
        <v>100</v>
      </c>
      <c r="X1045" s="34">
        <v>100</v>
      </c>
      <c r="Y1045" s="34">
        <v>0</v>
      </c>
      <c r="Z1045" s="34">
        <v>0</v>
      </c>
      <c r="AA1045" s="34">
        <v>0</v>
      </c>
      <c r="AB1045" s="34">
        <v>0</v>
      </c>
      <c r="AC1045" s="34">
        <v>0</v>
      </c>
      <c r="AD1045" s="34">
        <f>AE1045+AF1045+AG1045</f>
        <v>0</v>
      </c>
      <c r="AE1045" s="34">
        <v>0</v>
      </c>
      <c r="AF1045" s="34">
        <v>0</v>
      </c>
      <c r="AG1045" s="34">
        <v>0</v>
      </c>
      <c r="AH1045" s="34">
        <v>0</v>
      </c>
      <c r="AI1045" s="34">
        <v>0</v>
      </c>
      <c r="AJ1045" s="34">
        <v>0</v>
      </c>
      <c r="AK1045" s="34">
        <f>AL1045+AM1045+AN1045</f>
        <v>0</v>
      </c>
      <c r="AL1045" s="34">
        <v>0</v>
      </c>
      <c r="AM1045" s="34">
        <v>0</v>
      </c>
      <c r="AN1045" s="34">
        <v>0</v>
      </c>
      <c r="AO1045" s="34">
        <v>0</v>
      </c>
      <c r="AP1045" s="34">
        <v>0</v>
      </c>
      <c r="AQ1045" s="34">
        <v>0</v>
      </c>
      <c r="AR1045" s="34">
        <f>AS1045+AT1045+AU1045</f>
        <v>0</v>
      </c>
      <c r="AS1045" s="34">
        <v>0</v>
      </c>
      <c r="AT1045" s="34">
        <v>0</v>
      </c>
      <c r="AU1045" s="34">
        <v>0</v>
      </c>
      <c r="AV1045" s="34">
        <v>0</v>
      </c>
    </row>
    <row r="1046" spans="1:48" ht="114.75" x14ac:dyDescent="0.5">
      <c r="A1046" s="53">
        <v>963</v>
      </c>
      <c r="B1046" s="50" t="s">
        <v>2000</v>
      </c>
      <c r="C1046" s="51" t="s">
        <v>2001</v>
      </c>
      <c r="D1046" s="52">
        <v>2020</v>
      </c>
      <c r="E1046" s="52">
        <v>2023</v>
      </c>
      <c r="F1046" s="33">
        <v>643.04</v>
      </c>
      <c r="G1046" s="34">
        <f t="shared" si="834"/>
        <v>0.06</v>
      </c>
      <c r="H1046" s="34">
        <f t="shared" si="835"/>
        <v>0</v>
      </c>
      <c r="I1046" s="34">
        <f>J1046+K1046+L1046</f>
        <v>643.04</v>
      </c>
      <c r="J1046" s="34">
        <f t="shared" si="837"/>
        <v>643.04</v>
      </c>
      <c r="K1046" s="34">
        <f t="shared" si="838"/>
        <v>0</v>
      </c>
      <c r="L1046" s="34">
        <f t="shared" si="839"/>
        <v>0</v>
      </c>
      <c r="M1046" s="34">
        <f t="shared" si="840"/>
        <v>0</v>
      </c>
      <c r="N1046" s="34">
        <v>0</v>
      </c>
      <c r="O1046" s="34">
        <v>0</v>
      </c>
      <c r="P1046" s="34">
        <f t="shared" si="841"/>
        <v>0</v>
      </c>
      <c r="Q1046" s="34">
        <v>0</v>
      </c>
      <c r="R1046" s="34">
        <v>0</v>
      </c>
      <c r="S1046" s="34">
        <v>0</v>
      </c>
      <c r="T1046" s="34">
        <v>0</v>
      </c>
      <c r="U1046" s="34">
        <v>0</v>
      </c>
      <c r="V1046" s="34">
        <v>0</v>
      </c>
      <c r="W1046" s="34">
        <f>X1046+Y1046+Z1046</f>
        <v>0</v>
      </c>
      <c r="X1046" s="34">
        <v>0</v>
      </c>
      <c r="Y1046" s="34">
        <v>0</v>
      </c>
      <c r="Z1046" s="34">
        <v>0</v>
      </c>
      <c r="AA1046" s="34">
        <v>0</v>
      </c>
      <c r="AB1046" s="34">
        <v>0</v>
      </c>
      <c r="AC1046" s="34">
        <v>0</v>
      </c>
      <c r="AD1046" s="34">
        <f>AE1046+AF1046+AG1046</f>
        <v>0</v>
      </c>
      <c r="AE1046" s="34">
        <v>0</v>
      </c>
      <c r="AF1046" s="34">
        <v>0</v>
      </c>
      <c r="AG1046" s="34">
        <v>0</v>
      </c>
      <c r="AH1046" s="34">
        <v>0</v>
      </c>
      <c r="AI1046" s="34">
        <v>0.06</v>
      </c>
      <c r="AJ1046" s="34">
        <v>0</v>
      </c>
      <c r="AK1046" s="34">
        <f>AL1046+AM1046+AN1046</f>
        <v>643.04</v>
      </c>
      <c r="AL1046" s="34">
        <v>643.04</v>
      </c>
      <c r="AM1046" s="34">
        <v>0</v>
      </c>
      <c r="AN1046" s="34">
        <v>0</v>
      </c>
      <c r="AO1046" s="34">
        <v>0</v>
      </c>
      <c r="AP1046" s="34">
        <v>0</v>
      </c>
      <c r="AQ1046" s="34">
        <v>0</v>
      </c>
      <c r="AR1046" s="34">
        <f>AS1046+AT1046+AU1046</f>
        <v>0</v>
      </c>
      <c r="AS1046" s="34">
        <v>0</v>
      </c>
      <c r="AT1046" s="34">
        <v>0</v>
      </c>
      <c r="AU1046" s="34">
        <v>0</v>
      </c>
      <c r="AV1046" s="34">
        <v>0</v>
      </c>
    </row>
    <row r="1047" spans="1:48" ht="114.75" x14ac:dyDescent="0.5">
      <c r="A1047" s="53">
        <v>964</v>
      </c>
      <c r="B1047" s="50" t="s">
        <v>2028</v>
      </c>
      <c r="C1047" s="51" t="s">
        <v>2029</v>
      </c>
      <c r="D1047" s="52">
        <v>2016</v>
      </c>
      <c r="E1047" s="52">
        <v>2021</v>
      </c>
      <c r="F1047" s="33">
        <v>715.64</v>
      </c>
      <c r="G1047" s="34">
        <f t="shared" si="834"/>
        <v>0.13</v>
      </c>
      <c r="H1047" s="34">
        <f t="shared" si="835"/>
        <v>0</v>
      </c>
      <c r="I1047" s="34">
        <f>J1047+K1047+L1047</f>
        <v>656.7</v>
      </c>
      <c r="J1047" s="34">
        <f t="shared" si="837"/>
        <v>656.7</v>
      </c>
      <c r="K1047" s="34">
        <f t="shared" si="838"/>
        <v>0</v>
      </c>
      <c r="L1047" s="34">
        <f t="shared" si="839"/>
        <v>0</v>
      </c>
      <c r="M1047" s="34">
        <f t="shared" si="840"/>
        <v>0</v>
      </c>
      <c r="N1047" s="34">
        <v>0</v>
      </c>
      <c r="O1047" s="34">
        <v>0</v>
      </c>
      <c r="P1047" s="34">
        <f t="shared" si="841"/>
        <v>525.36</v>
      </c>
      <c r="Q1047" s="34">
        <v>525.36</v>
      </c>
      <c r="R1047" s="34">
        <v>0</v>
      </c>
      <c r="S1047" s="34">
        <v>0</v>
      </c>
      <c r="T1047" s="34">
        <v>0</v>
      </c>
      <c r="U1047" s="34">
        <v>0.13</v>
      </c>
      <c r="V1047" s="34">
        <v>0</v>
      </c>
      <c r="W1047" s="34">
        <f>X1047+Y1047+Z1047</f>
        <v>131.34</v>
      </c>
      <c r="X1047" s="34">
        <v>131.34</v>
      </c>
      <c r="Y1047" s="34">
        <v>0</v>
      </c>
      <c r="Z1047" s="34">
        <v>0</v>
      </c>
      <c r="AA1047" s="34">
        <v>0</v>
      </c>
      <c r="AB1047" s="34">
        <v>0</v>
      </c>
      <c r="AC1047" s="34">
        <v>0</v>
      </c>
      <c r="AD1047" s="34">
        <f>AE1047+AF1047+AG1047</f>
        <v>0</v>
      </c>
      <c r="AE1047" s="34">
        <v>0</v>
      </c>
      <c r="AF1047" s="34">
        <v>0</v>
      </c>
      <c r="AG1047" s="34">
        <v>0</v>
      </c>
      <c r="AH1047" s="34">
        <v>0</v>
      </c>
      <c r="AI1047" s="34">
        <v>0</v>
      </c>
      <c r="AJ1047" s="34">
        <v>0</v>
      </c>
      <c r="AK1047" s="34">
        <f>AL1047+AM1047+AN1047</f>
        <v>0</v>
      </c>
      <c r="AL1047" s="34">
        <v>0</v>
      </c>
      <c r="AM1047" s="34">
        <v>0</v>
      </c>
      <c r="AN1047" s="34">
        <v>0</v>
      </c>
      <c r="AO1047" s="34">
        <v>0</v>
      </c>
      <c r="AP1047" s="34">
        <v>0</v>
      </c>
      <c r="AQ1047" s="34">
        <v>0</v>
      </c>
      <c r="AR1047" s="34">
        <f>AS1047+AT1047+AU1047</f>
        <v>0</v>
      </c>
      <c r="AS1047" s="34">
        <v>0</v>
      </c>
      <c r="AT1047" s="34">
        <v>0</v>
      </c>
      <c r="AU1047" s="34">
        <v>0</v>
      </c>
      <c r="AV1047" s="34">
        <v>0</v>
      </c>
    </row>
    <row r="1048" spans="1:48" ht="153" x14ac:dyDescent="0.5">
      <c r="A1048" s="53">
        <v>965</v>
      </c>
      <c r="B1048" s="50" t="s">
        <v>1998</v>
      </c>
      <c r="C1048" s="51" t="s">
        <v>1999</v>
      </c>
      <c r="D1048" s="52">
        <v>2020</v>
      </c>
      <c r="E1048" s="52">
        <v>2021</v>
      </c>
      <c r="F1048" s="33">
        <v>3967.85</v>
      </c>
      <c r="G1048" s="34">
        <f t="shared" si="834"/>
        <v>0.25</v>
      </c>
      <c r="H1048" s="34">
        <f t="shared" si="835"/>
        <v>0.4</v>
      </c>
      <c r="I1048" s="34">
        <f t="shared" si="836"/>
        <v>3967.85</v>
      </c>
      <c r="J1048" s="34">
        <f t="shared" si="837"/>
        <v>3967.85</v>
      </c>
      <c r="K1048" s="34">
        <f t="shared" si="838"/>
        <v>0</v>
      </c>
      <c r="L1048" s="34">
        <f t="shared" si="839"/>
        <v>0</v>
      </c>
      <c r="M1048" s="34">
        <f t="shared" si="840"/>
        <v>0</v>
      </c>
      <c r="N1048" s="34">
        <v>0</v>
      </c>
      <c r="O1048" s="34">
        <v>0</v>
      </c>
      <c r="P1048" s="34">
        <f t="shared" si="841"/>
        <v>539.22</v>
      </c>
      <c r="Q1048" s="34">
        <v>539.22</v>
      </c>
      <c r="R1048" s="34">
        <v>0</v>
      </c>
      <c r="S1048" s="34">
        <v>0</v>
      </c>
      <c r="T1048" s="34">
        <v>0</v>
      </c>
      <c r="U1048" s="34">
        <v>0.25</v>
      </c>
      <c r="V1048" s="34">
        <v>0.4</v>
      </c>
      <c r="W1048" s="34">
        <f t="shared" si="842"/>
        <v>428.63</v>
      </c>
      <c r="X1048" s="34">
        <v>428.63</v>
      </c>
      <c r="Y1048" s="34">
        <v>0</v>
      </c>
      <c r="Z1048" s="34">
        <v>0</v>
      </c>
      <c r="AA1048" s="34">
        <v>0</v>
      </c>
      <c r="AB1048" s="34">
        <v>0</v>
      </c>
      <c r="AC1048" s="34">
        <v>0</v>
      </c>
      <c r="AD1048" s="34">
        <f t="shared" si="843"/>
        <v>3000</v>
      </c>
      <c r="AE1048" s="34">
        <v>3000</v>
      </c>
      <c r="AF1048" s="34">
        <v>0</v>
      </c>
      <c r="AG1048" s="34">
        <v>0</v>
      </c>
      <c r="AH1048" s="34">
        <v>0</v>
      </c>
      <c r="AI1048" s="34">
        <v>0</v>
      </c>
      <c r="AJ1048" s="34">
        <v>0</v>
      </c>
      <c r="AK1048" s="34">
        <f t="shared" si="844"/>
        <v>0</v>
      </c>
      <c r="AL1048" s="34">
        <v>0</v>
      </c>
      <c r="AM1048" s="34">
        <v>0</v>
      </c>
      <c r="AN1048" s="34">
        <v>0</v>
      </c>
      <c r="AO1048" s="34">
        <v>0</v>
      </c>
      <c r="AP1048" s="34">
        <v>0</v>
      </c>
      <c r="AQ1048" s="34">
        <v>0</v>
      </c>
      <c r="AR1048" s="34">
        <f t="shared" si="845"/>
        <v>0</v>
      </c>
      <c r="AS1048" s="34">
        <v>0</v>
      </c>
      <c r="AT1048" s="34">
        <v>0</v>
      </c>
      <c r="AU1048" s="34">
        <v>0</v>
      </c>
      <c r="AV1048" s="34">
        <v>0</v>
      </c>
    </row>
    <row r="1049" spans="1:48" ht="38.25" x14ac:dyDescent="0.5">
      <c r="A1049" s="53"/>
      <c r="B1049" s="43" t="s">
        <v>417</v>
      </c>
      <c r="C1049" s="48"/>
      <c r="D1049" s="52"/>
      <c r="E1049" s="45"/>
      <c r="F1049" s="35">
        <f t="shared" ref="F1049:O1049" si="846">SUM(F1050:F1060)</f>
        <v>24318.468700000001</v>
      </c>
      <c r="G1049" s="35">
        <f t="shared" si="846"/>
        <v>5.62</v>
      </c>
      <c r="H1049" s="35">
        <f t="shared" si="846"/>
        <v>0.25</v>
      </c>
      <c r="I1049" s="35">
        <f t="shared" si="846"/>
        <v>18325.153700000003</v>
      </c>
      <c r="J1049" s="35">
        <f t="shared" si="846"/>
        <v>18325.153700000003</v>
      </c>
      <c r="K1049" s="35">
        <f t="shared" si="846"/>
        <v>0</v>
      </c>
      <c r="L1049" s="35">
        <f t="shared" si="846"/>
        <v>0</v>
      </c>
      <c r="M1049" s="35">
        <f t="shared" si="846"/>
        <v>0</v>
      </c>
      <c r="N1049" s="35">
        <f t="shared" si="846"/>
        <v>1.6870000000000001</v>
      </c>
      <c r="O1049" s="35">
        <f t="shared" si="846"/>
        <v>0.25</v>
      </c>
      <c r="P1049" s="35">
        <f>SUM(P1050:P1060)</f>
        <v>6297.8977000000004</v>
      </c>
      <c r="Q1049" s="35">
        <f t="shared" ref="Q1049:AV1049" si="847">SUM(Q1050:Q1060)</f>
        <v>6297.8977000000004</v>
      </c>
      <c r="R1049" s="35">
        <f t="shared" si="847"/>
        <v>0</v>
      </c>
      <c r="S1049" s="35">
        <f t="shared" si="847"/>
        <v>0</v>
      </c>
      <c r="T1049" s="35">
        <f t="shared" si="847"/>
        <v>0</v>
      </c>
      <c r="U1049" s="35">
        <f t="shared" si="847"/>
        <v>1.7529999999999999</v>
      </c>
      <c r="V1049" s="35">
        <f t="shared" si="847"/>
        <v>0</v>
      </c>
      <c r="W1049" s="35">
        <f t="shared" si="847"/>
        <v>2132.1759999999999</v>
      </c>
      <c r="X1049" s="35">
        <f t="shared" si="847"/>
        <v>2132.1759999999999</v>
      </c>
      <c r="Y1049" s="35">
        <f t="shared" si="847"/>
        <v>0</v>
      </c>
      <c r="Z1049" s="35">
        <f t="shared" si="847"/>
        <v>0</v>
      </c>
      <c r="AA1049" s="35">
        <f t="shared" si="847"/>
        <v>0</v>
      </c>
      <c r="AB1049" s="35">
        <f t="shared" si="847"/>
        <v>0.19</v>
      </c>
      <c r="AC1049" s="35">
        <f t="shared" si="847"/>
        <v>0</v>
      </c>
      <c r="AD1049" s="35">
        <f t="shared" si="847"/>
        <v>1341.83</v>
      </c>
      <c r="AE1049" s="35">
        <f t="shared" si="847"/>
        <v>1341.83</v>
      </c>
      <c r="AF1049" s="35">
        <f t="shared" si="847"/>
        <v>0</v>
      </c>
      <c r="AG1049" s="35">
        <f t="shared" si="847"/>
        <v>0</v>
      </c>
      <c r="AH1049" s="35">
        <f t="shared" si="847"/>
        <v>0</v>
      </c>
      <c r="AI1049" s="35">
        <f t="shared" si="847"/>
        <v>1.9899999999999998</v>
      </c>
      <c r="AJ1049" s="35">
        <f t="shared" si="847"/>
        <v>0</v>
      </c>
      <c r="AK1049" s="35">
        <f t="shared" si="847"/>
        <v>553.25</v>
      </c>
      <c r="AL1049" s="35">
        <f t="shared" si="847"/>
        <v>553.25</v>
      </c>
      <c r="AM1049" s="35">
        <f t="shared" si="847"/>
        <v>0</v>
      </c>
      <c r="AN1049" s="35">
        <f t="shared" si="847"/>
        <v>0</v>
      </c>
      <c r="AO1049" s="35">
        <f t="shared" si="847"/>
        <v>0</v>
      </c>
      <c r="AP1049" s="35">
        <f t="shared" si="847"/>
        <v>0</v>
      </c>
      <c r="AQ1049" s="35">
        <f t="shared" si="847"/>
        <v>0</v>
      </c>
      <c r="AR1049" s="35">
        <f t="shared" si="847"/>
        <v>8000</v>
      </c>
      <c r="AS1049" s="35">
        <f t="shared" si="847"/>
        <v>8000</v>
      </c>
      <c r="AT1049" s="35">
        <f t="shared" si="847"/>
        <v>0</v>
      </c>
      <c r="AU1049" s="35">
        <f t="shared" si="847"/>
        <v>0</v>
      </c>
      <c r="AV1049" s="35">
        <f t="shared" si="847"/>
        <v>0</v>
      </c>
    </row>
    <row r="1050" spans="1:48" ht="114.75" x14ac:dyDescent="0.5">
      <c r="A1050" s="53">
        <v>966</v>
      </c>
      <c r="B1050" s="50" t="s">
        <v>2002</v>
      </c>
      <c r="C1050" s="51" t="s">
        <v>2003</v>
      </c>
      <c r="D1050" s="52">
        <v>2016</v>
      </c>
      <c r="E1050" s="52">
        <v>2020</v>
      </c>
      <c r="F1050" s="33">
        <v>4941.1670599999998</v>
      </c>
      <c r="G1050" s="34">
        <f t="shared" ref="G1050:G1060" si="848">N1050+U1050+AB1050+AI1050+AP1050</f>
        <v>1.22</v>
      </c>
      <c r="H1050" s="34">
        <f t="shared" ref="H1050:H1060" si="849">O1050+V1050+AC1050+AJ1050+AQ1050</f>
        <v>0</v>
      </c>
      <c r="I1050" s="34">
        <f t="shared" ref="I1050:I1060" si="850">J1050+K1050+L1050</f>
        <v>954.59370000000001</v>
      </c>
      <c r="J1050" s="34">
        <f t="shared" ref="J1050:J1060" si="851">Q1050+X1050+AE1050+AL1050+AS1050</f>
        <v>954.59370000000001</v>
      </c>
      <c r="K1050" s="34">
        <f t="shared" ref="K1050:K1060" si="852">R1050+Y1050+AF1050+AM1050+AT1050</f>
        <v>0</v>
      </c>
      <c r="L1050" s="34">
        <f t="shared" ref="L1050:L1060" si="853">S1050+Z1050+AG1050+AN1050+AU1050</f>
        <v>0</v>
      </c>
      <c r="M1050" s="34">
        <f t="shared" ref="M1050:M1060" si="854">T1050+AA1050+AH1050+AO1050+AV1050</f>
        <v>0</v>
      </c>
      <c r="N1050" s="34">
        <v>1.22</v>
      </c>
      <c r="O1050" s="34">
        <v>0</v>
      </c>
      <c r="P1050" s="34">
        <f t="shared" ref="P1050:P1060" si="855">Q1050+R1050+S1050</f>
        <v>954.59370000000001</v>
      </c>
      <c r="Q1050" s="34">
        <v>954.59370000000001</v>
      </c>
      <c r="R1050" s="34">
        <v>0</v>
      </c>
      <c r="S1050" s="34">
        <v>0</v>
      </c>
      <c r="T1050" s="34">
        <v>0</v>
      </c>
      <c r="U1050" s="34">
        <v>0</v>
      </c>
      <c r="V1050" s="34">
        <v>0</v>
      </c>
      <c r="W1050" s="34">
        <f t="shared" ref="W1050:W1060" si="856">X1050+Y1050+Z1050</f>
        <v>0</v>
      </c>
      <c r="X1050" s="34">
        <v>0</v>
      </c>
      <c r="Y1050" s="34">
        <v>0</v>
      </c>
      <c r="Z1050" s="34">
        <v>0</v>
      </c>
      <c r="AA1050" s="34">
        <v>0</v>
      </c>
      <c r="AB1050" s="34">
        <v>0</v>
      </c>
      <c r="AC1050" s="34">
        <v>0</v>
      </c>
      <c r="AD1050" s="34">
        <f t="shared" ref="AD1050:AD1060" si="857">AE1050+AF1050+AG1050</f>
        <v>0</v>
      </c>
      <c r="AE1050" s="34">
        <v>0</v>
      </c>
      <c r="AF1050" s="34">
        <v>0</v>
      </c>
      <c r="AG1050" s="34">
        <v>0</v>
      </c>
      <c r="AH1050" s="34">
        <v>0</v>
      </c>
      <c r="AI1050" s="34">
        <v>0</v>
      </c>
      <c r="AJ1050" s="34">
        <v>0</v>
      </c>
      <c r="AK1050" s="34">
        <f t="shared" ref="AK1050:AK1060" si="858">AL1050+AM1050+AN1050</f>
        <v>0</v>
      </c>
      <c r="AL1050" s="34">
        <v>0</v>
      </c>
      <c r="AM1050" s="34">
        <v>0</v>
      </c>
      <c r="AN1050" s="34">
        <v>0</v>
      </c>
      <c r="AO1050" s="34">
        <v>0</v>
      </c>
      <c r="AP1050" s="34">
        <v>0</v>
      </c>
      <c r="AQ1050" s="34">
        <v>0</v>
      </c>
      <c r="AR1050" s="34">
        <f t="shared" ref="AR1050:AR1060" si="859">AS1050+AT1050+AU1050</f>
        <v>0</v>
      </c>
      <c r="AS1050" s="34">
        <v>0</v>
      </c>
      <c r="AT1050" s="34">
        <v>0</v>
      </c>
      <c r="AU1050" s="34">
        <v>0</v>
      </c>
      <c r="AV1050" s="34">
        <v>0</v>
      </c>
    </row>
    <row r="1051" spans="1:48" ht="114.75" x14ac:dyDescent="0.5">
      <c r="A1051" s="53">
        <v>967</v>
      </c>
      <c r="B1051" s="50" t="s">
        <v>2004</v>
      </c>
      <c r="C1051" s="51" t="s">
        <v>2005</v>
      </c>
      <c r="D1051" s="52">
        <v>2019</v>
      </c>
      <c r="E1051" s="52">
        <v>2021</v>
      </c>
      <c r="F1051" s="33">
        <v>429.53</v>
      </c>
      <c r="G1051" s="34">
        <f t="shared" si="848"/>
        <v>0.24</v>
      </c>
      <c r="H1051" s="34">
        <f t="shared" si="849"/>
        <v>0</v>
      </c>
      <c r="I1051" s="34">
        <f t="shared" si="850"/>
        <v>423.08</v>
      </c>
      <c r="J1051" s="34">
        <f t="shared" si="851"/>
        <v>423.08</v>
      </c>
      <c r="K1051" s="34">
        <f t="shared" si="852"/>
        <v>0</v>
      </c>
      <c r="L1051" s="34">
        <f t="shared" si="853"/>
        <v>0</v>
      </c>
      <c r="M1051" s="34">
        <f t="shared" si="854"/>
        <v>0</v>
      </c>
      <c r="N1051" s="34">
        <v>0</v>
      </c>
      <c r="O1051" s="34">
        <v>0</v>
      </c>
      <c r="P1051" s="34">
        <f t="shared" si="855"/>
        <v>338.464</v>
      </c>
      <c r="Q1051" s="34">
        <f>423.08*0.8</f>
        <v>338.464</v>
      </c>
      <c r="R1051" s="34">
        <v>0</v>
      </c>
      <c r="S1051" s="34">
        <v>0</v>
      </c>
      <c r="T1051" s="34">
        <v>0</v>
      </c>
      <c r="U1051" s="34">
        <v>0.24</v>
      </c>
      <c r="V1051" s="34">
        <v>0</v>
      </c>
      <c r="W1051" s="34">
        <f t="shared" si="856"/>
        <v>84.616</v>
      </c>
      <c r="X1051" s="34">
        <v>84.616</v>
      </c>
      <c r="Y1051" s="34">
        <v>0</v>
      </c>
      <c r="Z1051" s="34">
        <v>0</v>
      </c>
      <c r="AA1051" s="34">
        <v>0</v>
      </c>
      <c r="AB1051" s="34">
        <v>0</v>
      </c>
      <c r="AC1051" s="34">
        <v>0</v>
      </c>
      <c r="AD1051" s="34">
        <f t="shared" si="857"/>
        <v>0</v>
      </c>
      <c r="AE1051" s="34">
        <v>0</v>
      </c>
      <c r="AF1051" s="34">
        <v>0</v>
      </c>
      <c r="AG1051" s="34">
        <v>0</v>
      </c>
      <c r="AH1051" s="34">
        <v>0</v>
      </c>
      <c r="AI1051" s="34">
        <v>0</v>
      </c>
      <c r="AJ1051" s="34">
        <v>0</v>
      </c>
      <c r="AK1051" s="34">
        <f t="shared" si="858"/>
        <v>0</v>
      </c>
      <c r="AL1051" s="34">
        <v>0</v>
      </c>
      <c r="AM1051" s="34">
        <v>0</v>
      </c>
      <c r="AN1051" s="34">
        <v>0</v>
      </c>
      <c r="AO1051" s="34">
        <v>0</v>
      </c>
      <c r="AP1051" s="34">
        <v>0</v>
      </c>
      <c r="AQ1051" s="34">
        <v>0</v>
      </c>
      <c r="AR1051" s="34">
        <f t="shared" si="859"/>
        <v>0</v>
      </c>
      <c r="AS1051" s="34">
        <v>0</v>
      </c>
      <c r="AT1051" s="34">
        <v>0</v>
      </c>
      <c r="AU1051" s="34">
        <v>0</v>
      </c>
      <c r="AV1051" s="34">
        <v>0</v>
      </c>
    </row>
    <row r="1052" spans="1:48" ht="114.75" x14ac:dyDescent="0.5">
      <c r="A1052" s="53">
        <v>968</v>
      </c>
      <c r="B1052" s="50" t="s">
        <v>2006</v>
      </c>
      <c r="C1052" s="51" t="s">
        <v>2007</v>
      </c>
      <c r="D1052" s="52">
        <v>2019</v>
      </c>
      <c r="E1052" s="52">
        <v>2022</v>
      </c>
      <c r="F1052" s="33">
        <v>958.83</v>
      </c>
      <c r="G1052" s="34">
        <f t="shared" si="848"/>
        <v>0.19</v>
      </c>
      <c r="H1052" s="34">
        <f t="shared" si="849"/>
        <v>0</v>
      </c>
      <c r="I1052" s="34">
        <f t="shared" si="850"/>
        <v>958.83</v>
      </c>
      <c r="J1052" s="34">
        <f t="shared" si="851"/>
        <v>958.83</v>
      </c>
      <c r="K1052" s="34">
        <f t="shared" si="852"/>
        <v>0</v>
      </c>
      <c r="L1052" s="34">
        <f t="shared" si="853"/>
        <v>0</v>
      </c>
      <c r="M1052" s="34">
        <f t="shared" si="854"/>
        <v>0</v>
      </c>
      <c r="N1052" s="34">
        <v>0</v>
      </c>
      <c r="O1052" s="34">
        <v>0</v>
      </c>
      <c r="P1052" s="34">
        <f t="shared" si="855"/>
        <v>0</v>
      </c>
      <c r="Q1052" s="34">
        <v>0</v>
      </c>
      <c r="R1052" s="34">
        <v>0</v>
      </c>
      <c r="S1052" s="34">
        <v>0</v>
      </c>
      <c r="T1052" s="34">
        <v>0</v>
      </c>
      <c r="U1052" s="34">
        <v>0</v>
      </c>
      <c r="V1052" s="34">
        <v>0</v>
      </c>
      <c r="W1052" s="34">
        <f t="shared" si="856"/>
        <v>0</v>
      </c>
      <c r="X1052" s="34">
        <v>0</v>
      </c>
      <c r="Y1052" s="34">
        <v>0</v>
      </c>
      <c r="Z1052" s="34">
        <v>0</v>
      </c>
      <c r="AA1052" s="34">
        <v>0</v>
      </c>
      <c r="AB1052" s="34">
        <v>0.19</v>
      </c>
      <c r="AC1052" s="34">
        <v>0</v>
      </c>
      <c r="AD1052" s="34">
        <f t="shared" si="857"/>
        <v>958.83</v>
      </c>
      <c r="AE1052" s="34">
        <v>958.83</v>
      </c>
      <c r="AF1052" s="34">
        <v>0</v>
      </c>
      <c r="AG1052" s="34">
        <v>0</v>
      </c>
      <c r="AH1052" s="34">
        <v>0</v>
      </c>
      <c r="AI1052" s="34">
        <v>0</v>
      </c>
      <c r="AJ1052" s="34">
        <v>0</v>
      </c>
      <c r="AK1052" s="34">
        <f t="shared" si="858"/>
        <v>0</v>
      </c>
      <c r="AL1052" s="34">
        <v>0</v>
      </c>
      <c r="AM1052" s="34">
        <v>0</v>
      </c>
      <c r="AN1052" s="34">
        <v>0</v>
      </c>
      <c r="AO1052" s="34">
        <v>0</v>
      </c>
      <c r="AP1052" s="34">
        <v>0</v>
      </c>
      <c r="AQ1052" s="34">
        <v>0</v>
      </c>
      <c r="AR1052" s="34">
        <f t="shared" si="859"/>
        <v>0</v>
      </c>
      <c r="AS1052" s="34">
        <v>0</v>
      </c>
      <c r="AT1052" s="34">
        <v>0</v>
      </c>
      <c r="AU1052" s="34">
        <v>0</v>
      </c>
      <c r="AV1052" s="34">
        <v>0</v>
      </c>
    </row>
    <row r="1053" spans="1:48" ht="114.75" x14ac:dyDescent="0.5">
      <c r="A1053" s="53">
        <v>969</v>
      </c>
      <c r="B1053" s="50" t="s">
        <v>2008</v>
      </c>
      <c r="C1053" s="51" t="s">
        <v>2009</v>
      </c>
      <c r="D1053" s="52">
        <v>2019</v>
      </c>
      <c r="E1053" s="52">
        <v>2023</v>
      </c>
      <c r="F1053" s="33">
        <v>2253.25</v>
      </c>
      <c r="G1053" s="34">
        <f t="shared" si="848"/>
        <v>0.36</v>
      </c>
      <c r="H1053" s="34">
        <f t="shared" si="849"/>
        <v>0</v>
      </c>
      <c r="I1053" s="34">
        <f t="shared" si="850"/>
        <v>2253.25</v>
      </c>
      <c r="J1053" s="34">
        <f t="shared" si="851"/>
        <v>2253.25</v>
      </c>
      <c r="K1053" s="34">
        <f t="shared" si="852"/>
        <v>0</v>
      </c>
      <c r="L1053" s="34">
        <f t="shared" si="853"/>
        <v>0</v>
      </c>
      <c r="M1053" s="34">
        <f t="shared" si="854"/>
        <v>0</v>
      </c>
      <c r="N1053" s="34">
        <v>0</v>
      </c>
      <c r="O1053" s="34">
        <v>0</v>
      </c>
      <c r="P1053" s="34">
        <f t="shared" si="855"/>
        <v>0</v>
      </c>
      <c r="Q1053" s="34">
        <v>0</v>
      </c>
      <c r="R1053" s="34">
        <v>0</v>
      </c>
      <c r="S1053" s="34">
        <v>0</v>
      </c>
      <c r="T1053" s="34">
        <v>0</v>
      </c>
      <c r="U1053" s="34">
        <v>0</v>
      </c>
      <c r="V1053" s="34">
        <v>0</v>
      </c>
      <c r="W1053" s="34">
        <f t="shared" si="856"/>
        <v>0</v>
      </c>
      <c r="X1053" s="34">
        <v>0</v>
      </c>
      <c r="Y1053" s="34">
        <v>0</v>
      </c>
      <c r="Z1053" s="34">
        <v>0</v>
      </c>
      <c r="AA1053" s="34">
        <v>0</v>
      </c>
      <c r="AB1053" s="34">
        <v>0</v>
      </c>
      <c r="AC1053" s="34">
        <v>0</v>
      </c>
      <c r="AD1053" s="34">
        <f t="shared" si="857"/>
        <v>0</v>
      </c>
      <c r="AE1053" s="34">
        <v>0</v>
      </c>
      <c r="AF1053" s="34">
        <v>0</v>
      </c>
      <c r="AG1053" s="34">
        <v>0</v>
      </c>
      <c r="AH1053" s="34">
        <v>0</v>
      </c>
      <c r="AI1053" s="34">
        <v>0.36</v>
      </c>
      <c r="AJ1053" s="34">
        <v>0</v>
      </c>
      <c r="AK1053" s="34">
        <f t="shared" si="858"/>
        <v>253.25</v>
      </c>
      <c r="AL1053" s="34">
        <v>253.25</v>
      </c>
      <c r="AM1053" s="34">
        <v>0</v>
      </c>
      <c r="AN1053" s="34">
        <v>0</v>
      </c>
      <c r="AO1053" s="34">
        <v>0</v>
      </c>
      <c r="AP1053" s="34">
        <v>0</v>
      </c>
      <c r="AQ1053" s="34">
        <v>0</v>
      </c>
      <c r="AR1053" s="34">
        <f t="shared" si="859"/>
        <v>2000</v>
      </c>
      <c r="AS1053" s="34">
        <v>2000</v>
      </c>
      <c r="AT1053" s="34">
        <v>0</v>
      </c>
      <c r="AU1053" s="34">
        <v>0</v>
      </c>
      <c r="AV1053" s="34">
        <v>0</v>
      </c>
    </row>
    <row r="1054" spans="1:48" ht="114.75" x14ac:dyDescent="0.5">
      <c r="A1054" s="53">
        <v>970</v>
      </c>
      <c r="B1054" s="50" t="s">
        <v>2010</v>
      </c>
      <c r="C1054" s="51" t="s">
        <v>2011</v>
      </c>
      <c r="D1054" s="52">
        <v>2018</v>
      </c>
      <c r="E1054" s="52">
        <v>2021</v>
      </c>
      <c r="F1054" s="33">
        <v>2462.0300000000002</v>
      </c>
      <c r="G1054" s="34">
        <f t="shared" si="848"/>
        <v>0.72299999999999998</v>
      </c>
      <c r="H1054" s="34">
        <f t="shared" si="849"/>
        <v>0</v>
      </c>
      <c r="I1054" s="34">
        <f t="shared" si="850"/>
        <v>2351.9499999999998</v>
      </c>
      <c r="J1054" s="34">
        <f t="shared" si="851"/>
        <v>2351.9499999999998</v>
      </c>
      <c r="K1054" s="34">
        <f t="shared" si="852"/>
        <v>0</v>
      </c>
      <c r="L1054" s="34">
        <f t="shared" si="853"/>
        <v>0</v>
      </c>
      <c r="M1054" s="34">
        <f t="shared" si="854"/>
        <v>0</v>
      </c>
      <c r="N1054" s="34">
        <v>0</v>
      </c>
      <c r="O1054" s="34">
        <v>0</v>
      </c>
      <c r="P1054" s="34">
        <f t="shared" si="855"/>
        <v>575.12</v>
      </c>
      <c r="Q1054" s="34">
        <v>575.12</v>
      </c>
      <c r="R1054" s="34">
        <v>0</v>
      </c>
      <c r="S1054" s="34">
        <v>0</v>
      </c>
      <c r="T1054" s="34">
        <v>0</v>
      </c>
      <c r="U1054" s="34">
        <v>0.72299999999999998</v>
      </c>
      <c r="V1054" s="34">
        <v>0</v>
      </c>
      <c r="W1054" s="34">
        <f t="shared" si="856"/>
        <v>1776.83</v>
      </c>
      <c r="X1054" s="34">
        <v>1776.83</v>
      </c>
      <c r="Y1054" s="34">
        <v>0</v>
      </c>
      <c r="Z1054" s="34">
        <v>0</v>
      </c>
      <c r="AA1054" s="34">
        <v>0</v>
      </c>
      <c r="AB1054" s="34">
        <v>0</v>
      </c>
      <c r="AC1054" s="34">
        <v>0</v>
      </c>
      <c r="AD1054" s="34">
        <f t="shared" si="857"/>
        <v>0</v>
      </c>
      <c r="AE1054" s="34">
        <v>0</v>
      </c>
      <c r="AF1054" s="34">
        <v>0</v>
      </c>
      <c r="AG1054" s="34">
        <v>0</v>
      </c>
      <c r="AH1054" s="34">
        <v>0</v>
      </c>
      <c r="AI1054" s="34">
        <v>0</v>
      </c>
      <c r="AJ1054" s="34">
        <v>0</v>
      </c>
      <c r="AK1054" s="34">
        <f t="shared" si="858"/>
        <v>0</v>
      </c>
      <c r="AL1054" s="34">
        <v>0</v>
      </c>
      <c r="AM1054" s="34">
        <v>0</v>
      </c>
      <c r="AN1054" s="34">
        <v>0</v>
      </c>
      <c r="AO1054" s="34">
        <v>0</v>
      </c>
      <c r="AP1054" s="34">
        <v>0</v>
      </c>
      <c r="AQ1054" s="34">
        <v>0</v>
      </c>
      <c r="AR1054" s="34">
        <f t="shared" si="859"/>
        <v>0</v>
      </c>
      <c r="AS1054" s="34">
        <v>0</v>
      </c>
      <c r="AT1054" s="34">
        <v>0</v>
      </c>
      <c r="AU1054" s="34">
        <v>0</v>
      </c>
      <c r="AV1054" s="34">
        <v>0</v>
      </c>
    </row>
    <row r="1055" spans="1:48" ht="114.75" x14ac:dyDescent="0.5">
      <c r="A1055" s="53">
        <v>971</v>
      </c>
      <c r="B1055" s="50" t="s">
        <v>2012</v>
      </c>
      <c r="C1055" s="51" t="s">
        <v>2013</v>
      </c>
      <c r="D1055" s="52">
        <v>2018</v>
      </c>
      <c r="E1055" s="52">
        <v>2020</v>
      </c>
      <c r="F1055" s="33">
        <v>1147.5316399999999</v>
      </c>
      <c r="G1055" s="34">
        <f t="shared" si="848"/>
        <v>0.36699999999999999</v>
      </c>
      <c r="H1055" s="34">
        <f t="shared" si="849"/>
        <v>0</v>
      </c>
      <c r="I1055" s="34">
        <f t="shared" si="850"/>
        <v>1147.29</v>
      </c>
      <c r="J1055" s="34">
        <f t="shared" si="851"/>
        <v>1147.29</v>
      </c>
      <c r="K1055" s="34">
        <f t="shared" si="852"/>
        <v>0</v>
      </c>
      <c r="L1055" s="34">
        <f t="shared" si="853"/>
        <v>0</v>
      </c>
      <c r="M1055" s="34">
        <f t="shared" si="854"/>
        <v>0</v>
      </c>
      <c r="N1055" s="34">
        <v>0.36699999999999999</v>
      </c>
      <c r="O1055" s="34">
        <v>0</v>
      </c>
      <c r="P1055" s="34">
        <f t="shared" si="855"/>
        <v>1147.29</v>
      </c>
      <c r="Q1055" s="34">
        <v>1147.29</v>
      </c>
      <c r="R1055" s="34">
        <v>0</v>
      </c>
      <c r="S1055" s="34">
        <v>0</v>
      </c>
      <c r="T1055" s="34">
        <v>0</v>
      </c>
      <c r="U1055" s="34">
        <v>0</v>
      </c>
      <c r="V1055" s="34">
        <v>0</v>
      </c>
      <c r="W1055" s="34">
        <f t="shared" si="856"/>
        <v>0</v>
      </c>
      <c r="X1055" s="34">
        <v>0</v>
      </c>
      <c r="Y1055" s="34">
        <v>0</v>
      </c>
      <c r="Z1055" s="34">
        <v>0</v>
      </c>
      <c r="AA1055" s="34">
        <v>0</v>
      </c>
      <c r="AB1055" s="34">
        <v>0</v>
      </c>
      <c r="AC1055" s="34">
        <v>0</v>
      </c>
      <c r="AD1055" s="34">
        <f t="shared" si="857"/>
        <v>0</v>
      </c>
      <c r="AE1055" s="34">
        <v>0</v>
      </c>
      <c r="AF1055" s="34">
        <v>0</v>
      </c>
      <c r="AG1055" s="34">
        <v>0</v>
      </c>
      <c r="AH1055" s="34">
        <v>0</v>
      </c>
      <c r="AI1055" s="34">
        <v>0</v>
      </c>
      <c r="AJ1055" s="34">
        <v>0</v>
      </c>
      <c r="AK1055" s="34">
        <f t="shared" si="858"/>
        <v>0</v>
      </c>
      <c r="AL1055" s="34">
        <v>0</v>
      </c>
      <c r="AM1055" s="34">
        <v>0</v>
      </c>
      <c r="AN1055" s="34">
        <v>0</v>
      </c>
      <c r="AO1055" s="34">
        <v>0</v>
      </c>
      <c r="AP1055" s="34">
        <v>0</v>
      </c>
      <c r="AQ1055" s="34">
        <v>0</v>
      </c>
      <c r="AR1055" s="34">
        <f t="shared" si="859"/>
        <v>0</v>
      </c>
      <c r="AS1055" s="34">
        <v>0</v>
      </c>
      <c r="AT1055" s="34">
        <v>0</v>
      </c>
      <c r="AU1055" s="34">
        <v>0</v>
      </c>
      <c r="AV1055" s="34">
        <v>0</v>
      </c>
    </row>
    <row r="1056" spans="1:48" ht="191.25" x14ac:dyDescent="0.5">
      <c r="A1056" s="53">
        <v>972</v>
      </c>
      <c r="B1056" s="50" t="s">
        <v>2016</v>
      </c>
      <c r="C1056" s="51" t="s">
        <v>2017</v>
      </c>
      <c r="D1056" s="52">
        <v>2018</v>
      </c>
      <c r="E1056" s="52">
        <v>2023</v>
      </c>
      <c r="F1056" s="33">
        <v>6993</v>
      </c>
      <c r="G1056" s="34">
        <f t="shared" si="848"/>
        <v>1.63</v>
      </c>
      <c r="H1056" s="34">
        <f t="shared" si="849"/>
        <v>0</v>
      </c>
      <c r="I1056" s="34">
        <f t="shared" si="850"/>
        <v>6683</v>
      </c>
      <c r="J1056" s="34">
        <f t="shared" si="851"/>
        <v>6683</v>
      </c>
      <c r="K1056" s="34">
        <f t="shared" si="852"/>
        <v>0</v>
      </c>
      <c r="L1056" s="34">
        <f t="shared" si="853"/>
        <v>0</v>
      </c>
      <c r="M1056" s="34">
        <f t="shared" si="854"/>
        <v>0</v>
      </c>
      <c r="N1056" s="34">
        <v>0</v>
      </c>
      <c r="O1056" s="34">
        <v>0</v>
      </c>
      <c r="P1056" s="34">
        <f t="shared" si="855"/>
        <v>0</v>
      </c>
      <c r="Q1056" s="34">
        <v>0</v>
      </c>
      <c r="R1056" s="34">
        <v>0</v>
      </c>
      <c r="S1056" s="34">
        <v>0</v>
      </c>
      <c r="T1056" s="34">
        <v>0</v>
      </c>
      <c r="U1056" s="34">
        <v>0</v>
      </c>
      <c r="V1056" s="34">
        <v>0</v>
      </c>
      <c r="W1056" s="34">
        <f t="shared" si="856"/>
        <v>0</v>
      </c>
      <c r="X1056" s="34">
        <v>0</v>
      </c>
      <c r="Y1056" s="34">
        <v>0</v>
      </c>
      <c r="Z1056" s="34">
        <v>0</v>
      </c>
      <c r="AA1056" s="34">
        <v>0</v>
      </c>
      <c r="AB1056" s="34">
        <v>0</v>
      </c>
      <c r="AC1056" s="34">
        <v>0</v>
      </c>
      <c r="AD1056" s="34">
        <f t="shared" si="857"/>
        <v>383</v>
      </c>
      <c r="AE1056" s="34">
        <v>383</v>
      </c>
      <c r="AF1056" s="34">
        <v>0</v>
      </c>
      <c r="AG1056" s="34">
        <v>0</v>
      </c>
      <c r="AH1056" s="34">
        <v>0</v>
      </c>
      <c r="AI1056" s="34">
        <v>1.63</v>
      </c>
      <c r="AJ1056" s="34">
        <v>0</v>
      </c>
      <c r="AK1056" s="34">
        <f t="shared" si="858"/>
        <v>300</v>
      </c>
      <c r="AL1056" s="34">
        <v>300</v>
      </c>
      <c r="AM1056" s="34">
        <v>0</v>
      </c>
      <c r="AN1056" s="34">
        <v>0</v>
      </c>
      <c r="AO1056" s="34">
        <v>0</v>
      </c>
      <c r="AP1056" s="34">
        <v>0</v>
      </c>
      <c r="AQ1056" s="34">
        <v>0</v>
      </c>
      <c r="AR1056" s="34">
        <f t="shared" si="859"/>
        <v>6000</v>
      </c>
      <c r="AS1056" s="34">
        <v>6000</v>
      </c>
      <c r="AT1056" s="34">
        <v>0</v>
      </c>
      <c r="AU1056" s="34">
        <v>0</v>
      </c>
      <c r="AV1056" s="34">
        <v>0</v>
      </c>
    </row>
    <row r="1057" spans="1:48" ht="76.5" x14ac:dyDescent="0.5">
      <c r="A1057" s="53">
        <v>973</v>
      </c>
      <c r="B1057" s="50" t="s">
        <v>2018</v>
      </c>
      <c r="C1057" s="51" t="s">
        <v>2019</v>
      </c>
      <c r="D1057" s="52">
        <v>2013</v>
      </c>
      <c r="E1057" s="52">
        <v>2021</v>
      </c>
      <c r="F1057" s="33">
        <v>1987.32</v>
      </c>
      <c r="G1057" s="34">
        <f t="shared" si="848"/>
        <v>0.4</v>
      </c>
      <c r="H1057" s="34">
        <f t="shared" si="849"/>
        <v>0</v>
      </c>
      <c r="I1057" s="34">
        <f t="shared" si="850"/>
        <v>955.09</v>
      </c>
      <c r="J1057" s="34">
        <f t="shared" si="851"/>
        <v>955.09</v>
      </c>
      <c r="K1057" s="34">
        <f t="shared" si="852"/>
        <v>0</v>
      </c>
      <c r="L1057" s="34">
        <f t="shared" si="853"/>
        <v>0</v>
      </c>
      <c r="M1057" s="34">
        <f t="shared" si="854"/>
        <v>0</v>
      </c>
      <c r="N1057" s="34">
        <v>0</v>
      </c>
      <c r="O1057" s="34">
        <v>0</v>
      </c>
      <c r="P1057" s="34">
        <f t="shared" si="855"/>
        <v>900.09</v>
      </c>
      <c r="Q1057" s="34">
        <v>900.09</v>
      </c>
      <c r="R1057" s="34">
        <v>0</v>
      </c>
      <c r="S1057" s="34">
        <v>0</v>
      </c>
      <c r="T1057" s="34">
        <v>0</v>
      </c>
      <c r="U1057" s="34">
        <v>0.4</v>
      </c>
      <c r="V1057" s="34">
        <v>0</v>
      </c>
      <c r="W1057" s="34">
        <f t="shared" si="856"/>
        <v>55</v>
      </c>
      <c r="X1057" s="34">
        <v>55</v>
      </c>
      <c r="Y1057" s="34">
        <v>0</v>
      </c>
      <c r="Z1057" s="34">
        <v>0</v>
      </c>
      <c r="AA1057" s="34">
        <v>0</v>
      </c>
      <c r="AB1057" s="34">
        <v>0</v>
      </c>
      <c r="AC1057" s="34">
        <v>0</v>
      </c>
      <c r="AD1057" s="34">
        <f t="shared" si="857"/>
        <v>0</v>
      </c>
      <c r="AE1057" s="34">
        <v>0</v>
      </c>
      <c r="AF1057" s="34">
        <v>0</v>
      </c>
      <c r="AG1057" s="34">
        <v>0</v>
      </c>
      <c r="AH1057" s="34">
        <v>0</v>
      </c>
      <c r="AI1057" s="34">
        <v>0</v>
      </c>
      <c r="AJ1057" s="34">
        <v>0</v>
      </c>
      <c r="AK1057" s="34">
        <f t="shared" si="858"/>
        <v>0</v>
      </c>
      <c r="AL1057" s="34">
        <v>0</v>
      </c>
      <c r="AM1057" s="34">
        <v>0</v>
      </c>
      <c r="AN1057" s="34">
        <v>0</v>
      </c>
      <c r="AO1057" s="34">
        <v>0</v>
      </c>
      <c r="AP1057" s="34">
        <v>0</v>
      </c>
      <c r="AQ1057" s="34">
        <v>0</v>
      </c>
      <c r="AR1057" s="34">
        <f t="shared" si="859"/>
        <v>0</v>
      </c>
      <c r="AS1057" s="34">
        <v>0</v>
      </c>
      <c r="AT1057" s="34">
        <v>0</v>
      </c>
      <c r="AU1057" s="34">
        <v>0</v>
      </c>
      <c r="AV1057" s="34">
        <v>0</v>
      </c>
    </row>
    <row r="1058" spans="1:48" ht="153" x14ac:dyDescent="0.5">
      <c r="A1058" s="53">
        <v>974</v>
      </c>
      <c r="B1058" s="50" t="s">
        <v>2022</v>
      </c>
      <c r="C1058" s="51" t="s">
        <v>2023</v>
      </c>
      <c r="D1058" s="52">
        <v>2020</v>
      </c>
      <c r="E1058" s="52">
        <v>2020</v>
      </c>
      <c r="F1058" s="33">
        <v>1850.31</v>
      </c>
      <c r="G1058" s="34">
        <f t="shared" si="848"/>
        <v>0.1</v>
      </c>
      <c r="H1058" s="34">
        <f t="shared" si="849"/>
        <v>0.25</v>
      </c>
      <c r="I1058" s="34">
        <f t="shared" si="850"/>
        <v>1519.42</v>
      </c>
      <c r="J1058" s="34">
        <f t="shared" si="851"/>
        <v>1519.42</v>
      </c>
      <c r="K1058" s="34">
        <f t="shared" si="852"/>
        <v>0</v>
      </c>
      <c r="L1058" s="34">
        <f t="shared" si="853"/>
        <v>0</v>
      </c>
      <c r="M1058" s="34">
        <f t="shared" si="854"/>
        <v>0</v>
      </c>
      <c r="N1058" s="34">
        <v>0.1</v>
      </c>
      <c r="O1058" s="34">
        <v>0.25</v>
      </c>
      <c r="P1058" s="34">
        <f t="shared" si="855"/>
        <v>1519.42</v>
      </c>
      <c r="Q1058" s="34">
        <v>1519.42</v>
      </c>
      <c r="R1058" s="34">
        <v>0</v>
      </c>
      <c r="S1058" s="34">
        <v>0</v>
      </c>
      <c r="T1058" s="34">
        <v>0</v>
      </c>
      <c r="U1058" s="34">
        <v>0</v>
      </c>
      <c r="V1058" s="34">
        <v>0</v>
      </c>
      <c r="W1058" s="34">
        <f t="shared" si="856"/>
        <v>0</v>
      </c>
      <c r="X1058" s="34">
        <v>0</v>
      </c>
      <c r="Y1058" s="34">
        <v>0</v>
      </c>
      <c r="Z1058" s="34">
        <v>0</v>
      </c>
      <c r="AA1058" s="34">
        <v>0</v>
      </c>
      <c r="AB1058" s="34">
        <v>0</v>
      </c>
      <c r="AC1058" s="34">
        <v>0</v>
      </c>
      <c r="AD1058" s="34">
        <f t="shared" si="857"/>
        <v>0</v>
      </c>
      <c r="AE1058" s="34">
        <v>0</v>
      </c>
      <c r="AF1058" s="34">
        <v>0</v>
      </c>
      <c r="AG1058" s="34">
        <v>0</v>
      </c>
      <c r="AH1058" s="34">
        <v>0</v>
      </c>
      <c r="AI1058" s="34">
        <v>0</v>
      </c>
      <c r="AJ1058" s="34">
        <v>0</v>
      </c>
      <c r="AK1058" s="34">
        <f t="shared" si="858"/>
        <v>0</v>
      </c>
      <c r="AL1058" s="34">
        <v>0</v>
      </c>
      <c r="AM1058" s="34">
        <v>0</v>
      </c>
      <c r="AN1058" s="34">
        <v>0</v>
      </c>
      <c r="AO1058" s="34">
        <v>0</v>
      </c>
      <c r="AP1058" s="34">
        <v>0</v>
      </c>
      <c r="AQ1058" s="34">
        <v>0</v>
      </c>
      <c r="AR1058" s="34">
        <f t="shared" si="859"/>
        <v>0</v>
      </c>
      <c r="AS1058" s="34">
        <v>0</v>
      </c>
      <c r="AT1058" s="34">
        <v>0</v>
      </c>
      <c r="AU1058" s="34">
        <v>0</v>
      </c>
      <c r="AV1058" s="34">
        <v>0</v>
      </c>
    </row>
    <row r="1059" spans="1:48" ht="114.75" x14ac:dyDescent="0.5">
      <c r="A1059" s="53">
        <v>975</v>
      </c>
      <c r="B1059" s="50" t="s">
        <v>2024</v>
      </c>
      <c r="C1059" s="51" t="s">
        <v>2025</v>
      </c>
      <c r="D1059" s="52">
        <v>2016</v>
      </c>
      <c r="E1059" s="52">
        <v>2021</v>
      </c>
      <c r="F1059" s="33">
        <v>717.46</v>
      </c>
      <c r="G1059" s="34">
        <f t="shared" si="848"/>
        <v>0.19</v>
      </c>
      <c r="H1059" s="34">
        <f t="shared" si="849"/>
        <v>0</v>
      </c>
      <c r="I1059" s="34">
        <f t="shared" si="850"/>
        <v>509.52</v>
      </c>
      <c r="J1059" s="34">
        <f t="shared" si="851"/>
        <v>509.52</v>
      </c>
      <c r="K1059" s="34">
        <f t="shared" si="852"/>
        <v>0</v>
      </c>
      <c r="L1059" s="34">
        <f t="shared" si="853"/>
        <v>0</v>
      </c>
      <c r="M1059" s="34">
        <f t="shared" si="854"/>
        <v>0</v>
      </c>
      <c r="N1059" s="34">
        <v>0</v>
      </c>
      <c r="O1059" s="34">
        <v>0</v>
      </c>
      <c r="P1059" s="34">
        <f t="shared" si="855"/>
        <v>407.61599999999999</v>
      </c>
      <c r="Q1059" s="34">
        <v>407.61599999999999</v>
      </c>
      <c r="R1059" s="34">
        <v>0</v>
      </c>
      <c r="S1059" s="34">
        <v>0</v>
      </c>
      <c r="T1059" s="34">
        <v>0</v>
      </c>
      <c r="U1059" s="34">
        <v>0.19</v>
      </c>
      <c r="V1059" s="34">
        <v>0</v>
      </c>
      <c r="W1059" s="34">
        <f t="shared" si="856"/>
        <v>101.904</v>
      </c>
      <c r="X1059" s="34">
        <v>101.904</v>
      </c>
      <c r="Y1059" s="34">
        <v>0</v>
      </c>
      <c r="Z1059" s="34">
        <v>0</v>
      </c>
      <c r="AA1059" s="34">
        <v>0</v>
      </c>
      <c r="AB1059" s="34">
        <v>0</v>
      </c>
      <c r="AC1059" s="34">
        <v>0</v>
      </c>
      <c r="AD1059" s="34">
        <f t="shared" si="857"/>
        <v>0</v>
      </c>
      <c r="AE1059" s="34">
        <v>0</v>
      </c>
      <c r="AF1059" s="34">
        <v>0</v>
      </c>
      <c r="AG1059" s="34">
        <v>0</v>
      </c>
      <c r="AH1059" s="34">
        <v>0</v>
      </c>
      <c r="AI1059" s="34">
        <v>0</v>
      </c>
      <c r="AJ1059" s="34">
        <v>0</v>
      </c>
      <c r="AK1059" s="34">
        <f t="shared" si="858"/>
        <v>0</v>
      </c>
      <c r="AL1059" s="34">
        <v>0</v>
      </c>
      <c r="AM1059" s="34">
        <v>0</v>
      </c>
      <c r="AN1059" s="34">
        <v>0</v>
      </c>
      <c r="AO1059" s="34">
        <v>0</v>
      </c>
      <c r="AP1059" s="34">
        <v>0</v>
      </c>
      <c r="AQ1059" s="34">
        <v>0</v>
      </c>
      <c r="AR1059" s="34">
        <f t="shared" si="859"/>
        <v>0</v>
      </c>
      <c r="AS1059" s="34">
        <v>0</v>
      </c>
      <c r="AT1059" s="34">
        <v>0</v>
      </c>
      <c r="AU1059" s="34">
        <v>0</v>
      </c>
      <c r="AV1059" s="34">
        <v>0</v>
      </c>
    </row>
    <row r="1060" spans="1:48" ht="114.75" x14ac:dyDescent="0.5">
      <c r="A1060" s="53">
        <v>976</v>
      </c>
      <c r="B1060" s="50" t="s">
        <v>2030</v>
      </c>
      <c r="C1060" s="51" t="s">
        <v>2031</v>
      </c>
      <c r="D1060" s="52">
        <v>2016</v>
      </c>
      <c r="E1060" s="52">
        <v>2021</v>
      </c>
      <c r="F1060" s="33">
        <v>578.04</v>
      </c>
      <c r="G1060" s="34">
        <f t="shared" si="848"/>
        <v>0.2</v>
      </c>
      <c r="H1060" s="34">
        <f t="shared" si="849"/>
        <v>0</v>
      </c>
      <c r="I1060" s="34">
        <f t="shared" si="850"/>
        <v>569.13</v>
      </c>
      <c r="J1060" s="34">
        <f t="shared" si="851"/>
        <v>569.13</v>
      </c>
      <c r="K1060" s="34">
        <f t="shared" si="852"/>
        <v>0</v>
      </c>
      <c r="L1060" s="34">
        <f t="shared" si="853"/>
        <v>0</v>
      </c>
      <c r="M1060" s="34">
        <f t="shared" si="854"/>
        <v>0</v>
      </c>
      <c r="N1060" s="34">
        <v>0</v>
      </c>
      <c r="O1060" s="34">
        <v>0</v>
      </c>
      <c r="P1060" s="34">
        <f t="shared" si="855"/>
        <v>455.30400000000003</v>
      </c>
      <c r="Q1060" s="34">
        <v>455.30400000000003</v>
      </c>
      <c r="R1060" s="34">
        <v>0</v>
      </c>
      <c r="S1060" s="34">
        <v>0</v>
      </c>
      <c r="T1060" s="34">
        <v>0</v>
      </c>
      <c r="U1060" s="34">
        <v>0.2</v>
      </c>
      <c r="V1060" s="34">
        <v>0</v>
      </c>
      <c r="W1060" s="34">
        <f t="shared" si="856"/>
        <v>113.82600000000001</v>
      </c>
      <c r="X1060" s="34">
        <v>113.82600000000001</v>
      </c>
      <c r="Y1060" s="34">
        <v>0</v>
      </c>
      <c r="Z1060" s="34">
        <v>0</v>
      </c>
      <c r="AA1060" s="34">
        <v>0</v>
      </c>
      <c r="AB1060" s="34">
        <v>0</v>
      </c>
      <c r="AC1060" s="34">
        <v>0</v>
      </c>
      <c r="AD1060" s="34">
        <f t="shared" si="857"/>
        <v>0</v>
      </c>
      <c r="AE1060" s="34">
        <v>0</v>
      </c>
      <c r="AF1060" s="34">
        <v>0</v>
      </c>
      <c r="AG1060" s="34">
        <v>0</v>
      </c>
      <c r="AH1060" s="34">
        <v>0</v>
      </c>
      <c r="AI1060" s="34">
        <v>0</v>
      </c>
      <c r="AJ1060" s="34">
        <v>0</v>
      </c>
      <c r="AK1060" s="34">
        <f t="shared" si="858"/>
        <v>0</v>
      </c>
      <c r="AL1060" s="34">
        <v>0</v>
      </c>
      <c r="AM1060" s="34">
        <v>0</v>
      </c>
      <c r="AN1060" s="34">
        <v>0</v>
      </c>
      <c r="AO1060" s="34">
        <v>0</v>
      </c>
      <c r="AP1060" s="34">
        <v>0</v>
      </c>
      <c r="AQ1060" s="34">
        <v>0</v>
      </c>
      <c r="AR1060" s="34">
        <f t="shared" si="859"/>
        <v>0</v>
      </c>
      <c r="AS1060" s="34">
        <v>0</v>
      </c>
      <c r="AT1060" s="34">
        <v>0</v>
      </c>
      <c r="AU1060" s="34">
        <v>0</v>
      </c>
      <c r="AV1060" s="34">
        <v>0</v>
      </c>
    </row>
    <row r="1061" spans="1:48" ht="38.25" x14ac:dyDescent="0.5">
      <c r="A1061" s="53"/>
      <c r="B1061" s="43" t="s">
        <v>428</v>
      </c>
      <c r="C1061" s="48"/>
      <c r="D1061" s="52"/>
      <c r="E1061" s="45"/>
      <c r="F1061" s="35">
        <f>SUM(F1062:F1080)</f>
        <v>136256.48580999998</v>
      </c>
      <c r="G1061" s="35">
        <f t="shared" ref="G1061:AV1061" si="860">SUM(G1062:G1080)</f>
        <v>4.2759400000000003</v>
      </c>
      <c r="H1061" s="35">
        <f t="shared" si="860"/>
        <v>4.88</v>
      </c>
      <c r="I1061" s="35">
        <f t="shared" si="860"/>
        <v>111822.51305000001</v>
      </c>
      <c r="J1061" s="35">
        <f t="shared" si="860"/>
        <v>111822.51305000001</v>
      </c>
      <c r="K1061" s="35">
        <f t="shared" si="860"/>
        <v>0</v>
      </c>
      <c r="L1061" s="35">
        <f t="shared" si="860"/>
        <v>0</v>
      </c>
      <c r="M1061" s="35">
        <f t="shared" si="860"/>
        <v>0</v>
      </c>
      <c r="N1061" s="35">
        <f t="shared" si="860"/>
        <v>1.19594</v>
      </c>
      <c r="O1061" s="35">
        <f t="shared" si="860"/>
        <v>0.6</v>
      </c>
      <c r="P1061" s="35">
        <f t="shared" si="860"/>
        <v>19956.351050000001</v>
      </c>
      <c r="Q1061" s="35">
        <f t="shared" si="860"/>
        <v>19956.351050000001</v>
      </c>
      <c r="R1061" s="35">
        <f t="shared" si="860"/>
        <v>0</v>
      </c>
      <c r="S1061" s="35">
        <f t="shared" si="860"/>
        <v>0</v>
      </c>
      <c r="T1061" s="35">
        <f t="shared" si="860"/>
        <v>0</v>
      </c>
      <c r="U1061" s="35">
        <f t="shared" si="860"/>
        <v>1.9</v>
      </c>
      <c r="V1061" s="35">
        <f t="shared" si="860"/>
        <v>2.33</v>
      </c>
      <c r="W1061" s="35">
        <f t="shared" si="860"/>
        <v>6683.7420000000002</v>
      </c>
      <c r="X1061" s="35">
        <f t="shared" si="860"/>
        <v>6683.7420000000002</v>
      </c>
      <c r="Y1061" s="35">
        <f t="shared" si="860"/>
        <v>0</v>
      </c>
      <c r="Z1061" s="35">
        <f t="shared" si="860"/>
        <v>0</v>
      </c>
      <c r="AA1061" s="35">
        <f t="shared" si="860"/>
        <v>0</v>
      </c>
      <c r="AB1061" s="35">
        <f t="shared" si="860"/>
        <v>0.4</v>
      </c>
      <c r="AC1061" s="35">
        <f t="shared" si="860"/>
        <v>1.2000000000000002</v>
      </c>
      <c r="AD1061" s="35">
        <f t="shared" si="860"/>
        <v>58833.53</v>
      </c>
      <c r="AE1061" s="35">
        <f t="shared" si="860"/>
        <v>58833.53</v>
      </c>
      <c r="AF1061" s="35">
        <f t="shared" si="860"/>
        <v>0</v>
      </c>
      <c r="AG1061" s="35">
        <f t="shared" si="860"/>
        <v>0</v>
      </c>
      <c r="AH1061" s="35">
        <f t="shared" si="860"/>
        <v>0</v>
      </c>
      <c r="AI1061" s="35">
        <f t="shared" si="860"/>
        <v>0.78</v>
      </c>
      <c r="AJ1061" s="35">
        <f t="shared" si="860"/>
        <v>0.75</v>
      </c>
      <c r="AK1061" s="35">
        <f t="shared" si="860"/>
        <v>15348.89</v>
      </c>
      <c r="AL1061" s="35">
        <f t="shared" si="860"/>
        <v>15348.89</v>
      </c>
      <c r="AM1061" s="35">
        <f t="shared" si="860"/>
        <v>0</v>
      </c>
      <c r="AN1061" s="35">
        <f t="shared" si="860"/>
        <v>0</v>
      </c>
      <c r="AO1061" s="35">
        <f t="shared" si="860"/>
        <v>0</v>
      </c>
      <c r="AP1061" s="35">
        <f t="shared" si="860"/>
        <v>0</v>
      </c>
      <c r="AQ1061" s="35">
        <f t="shared" si="860"/>
        <v>0</v>
      </c>
      <c r="AR1061" s="35">
        <f t="shared" si="860"/>
        <v>11000</v>
      </c>
      <c r="AS1061" s="35">
        <f t="shared" si="860"/>
        <v>11000</v>
      </c>
      <c r="AT1061" s="35">
        <f t="shared" si="860"/>
        <v>0</v>
      </c>
      <c r="AU1061" s="35">
        <f t="shared" si="860"/>
        <v>0</v>
      </c>
      <c r="AV1061" s="35">
        <f t="shared" si="860"/>
        <v>0</v>
      </c>
    </row>
    <row r="1062" spans="1:48" ht="114.75" x14ac:dyDescent="0.5">
      <c r="A1062" s="53">
        <v>977</v>
      </c>
      <c r="B1062" s="50" t="s">
        <v>2032</v>
      </c>
      <c r="C1062" s="34" t="s">
        <v>2033</v>
      </c>
      <c r="D1062" s="52">
        <v>2018</v>
      </c>
      <c r="E1062" s="52">
        <v>2020</v>
      </c>
      <c r="F1062" s="33">
        <v>3562.8652599999996</v>
      </c>
      <c r="G1062" s="34">
        <f t="shared" ref="G1062:G1080" si="861">N1062+U1062+AB1062+AI1062+AP1062</f>
        <v>0</v>
      </c>
      <c r="H1062" s="34">
        <f t="shared" ref="H1062:H1080" si="862">O1062+V1062+AC1062+AJ1062+AQ1062</f>
        <v>0</v>
      </c>
      <c r="I1062" s="34">
        <f t="shared" ref="I1062:I1080" si="863">J1062+K1062+L1062</f>
        <v>2873.2310499999999</v>
      </c>
      <c r="J1062" s="34">
        <f t="shared" ref="J1062:J1080" si="864">Q1062+X1062+AE1062+AL1062+AS1062</f>
        <v>2873.2310499999999</v>
      </c>
      <c r="K1062" s="34">
        <f t="shared" ref="K1062:K1080" si="865">R1062+Y1062+AF1062+AM1062+AT1062</f>
        <v>0</v>
      </c>
      <c r="L1062" s="34">
        <f t="shared" ref="L1062:L1080" si="866">S1062+Z1062+AG1062+AN1062+AU1062</f>
        <v>0</v>
      </c>
      <c r="M1062" s="34">
        <f t="shared" ref="M1062:M1080" si="867">T1062+AA1062+AH1062+AO1062+AV1062</f>
        <v>0</v>
      </c>
      <c r="N1062" s="33">
        <v>0</v>
      </c>
      <c r="O1062" s="33">
        <v>0</v>
      </c>
      <c r="P1062" s="34">
        <f t="shared" ref="P1062:P1080" si="868">Q1062+R1062+S1062</f>
        <v>2873.2310499999999</v>
      </c>
      <c r="Q1062" s="33">
        <v>2873.2310499999999</v>
      </c>
      <c r="R1062" s="34">
        <v>0</v>
      </c>
      <c r="S1062" s="34">
        <v>0</v>
      </c>
      <c r="T1062" s="34">
        <v>0</v>
      </c>
      <c r="U1062" s="33">
        <v>0</v>
      </c>
      <c r="V1062" s="33">
        <v>0</v>
      </c>
      <c r="W1062" s="34">
        <f t="shared" ref="W1062:W1080" si="869">X1062+Y1062+Z1062</f>
        <v>0</v>
      </c>
      <c r="X1062" s="33">
        <v>0</v>
      </c>
      <c r="Y1062" s="34">
        <v>0</v>
      </c>
      <c r="Z1062" s="34">
        <v>0</v>
      </c>
      <c r="AA1062" s="34">
        <v>0</v>
      </c>
      <c r="AB1062" s="33">
        <v>0</v>
      </c>
      <c r="AC1062" s="33">
        <v>0</v>
      </c>
      <c r="AD1062" s="34">
        <f t="shared" ref="AD1062:AD1080" si="870">AE1062+AF1062+AG1062</f>
        <v>0</v>
      </c>
      <c r="AE1062" s="33">
        <v>0</v>
      </c>
      <c r="AF1062" s="34">
        <v>0</v>
      </c>
      <c r="AG1062" s="34">
        <v>0</v>
      </c>
      <c r="AH1062" s="34">
        <v>0</v>
      </c>
      <c r="AI1062" s="33">
        <v>0</v>
      </c>
      <c r="AJ1062" s="33">
        <v>0</v>
      </c>
      <c r="AK1062" s="34">
        <f t="shared" ref="AK1062:AK1080" si="871">AL1062+AM1062+AN1062</f>
        <v>0</v>
      </c>
      <c r="AL1062" s="33">
        <v>0</v>
      </c>
      <c r="AM1062" s="34">
        <v>0</v>
      </c>
      <c r="AN1062" s="34">
        <v>0</v>
      </c>
      <c r="AO1062" s="34">
        <v>0</v>
      </c>
      <c r="AP1062" s="33">
        <v>0</v>
      </c>
      <c r="AQ1062" s="33">
        <v>0</v>
      </c>
      <c r="AR1062" s="34">
        <f t="shared" ref="AR1062:AR1080" si="872">AS1062+AT1062+AU1062</f>
        <v>0</v>
      </c>
      <c r="AS1062" s="33">
        <v>0</v>
      </c>
      <c r="AT1062" s="34">
        <v>0</v>
      </c>
      <c r="AU1062" s="34">
        <v>0</v>
      </c>
      <c r="AV1062" s="34">
        <v>0</v>
      </c>
    </row>
    <row r="1063" spans="1:48" ht="114.75" x14ac:dyDescent="0.5">
      <c r="A1063" s="53">
        <v>978</v>
      </c>
      <c r="B1063" s="50" t="s">
        <v>2034</v>
      </c>
      <c r="C1063" s="51" t="s">
        <v>2035</v>
      </c>
      <c r="D1063" s="52">
        <v>2017</v>
      </c>
      <c r="E1063" s="52">
        <v>2022</v>
      </c>
      <c r="F1063" s="33">
        <v>1903.41</v>
      </c>
      <c r="G1063" s="34">
        <f t="shared" si="861"/>
        <v>0.15</v>
      </c>
      <c r="H1063" s="34">
        <f t="shared" si="862"/>
        <v>0.4</v>
      </c>
      <c r="I1063" s="34">
        <f t="shared" si="863"/>
        <v>1872.88</v>
      </c>
      <c r="J1063" s="34">
        <f t="shared" si="864"/>
        <v>1872.88</v>
      </c>
      <c r="K1063" s="34">
        <f t="shared" si="865"/>
        <v>0</v>
      </c>
      <c r="L1063" s="34">
        <f t="shared" si="866"/>
        <v>0</v>
      </c>
      <c r="M1063" s="34">
        <f t="shared" si="867"/>
        <v>0</v>
      </c>
      <c r="N1063" s="34">
        <v>0</v>
      </c>
      <c r="O1063" s="34">
        <v>0</v>
      </c>
      <c r="P1063" s="34">
        <f t="shared" si="868"/>
        <v>192.77</v>
      </c>
      <c r="Q1063" s="34">
        <v>192.77</v>
      </c>
      <c r="R1063" s="34">
        <v>0</v>
      </c>
      <c r="S1063" s="34">
        <v>0</v>
      </c>
      <c r="T1063" s="34">
        <v>0</v>
      </c>
      <c r="U1063" s="34">
        <v>0</v>
      </c>
      <c r="V1063" s="34">
        <v>0</v>
      </c>
      <c r="W1063" s="34">
        <f t="shared" si="869"/>
        <v>10</v>
      </c>
      <c r="X1063" s="34">
        <v>10</v>
      </c>
      <c r="Y1063" s="34">
        <v>0</v>
      </c>
      <c r="Z1063" s="34">
        <v>0</v>
      </c>
      <c r="AA1063" s="34">
        <v>0</v>
      </c>
      <c r="AB1063" s="34">
        <v>0.15</v>
      </c>
      <c r="AC1063" s="34">
        <v>0.4</v>
      </c>
      <c r="AD1063" s="34">
        <f t="shared" si="870"/>
        <v>170.11</v>
      </c>
      <c r="AE1063" s="34">
        <v>170.11</v>
      </c>
      <c r="AF1063" s="34">
        <v>0</v>
      </c>
      <c r="AG1063" s="34">
        <v>0</v>
      </c>
      <c r="AH1063" s="34">
        <v>0</v>
      </c>
      <c r="AI1063" s="34">
        <v>0</v>
      </c>
      <c r="AJ1063" s="34">
        <v>0</v>
      </c>
      <c r="AK1063" s="34">
        <f t="shared" si="871"/>
        <v>1500</v>
      </c>
      <c r="AL1063" s="34">
        <v>1500</v>
      </c>
      <c r="AM1063" s="34">
        <v>0</v>
      </c>
      <c r="AN1063" s="34">
        <v>0</v>
      </c>
      <c r="AO1063" s="34">
        <v>0</v>
      </c>
      <c r="AP1063" s="34">
        <v>0</v>
      </c>
      <c r="AQ1063" s="34">
        <v>0</v>
      </c>
      <c r="AR1063" s="34">
        <f t="shared" si="872"/>
        <v>0</v>
      </c>
      <c r="AS1063" s="34">
        <v>0</v>
      </c>
      <c r="AT1063" s="34">
        <v>0</v>
      </c>
      <c r="AU1063" s="34">
        <v>0</v>
      </c>
      <c r="AV1063" s="34">
        <v>0</v>
      </c>
    </row>
    <row r="1064" spans="1:48" ht="76.5" x14ac:dyDescent="0.5">
      <c r="A1064" s="53">
        <v>979</v>
      </c>
      <c r="B1064" s="50" t="s">
        <v>2036</v>
      </c>
      <c r="C1064" s="51" t="s">
        <v>2037</v>
      </c>
      <c r="D1064" s="52">
        <v>2017</v>
      </c>
      <c r="E1064" s="52">
        <v>2021</v>
      </c>
      <c r="F1064" s="33">
        <v>4364.7700000000004</v>
      </c>
      <c r="G1064" s="34">
        <f t="shared" si="861"/>
        <v>0.39999999999999997</v>
      </c>
      <c r="H1064" s="34">
        <f t="shared" si="862"/>
        <v>0.65</v>
      </c>
      <c r="I1064" s="34">
        <f t="shared" si="863"/>
        <v>4204.12</v>
      </c>
      <c r="J1064" s="34">
        <f t="shared" si="864"/>
        <v>4204.12</v>
      </c>
      <c r="K1064" s="34">
        <f t="shared" si="865"/>
        <v>0</v>
      </c>
      <c r="L1064" s="34">
        <f t="shared" si="866"/>
        <v>0</v>
      </c>
      <c r="M1064" s="34">
        <f t="shared" si="867"/>
        <v>0</v>
      </c>
      <c r="N1064" s="34">
        <v>0</v>
      </c>
      <c r="O1064" s="34">
        <v>0</v>
      </c>
      <c r="P1064" s="34">
        <f t="shared" si="868"/>
        <v>543.35</v>
      </c>
      <c r="Q1064" s="34">
        <v>543.35</v>
      </c>
      <c r="R1064" s="34">
        <v>0</v>
      </c>
      <c r="S1064" s="34">
        <v>0</v>
      </c>
      <c r="T1064" s="34">
        <v>0</v>
      </c>
      <c r="U1064" s="34">
        <v>0.39999999999999997</v>
      </c>
      <c r="V1064" s="34">
        <v>0.65</v>
      </c>
      <c r="W1064" s="34">
        <f t="shared" si="869"/>
        <v>660.77</v>
      </c>
      <c r="X1064" s="34">
        <v>660.77</v>
      </c>
      <c r="Y1064" s="34">
        <v>0</v>
      </c>
      <c r="Z1064" s="34">
        <v>0</v>
      </c>
      <c r="AA1064" s="34">
        <v>0</v>
      </c>
      <c r="AB1064" s="34">
        <v>0</v>
      </c>
      <c r="AC1064" s="34">
        <v>0</v>
      </c>
      <c r="AD1064" s="34">
        <f t="shared" si="870"/>
        <v>3000</v>
      </c>
      <c r="AE1064" s="34">
        <v>3000</v>
      </c>
      <c r="AF1064" s="34">
        <v>0</v>
      </c>
      <c r="AG1064" s="34">
        <v>0</v>
      </c>
      <c r="AH1064" s="34">
        <v>0</v>
      </c>
      <c r="AI1064" s="34">
        <v>0</v>
      </c>
      <c r="AJ1064" s="34">
        <v>0</v>
      </c>
      <c r="AK1064" s="34">
        <f t="shared" si="871"/>
        <v>0</v>
      </c>
      <c r="AL1064" s="34">
        <v>0</v>
      </c>
      <c r="AM1064" s="34">
        <v>0</v>
      </c>
      <c r="AN1064" s="34">
        <v>0</v>
      </c>
      <c r="AO1064" s="34">
        <v>0</v>
      </c>
      <c r="AP1064" s="34">
        <v>0</v>
      </c>
      <c r="AQ1064" s="34">
        <v>0</v>
      </c>
      <c r="AR1064" s="34">
        <f t="shared" si="872"/>
        <v>0</v>
      </c>
      <c r="AS1064" s="34">
        <v>0</v>
      </c>
      <c r="AT1064" s="34">
        <v>0</v>
      </c>
      <c r="AU1064" s="34">
        <v>0</v>
      </c>
      <c r="AV1064" s="34">
        <v>0</v>
      </c>
    </row>
    <row r="1065" spans="1:48" ht="114.75" x14ac:dyDescent="0.5">
      <c r="A1065" s="53">
        <v>980</v>
      </c>
      <c r="B1065" s="50" t="s">
        <v>2038</v>
      </c>
      <c r="C1065" s="51" t="s">
        <v>2039</v>
      </c>
      <c r="D1065" s="52">
        <v>2017</v>
      </c>
      <c r="E1065" s="52">
        <v>2022</v>
      </c>
      <c r="F1065" s="33">
        <v>1903.43</v>
      </c>
      <c r="G1065" s="34">
        <f t="shared" si="861"/>
        <v>0.15000000000000002</v>
      </c>
      <c r="H1065" s="34">
        <f t="shared" si="862"/>
        <v>0.4</v>
      </c>
      <c r="I1065" s="34">
        <f t="shared" si="863"/>
        <v>1893.37</v>
      </c>
      <c r="J1065" s="34">
        <f t="shared" si="864"/>
        <v>1893.37</v>
      </c>
      <c r="K1065" s="34">
        <f t="shared" si="865"/>
        <v>0</v>
      </c>
      <c r="L1065" s="34">
        <f t="shared" si="866"/>
        <v>0</v>
      </c>
      <c r="M1065" s="34">
        <f t="shared" si="867"/>
        <v>0</v>
      </c>
      <c r="N1065" s="34">
        <v>0</v>
      </c>
      <c r="O1065" s="34">
        <v>0</v>
      </c>
      <c r="P1065" s="34">
        <f t="shared" si="868"/>
        <v>213.26</v>
      </c>
      <c r="Q1065" s="34">
        <v>213.26</v>
      </c>
      <c r="R1065" s="34">
        <v>0</v>
      </c>
      <c r="S1065" s="34">
        <v>0</v>
      </c>
      <c r="T1065" s="34">
        <v>0</v>
      </c>
      <c r="U1065" s="34">
        <v>0</v>
      </c>
      <c r="V1065" s="34">
        <v>0</v>
      </c>
      <c r="W1065" s="34">
        <f t="shared" si="869"/>
        <v>10</v>
      </c>
      <c r="X1065" s="34">
        <v>10</v>
      </c>
      <c r="Y1065" s="34">
        <v>0</v>
      </c>
      <c r="Z1065" s="34">
        <v>0</v>
      </c>
      <c r="AA1065" s="34">
        <v>0</v>
      </c>
      <c r="AB1065" s="34">
        <v>0.15000000000000002</v>
      </c>
      <c r="AC1065" s="34">
        <v>0.4</v>
      </c>
      <c r="AD1065" s="34">
        <f t="shared" si="870"/>
        <v>170.11</v>
      </c>
      <c r="AE1065" s="34">
        <v>170.11</v>
      </c>
      <c r="AF1065" s="34">
        <v>0</v>
      </c>
      <c r="AG1065" s="34">
        <v>0</v>
      </c>
      <c r="AH1065" s="34">
        <v>0</v>
      </c>
      <c r="AI1065" s="34">
        <v>0</v>
      </c>
      <c r="AJ1065" s="34">
        <v>0</v>
      </c>
      <c r="AK1065" s="34">
        <f t="shared" si="871"/>
        <v>1500</v>
      </c>
      <c r="AL1065" s="34">
        <v>1500</v>
      </c>
      <c r="AM1065" s="34">
        <v>0</v>
      </c>
      <c r="AN1065" s="34">
        <v>0</v>
      </c>
      <c r="AO1065" s="34">
        <v>0</v>
      </c>
      <c r="AP1065" s="34">
        <v>0</v>
      </c>
      <c r="AQ1065" s="34">
        <v>0</v>
      </c>
      <c r="AR1065" s="34">
        <f t="shared" si="872"/>
        <v>0</v>
      </c>
      <c r="AS1065" s="34">
        <v>0</v>
      </c>
      <c r="AT1065" s="34">
        <v>0</v>
      </c>
      <c r="AU1065" s="34">
        <v>0</v>
      </c>
      <c r="AV1065" s="34">
        <v>0</v>
      </c>
    </row>
    <row r="1066" spans="1:48" ht="114.75" x14ac:dyDescent="0.5">
      <c r="A1066" s="53">
        <v>981</v>
      </c>
      <c r="B1066" s="50" t="s">
        <v>2040</v>
      </c>
      <c r="C1066" s="51" t="s">
        <v>2041</v>
      </c>
      <c r="D1066" s="52">
        <v>2018</v>
      </c>
      <c r="E1066" s="52">
        <v>2020</v>
      </c>
      <c r="F1066" s="33">
        <v>2119.3705499999996</v>
      </c>
      <c r="G1066" s="34">
        <f t="shared" si="861"/>
        <v>9.5939999999999998E-2</v>
      </c>
      <c r="H1066" s="34">
        <f t="shared" si="862"/>
        <v>0.25</v>
      </c>
      <c r="I1066" s="34">
        <f t="shared" si="863"/>
        <v>2010.42</v>
      </c>
      <c r="J1066" s="34">
        <f t="shared" si="864"/>
        <v>2010.42</v>
      </c>
      <c r="K1066" s="34">
        <f t="shared" si="865"/>
        <v>0</v>
      </c>
      <c r="L1066" s="34">
        <f t="shared" si="866"/>
        <v>0</v>
      </c>
      <c r="M1066" s="34">
        <f t="shared" si="867"/>
        <v>0</v>
      </c>
      <c r="N1066" s="34">
        <v>9.5939999999999998E-2</v>
      </c>
      <c r="O1066" s="34">
        <v>0.25</v>
      </c>
      <c r="P1066" s="34">
        <f t="shared" si="868"/>
        <v>2010.42</v>
      </c>
      <c r="Q1066" s="34">
        <v>2010.42</v>
      </c>
      <c r="R1066" s="34">
        <v>0</v>
      </c>
      <c r="S1066" s="34">
        <v>0</v>
      </c>
      <c r="T1066" s="34">
        <v>0</v>
      </c>
      <c r="U1066" s="34">
        <v>0</v>
      </c>
      <c r="V1066" s="34">
        <v>0</v>
      </c>
      <c r="W1066" s="34">
        <f t="shared" si="869"/>
        <v>0</v>
      </c>
      <c r="X1066" s="34">
        <v>0</v>
      </c>
      <c r="Y1066" s="34">
        <v>0</v>
      </c>
      <c r="Z1066" s="34">
        <v>0</v>
      </c>
      <c r="AA1066" s="34">
        <v>0</v>
      </c>
      <c r="AB1066" s="34">
        <v>0</v>
      </c>
      <c r="AC1066" s="34">
        <v>0</v>
      </c>
      <c r="AD1066" s="34">
        <f t="shared" si="870"/>
        <v>0</v>
      </c>
      <c r="AE1066" s="34">
        <v>0</v>
      </c>
      <c r="AF1066" s="34">
        <v>0</v>
      </c>
      <c r="AG1066" s="34">
        <v>0</v>
      </c>
      <c r="AH1066" s="34">
        <v>0</v>
      </c>
      <c r="AI1066" s="34">
        <v>0</v>
      </c>
      <c r="AJ1066" s="34">
        <v>0</v>
      </c>
      <c r="AK1066" s="34">
        <f t="shared" si="871"/>
        <v>0</v>
      </c>
      <c r="AL1066" s="34">
        <v>0</v>
      </c>
      <c r="AM1066" s="34">
        <v>0</v>
      </c>
      <c r="AN1066" s="34">
        <v>0</v>
      </c>
      <c r="AO1066" s="34">
        <v>0</v>
      </c>
      <c r="AP1066" s="34">
        <v>0</v>
      </c>
      <c r="AQ1066" s="34">
        <v>0</v>
      </c>
      <c r="AR1066" s="34">
        <f t="shared" si="872"/>
        <v>0</v>
      </c>
      <c r="AS1066" s="34">
        <v>0</v>
      </c>
      <c r="AT1066" s="34">
        <v>0</v>
      </c>
      <c r="AU1066" s="34">
        <v>0</v>
      </c>
      <c r="AV1066" s="34">
        <v>0</v>
      </c>
    </row>
    <row r="1067" spans="1:48" ht="114.75" x14ac:dyDescent="0.5">
      <c r="A1067" s="53">
        <v>982</v>
      </c>
      <c r="B1067" s="50" t="s">
        <v>2042</v>
      </c>
      <c r="C1067" s="51" t="s">
        <v>2043</v>
      </c>
      <c r="D1067" s="52">
        <v>2018</v>
      </c>
      <c r="E1067" s="52">
        <v>2022</v>
      </c>
      <c r="F1067" s="33">
        <v>9993.31</v>
      </c>
      <c r="G1067" s="34">
        <f t="shared" si="861"/>
        <v>0.1</v>
      </c>
      <c r="H1067" s="34">
        <f t="shared" si="862"/>
        <v>0.4</v>
      </c>
      <c r="I1067" s="34">
        <f t="shared" si="863"/>
        <v>9993.31</v>
      </c>
      <c r="J1067" s="34">
        <f t="shared" si="864"/>
        <v>9993.31</v>
      </c>
      <c r="K1067" s="34">
        <f t="shared" si="865"/>
        <v>0</v>
      </c>
      <c r="L1067" s="34">
        <f t="shared" si="866"/>
        <v>0</v>
      </c>
      <c r="M1067" s="34">
        <f t="shared" si="867"/>
        <v>0</v>
      </c>
      <c r="N1067" s="34">
        <v>0</v>
      </c>
      <c r="O1067" s="34">
        <v>0</v>
      </c>
      <c r="P1067" s="34">
        <f t="shared" si="868"/>
        <v>0</v>
      </c>
      <c r="Q1067" s="34">
        <v>0</v>
      </c>
      <c r="R1067" s="34">
        <v>0</v>
      </c>
      <c r="S1067" s="34">
        <v>0</v>
      </c>
      <c r="T1067" s="34">
        <v>0</v>
      </c>
      <c r="U1067" s="34">
        <v>0</v>
      </c>
      <c r="V1067" s="34">
        <v>0</v>
      </c>
      <c r="W1067" s="34">
        <f t="shared" si="869"/>
        <v>0</v>
      </c>
      <c r="X1067" s="34">
        <v>0</v>
      </c>
      <c r="Y1067" s="34">
        <v>0</v>
      </c>
      <c r="Z1067" s="34">
        <v>0</v>
      </c>
      <c r="AA1067" s="34">
        <v>0</v>
      </c>
      <c r="AB1067" s="34">
        <v>0.1</v>
      </c>
      <c r="AC1067" s="34">
        <v>0.4</v>
      </c>
      <c r="AD1067" s="34">
        <f t="shared" si="870"/>
        <v>393.31</v>
      </c>
      <c r="AE1067" s="34">
        <v>393.31</v>
      </c>
      <c r="AF1067" s="34">
        <v>0</v>
      </c>
      <c r="AG1067" s="34">
        <v>0</v>
      </c>
      <c r="AH1067" s="34">
        <v>0</v>
      </c>
      <c r="AI1067" s="34">
        <v>0</v>
      </c>
      <c r="AJ1067" s="34">
        <v>0</v>
      </c>
      <c r="AK1067" s="34">
        <f t="shared" si="871"/>
        <v>9600</v>
      </c>
      <c r="AL1067" s="34">
        <v>9600</v>
      </c>
      <c r="AM1067" s="34">
        <v>0</v>
      </c>
      <c r="AN1067" s="34">
        <v>0</v>
      </c>
      <c r="AO1067" s="34">
        <v>0</v>
      </c>
      <c r="AP1067" s="34">
        <v>0</v>
      </c>
      <c r="AQ1067" s="34">
        <v>0</v>
      </c>
      <c r="AR1067" s="34">
        <f t="shared" si="872"/>
        <v>0</v>
      </c>
      <c r="AS1067" s="34">
        <v>0</v>
      </c>
      <c r="AT1067" s="34">
        <v>0</v>
      </c>
      <c r="AU1067" s="34">
        <v>0</v>
      </c>
      <c r="AV1067" s="34">
        <v>0</v>
      </c>
    </row>
    <row r="1068" spans="1:48" ht="114.75" x14ac:dyDescent="0.5">
      <c r="A1068" s="53">
        <v>983</v>
      </c>
      <c r="B1068" s="50" t="s">
        <v>2044</v>
      </c>
      <c r="C1068" s="51" t="s">
        <v>2045</v>
      </c>
      <c r="D1068" s="52">
        <v>2017</v>
      </c>
      <c r="E1068" s="52">
        <v>2020</v>
      </c>
      <c r="F1068" s="33">
        <v>2405.09</v>
      </c>
      <c r="G1068" s="34">
        <f t="shared" si="861"/>
        <v>0.25</v>
      </c>
      <c r="H1068" s="34">
        <f t="shared" si="862"/>
        <v>0.25</v>
      </c>
      <c r="I1068" s="34">
        <f t="shared" si="863"/>
        <v>2340.1</v>
      </c>
      <c r="J1068" s="34">
        <f t="shared" si="864"/>
        <v>2340.1</v>
      </c>
      <c r="K1068" s="34">
        <f t="shared" si="865"/>
        <v>0</v>
      </c>
      <c r="L1068" s="34">
        <f t="shared" si="866"/>
        <v>0</v>
      </c>
      <c r="M1068" s="34">
        <f t="shared" si="867"/>
        <v>0</v>
      </c>
      <c r="N1068" s="34">
        <v>0.25</v>
      </c>
      <c r="O1068" s="34">
        <v>0.25</v>
      </c>
      <c r="P1068" s="34">
        <f t="shared" si="868"/>
        <v>2340.1</v>
      </c>
      <c r="Q1068" s="34">
        <v>2340.1</v>
      </c>
      <c r="R1068" s="34">
        <v>0</v>
      </c>
      <c r="S1068" s="34">
        <v>0</v>
      </c>
      <c r="T1068" s="34">
        <v>0</v>
      </c>
      <c r="U1068" s="34">
        <v>0</v>
      </c>
      <c r="V1068" s="34">
        <v>0</v>
      </c>
      <c r="W1068" s="34">
        <f t="shared" si="869"/>
        <v>0</v>
      </c>
      <c r="X1068" s="34">
        <v>0</v>
      </c>
      <c r="Y1068" s="34">
        <v>0</v>
      </c>
      <c r="Z1068" s="34">
        <v>0</v>
      </c>
      <c r="AA1068" s="34">
        <v>0</v>
      </c>
      <c r="AB1068" s="34">
        <v>0</v>
      </c>
      <c r="AC1068" s="34">
        <v>0</v>
      </c>
      <c r="AD1068" s="34">
        <f t="shared" si="870"/>
        <v>0</v>
      </c>
      <c r="AE1068" s="34">
        <v>0</v>
      </c>
      <c r="AF1068" s="34">
        <v>0</v>
      </c>
      <c r="AG1068" s="34">
        <v>0</v>
      </c>
      <c r="AH1068" s="34">
        <v>0</v>
      </c>
      <c r="AI1068" s="34">
        <v>0</v>
      </c>
      <c r="AJ1068" s="34">
        <v>0</v>
      </c>
      <c r="AK1068" s="34">
        <f t="shared" si="871"/>
        <v>0</v>
      </c>
      <c r="AL1068" s="34">
        <v>0</v>
      </c>
      <c r="AM1068" s="34">
        <v>0</v>
      </c>
      <c r="AN1068" s="34">
        <v>0</v>
      </c>
      <c r="AO1068" s="34">
        <v>0</v>
      </c>
      <c r="AP1068" s="34">
        <v>0</v>
      </c>
      <c r="AQ1068" s="34">
        <v>0</v>
      </c>
      <c r="AR1068" s="34">
        <f t="shared" si="872"/>
        <v>0</v>
      </c>
      <c r="AS1068" s="34">
        <v>0</v>
      </c>
      <c r="AT1068" s="34">
        <v>0</v>
      </c>
      <c r="AU1068" s="34">
        <v>0</v>
      </c>
      <c r="AV1068" s="34">
        <v>0</v>
      </c>
    </row>
    <row r="1069" spans="1:48" ht="114.75" x14ac:dyDescent="0.5">
      <c r="A1069" s="53">
        <v>984</v>
      </c>
      <c r="B1069" s="50" t="s">
        <v>2046</v>
      </c>
      <c r="C1069" s="51" t="s">
        <v>2047</v>
      </c>
      <c r="D1069" s="52">
        <v>2019</v>
      </c>
      <c r="E1069" s="52">
        <v>2023</v>
      </c>
      <c r="F1069" s="33">
        <v>3976.69</v>
      </c>
      <c r="G1069" s="34">
        <f t="shared" si="861"/>
        <v>0.25</v>
      </c>
      <c r="H1069" s="34">
        <f t="shared" si="862"/>
        <v>0.25</v>
      </c>
      <c r="I1069" s="34">
        <f t="shared" si="863"/>
        <v>3976.69</v>
      </c>
      <c r="J1069" s="34">
        <f t="shared" si="864"/>
        <v>3976.69</v>
      </c>
      <c r="K1069" s="34">
        <f t="shared" si="865"/>
        <v>0</v>
      </c>
      <c r="L1069" s="34">
        <f t="shared" si="866"/>
        <v>0</v>
      </c>
      <c r="M1069" s="34">
        <f t="shared" si="867"/>
        <v>0</v>
      </c>
      <c r="N1069" s="34">
        <v>0</v>
      </c>
      <c r="O1069" s="34">
        <v>0</v>
      </c>
      <c r="P1069" s="34">
        <f t="shared" si="868"/>
        <v>0</v>
      </c>
      <c r="Q1069" s="34">
        <v>0</v>
      </c>
      <c r="R1069" s="34">
        <v>0</v>
      </c>
      <c r="S1069" s="34">
        <v>0</v>
      </c>
      <c r="T1069" s="34">
        <v>0</v>
      </c>
      <c r="U1069" s="34">
        <v>0</v>
      </c>
      <c r="V1069" s="34">
        <v>0</v>
      </c>
      <c r="W1069" s="34">
        <f t="shared" si="869"/>
        <v>0</v>
      </c>
      <c r="X1069" s="34">
        <v>0</v>
      </c>
      <c r="Y1069" s="34">
        <v>0</v>
      </c>
      <c r="Z1069" s="34">
        <v>0</v>
      </c>
      <c r="AA1069" s="34">
        <v>0</v>
      </c>
      <c r="AB1069" s="34">
        <v>0</v>
      </c>
      <c r="AC1069" s="34">
        <v>0</v>
      </c>
      <c r="AD1069" s="34">
        <f t="shared" si="870"/>
        <v>0</v>
      </c>
      <c r="AE1069" s="34">
        <v>0</v>
      </c>
      <c r="AF1069" s="34">
        <v>0</v>
      </c>
      <c r="AG1069" s="34">
        <v>0</v>
      </c>
      <c r="AH1069" s="34">
        <v>0</v>
      </c>
      <c r="AI1069" s="34">
        <v>0.25</v>
      </c>
      <c r="AJ1069" s="34">
        <v>0.25</v>
      </c>
      <c r="AK1069" s="34">
        <f t="shared" si="871"/>
        <v>976.69</v>
      </c>
      <c r="AL1069" s="34">
        <v>976.69</v>
      </c>
      <c r="AM1069" s="34">
        <v>0</v>
      </c>
      <c r="AN1069" s="34">
        <v>0</v>
      </c>
      <c r="AO1069" s="34">
        <v>0</v>
      </c>
      <c r="AP1069" s="34">
        <v>0</v>
      </c>
      <c r="AQ1069" s="34">
        <v>0</v>
      </c>
      <c r="AR1069" s="34">
        <f t="shared" si="872"/>
        <v>3000</v>
      </c>
      <c r="AS1069" s="34">
        <v>3000</v>
      </c>
      <c r="AT1069" s="34">
        <v>0</v>
      </c>
      <c r="AU1069" s="34">
        <v>0</v>
      </c>
      <c r="AV1069" s="34">
        <v>0</v>
      </c>
    </row>
    <row r="1070" spans="1:48" ht="76.5" x14ac:dyDescent="0.5">
      <c r="A1070" s="53">
        <v>985</v>
      </c>
      <c r="B1070" s="50" t="s">
        <v>2048</v>
      </c>
      <c r="C1070" s="51" t="s">
        <v>2049</v>
      </c>
      <c r="D1070" s="52">
        <v>2019</v>
      </c>
      <c r="E1070" s="52">
        <v>2023</v>
      </c>
      <c r="F1070" s="33">
        <v>3789.24</v>
      </c>
      <c r="G1070" s="34">
        <f t="shared" si="861"/>
        <v>0.2</v>
      </c>
      <c r="H1070" s="34">
        <f t="shared" si="862"/>
        <v>0.25</v>
      </c>
      <c r="I1070" s="34">
        <f t="shared" si="863"/>
        <v>3789.24</v>
      </c>
      <c r="J1070" s="34">
        <f t="shared" si="864"/>
        <v>3789.24</v>
      </c>
      <c r="K1070" s="34">
        <f t="shared" si="865"/>
        <v>0</v>
      </c>
      <c r="L1070" s="34">
        <f t="shared" si="866"/>
        <v>0</v>
      </c>
      <c r="M1070" s="34">
        <f t="shared" si="867"/>
        <v>0</v>
      </c>
      <c r="N1070" s="34">
        <v>0</v>
      </c>
      <c r="O1070" s="34">
        <v>0</v>
      </c>
      <c r="P1070" s="34">
        <f t="shared" si="868"/>
        <v>0</v>
      </c>
      <c r="Q1070" s="34">
        <v>0</v>
      </c>
      <c r="R1070" s="34">
        <v>0</v>
      </c>
      <c r="S1070" s="34">
        <v>0</v>
      </c>
      <c r="T1070" s="34">
        <v>0</v>
      </c>
      <c r="U1070" s="34">
        <v>0</v>
      </c>
      <c r="V1070" s="34">
        <v>0</v>
      </c>
      <c r="W1070" s="34">
        <f t="shared" si="869"/>
        <v>0</v>
      </c>
      <c r="X1070" s="34">
        <v>0</v>
      </c>
      <c r="Y1070" s="34">
        <v>0</v>
      </c>
      <c r="Z1070" s="34">
        <v>0</v>
      </c>
      <c r="AA1070" s="34">
        <v>0</v>
      </c>
      <c r="AB1070" s="34">
        <v>0</v>
      </c>
      <c r="AC1070" s="34">
        <v>0</v>
      </c>
      <c r="AD1070" s="34">
        <f t="shared" si="870"/>
        <v>0</v>
      </c>
      <c r="AE1070" s="34">
        <v>0</v>
      </c>
      <c r="AF1070" s="34">
        <v>0</v>
      </c>
      <c r="AG1070" s="34">
        <v>0</v>
      </c>
      <c r="AH1070" s="34">
        <v>0</v>
      </c>
      <c r="AI1070" s="34">
        <v>0.2</v>
      </c>
      <c r="AJ1070" s="34">
        <v>0.25</v>
      </c>
      <c r="AK1070" s="34">
        <f t="shared" si="871"/>
        <v>789.24</v>
      </c>
      <c r="AL1070" s="34">
        <v>789.24</v>
      </c>
      <c r="AM1070" s="34">
        <v>0</v>
      </c>
      <c r="AN1070" s="34">
        <v>0</v>
      </c>
      <c r="AO1070" s="34">
        <v>0</v>
      </c>
      <c r="AP1070" s="34">
        <v>0</v>
      </c>
      <c r="AQ1070" s="34">
        <v>0</v>
      </c>
      <c r="AR1070" s="34">
        <f t="shared" si="872"/>
        <v>3000</v>
      </c>
      <c r="AS1070" s="34">
        <v>3000</v>
      </c>
      <c r="AT1070" s="34">
        <v>0</v>
      </c>
      <c r="AU1070" s="34">
        <v>0</v>
      </c>
      <c r="AV1070" s="34">
        <v>0</v>
      </c>
    </row>
    <row r="1071" spans="1:48" ht="76.5" x14ac:dyDescent="0.5">
      <c r="A1071" s="53">
        <v>986</v>
      </c>
      <c r="B1071" s="50" t="s">
        <v>2050</v>
      </c>
      <c r="C1071" s="51" t="s">
        <v>2051</v>
      </c>
      <c r="D1071" s="52">
        <v>2019</v>
      </c>
      <c r="E1071" s="52">
        <v>2023</v>
      </c>
      <c r="F1071" s="33">
        <v>3085.32</v>
      </c>
      <c r="G1071" s="34">
        <f t="shared" si="861"/>
        <v>0.03</v>
      </c>
      <c r="H1071" s="34">
        <f t="shared" si="862"/>
        <v>0.25</v>
      </c>
      <c r="I1071" s="34">
        <f t="shared" si="863"/>
        <v>3085.32</v>
      </c>
      <c r="J1071" s="34">
        <f t="shared" si="864"/>
        <v>3085.32</v>
      </c>
      <c r="K1071" s="34">
        <f t="shared" si="865"/>
        <v>0</v>
      </c>
      <c r="L1071" s="34">
        <f t="shared" si="866"/>
        <v>0</v>
      </c>
      <c r="M1071" s="34">
        <f t="shared" si="867"/>
        <v>0</v>
      </c>
      <c r="N1071" s="34">
        <v>0</v>
      </c>
      <c r="O1071" s="34">
        <v>0</v>
      </c>
      <c r="P1071" s="34">
        <f t="shared" si="868"/>
        <v>0</v>
      </c>
      <c r="Q1071" s="34">
        <v>0</v>
      </c>
      <c r="R1071" s="34">
        <v>0</v>
      </c>
      <c r="S1071" s="34">
        <v>0</v>
      </c>
      <c r="T1071" s="34">
        <v>0</v>
      </c>
      <c r="U1071" s="34">
        <v>0</v>
      </c>
      <c r="V1071" s="34">
        <v>0</v>
      </c>
      <c r="W1071" s="34">
        <f t="shared" si="869"/>
        <v>0</v>
      </c>
      <c r="X1071" s="34">
        <v>0</v>
      </c>
      <c r="Y1071" s="34">
        <v>0</v>
      </c>
      <c r="Z1071" s="34">
        <v>0</v>
      </c>
      <c r="AA1071" s="34">
        <v>0</v>
      </c>
      <c r="AB1071" s="34">
        <v>0</v>
      </c>
      <c r="AC1071" s="34">
        <v>0</v>
      </c>
      <c r="AD1071" s="34">
        <f t="shared" si="870"/>
        <v>0</v>
      </c>
      <c r="AE1071" s="34">
        <v>0</v>
      </c>
      <c r="AF1071" s="34">
        <v>0</v>
      </c>
      <c r="AG1071" s="34">
        <v>0</v>
      </c>
      <c r="AH1071" s="34">
        <v>0</v>
      </c>
      <c r="AI1071" s="34">
        <v>0.03</v>
      </c>
      <c r="AJ1071" s="34">
        <v>0.25</v>
      </c>
      <c r="AK1071" s="34">
        <f t="shared" si="871"/>
        <v>85.32</v>
      </c>
      <c r="AL1071" s="34">
        <v>85.32</v>
      </c>
      <c r="AM1071" s="34">
        <v>0</v>
      </c>
      <c r="AN1071" s="34">
        <v>0</v>
      </c>
      <c r="AO1071" s="34">
        <v>0</v>
      </c>
      <c r="AP1071" s="34">
        <v>0</v>
      </c>
      <c r="AQ1071" s="34">
        <v>0</v>
      </c>
      <c r="AR1071" s="34">
        <f t="shared" si="872"/>
        <v>3000</v>
      </c>
      <c r="AS1071" s="34">
        <v>3000</v>
      </c>
      <c r="AT1071" s="34">
        <v>0</v>
      </c>
      <c r="AU1071" s="34">
        <v>0</v>
      </c>
      <c r="AV1071" s="34">
        <v>0</v>
      </c>
    </row>
    <row r="1072" spans="1:48" ht="76.5" x14ac:dyDescent="0.5">
      <c r="A1072" s="53">
        <v>987</v>
      </c>
      <c r="B1072" s="50" t="s">
        <v>2052</v>
      </c>
      <c r="C1072" s="51" t="s">
        <v>2053</v>
      </c>
      <c r="D1072" s="52">
        <v>2018</v>
      </c>
      <c r="E1072" s="52">
        <v>2021</v>
      </c>
      <c r="F1072" s="33">
        <v>12826.2</v>
      </c>
      <c r="G1072" s="34">
        <f t="shared" si="861"/>
        <v>0</v>
      </c>
      <c r="H1072" s="34">
        <f t="shared" si="862"/>
        <v>0</v>
      </c>
      <c r="I1072" s="34">
        <f t="shared" si="863"/>
        <v>12825.33</v>
      </c>
      <c r="J1072" s="34">
        <f t="shared" si="864"/>
        <v>12825.33</v>
      </c>
      <c r="K1072" s="34">
        <f t="shared" si="865"/>
        <v>0</v>
      </c>
      <c r="L1072" s="34">
        <f t="shared" si="866"/>
        <v>0</v>
      </c>
      <c r="M1072" s="34">
        <f t="shared" si="867"/>
        <v>0</v>
      </c>
      <c r="N1072" s="34">
        <v>0</v>
      </c>
      <c r="O1072" s="34">
        <v>0</v>
      </c>
      <c r="P1072" s="34">
        <f t="shared" si="868"/>
        <v>324.06</v>
      </c>
      <c r="Q1072" s="34">
        <v>324.06</v>
      </c>
      <c r="R1072" s="34">
        <v>0</v>
      </c>
      <c r="S1072" s="34">
        <v>0</v>
      </c>
      <c r="T1072" s="34">
        <v>0</v>
      </c>
      <c r="U1072" s="34">
        <v>0</v>
      </c>
      <c r="V1072" s="34">
        <v>0</v>
      </c>
      <c r="W1072" s="34">
        <f t="shared" si="869"/>
        <v>1501.27</v>
      </c>
      <c r="X1072" s="34">
        <v>1501.27</v>
      </c>
      <c r="Y1072" s="34">
        <v>0</v>
      </c>
      <c r="Z1072" s="34">
        <v>0</v>
      </c>
      <c r="AA1072" s="34">
        <v>0</v>
      </c>
      <c r="AB1072" s="34">
        <v>0</v>
      </c>
      <c r="AC1072" s="34">
        <v>0</v>
      </c>
      <c r="AD1072" s="34">
        <f t="shared" si="870"/>
        <v>11000</v>
      </c>
      <c r="AE1072" s="34">
        <v>11000</v>
      </c>
      <c r="AF1072" s="34">
        <v>0</v>
      </c>
      <c r="AG1072" s="34">
        <v>0</v>
      </c>
      <c r="AH1072" s="34">
        <v>0</v>
      </c>
      <c r="AI1072" s="34">
        <v>0</v>
      </c>
      <c r="AJ1072" s="34">
        <v>0</v>
      </c>
      <c r="AK1072" s="34">
        <f t="shared" si="871"/>
        <v>0</v>
      </c>
      <c r="AL1072" s="34">
        <v>0</v>
      </c>
      <c r="AM1072" s="34">
        <v>0</v>
      </c>
      <c r="AN1072" s="34">
        <v>0</v>
      </c>
      <c r="AO1072" s="34">
        <v>0</v>
      </c>
      <c r="AP1072" s="34">
        <v>0</v>
      </c>
      <c r="AQ1072" s="34">
        <v>0</v>
      </c>
      <c r="AR1072" s="34">
        <f t="shared" si="872"/>
        <v>0</v>
      </c>
      <c r="AS1072" s="34">
        <v>0</v>
      </c>
      <c r="AT1072" s="34">
        <v>0</v>
      </c>
      <c r="AU1072" s="34">
        <v>0</v>
      </c>
      <c r="AV1072" s="34">
        <v>0</v>
      </c>
    </row>
    <row r="1073" spans="1:48" ht="153" x14ac:dyDescent="0.5">
      <c r="A1073" s="53">
        <v>988</v>
      </c>
      <c r="B1073" s="50" t="s">
        <v>2054</v>
      </c>
      <c r="C1073" s="51" t="s">
        <v>2055</v>
      </c>
      <c r="D1073" s="52">
        <v>2019</v>
      </c>
      <c r="E1073" s="52">
        <v>2021</v>
      </c>
      <c r="F1073" s="33">
        <v>15360.1</v>
      </c>
      <c r="G1073" s="34">
        <f t="shared" si="861"/>
        <v>0</v>
      </c>
      <c r="H1073" s="34">
        <f t="shared" si="862"/>
        <v>0</v>
      </c>
      <c r="I1073" s="34">
        <f t="shared" si="863"/>
        <v>14436.51</v>
      </c>
      <c r="J1073" s="34">
        <f t="shared" si="864"/>
        <v>14436.51</v>
      </c>
      <c r="K1073" s="34">
        <f t="shared" si="865"/>
        <v>0</v>
      </c>
      <c r="L1073" s="34">
        <f t="shared" si="866"/>
        <v>0</v>
      </c>
      <c r="M1073" s="34">
        <f t="shared" si="867"/>
        <v>0</v>
      </c>
      <c r="N1073" s="34">
        <v>0</v>
      </c>
      <c r="O1073" s="34">
        <v>0</v>
      </c>
      <c r="P1073" s="34">
        <f t="shared" si="868"/>
        <v>1436.51</v>
      </c>
      <c r="Q1073" s="34">
        <v>1436.51</v>
      </c>
      <c r="R1073" s="34">
        <v>0</v>
      </c>
      <c r="S1073" s="34">
        <v>0</v>
      </c>
      <c r="T1073" s="34">
        <v>0</v>
      </c>
      <c r="U1073" s="34">
        <v>0</v>
      </c>
      <c r="V1073" s="34">
        <v>0</v>
      </c>
      <c r="W1073" s="34">
        <f t="shared" si="869"/>
        <v>1000</v>
      </c>
      <c r="X1073" s="34">
        <v>1000</v>
      </c>
      <c r="Y1073" s="34">
        <v>0</v>
      </c>
      <c r="Z1073" s="34">
        <v>0</v>
      </c>
      <c r="AA1073" s="34">
        <v>0</v>
      </c>
      <c r="AB1073" s="34">
        <v>0</v>
      </c>
      <c r="AC1073" s="34">
        <v>0</v>
      </c>
      <c r="AD1073" s="34">
        <f t="shared" si="870"/>
        <v>12000</v>
      </c>
      <c r="AE1073" s="34">
        <v>12000</v>
      </c>
      <c r="AF1073" s="34">
        <v>0</v>
      </c>
      <c r="AG1073" s="34">
        <v>0</v>
      </c>
      <c r="AH1073" s="34">
        <v>0</v>
      </c>
      <c r="AI1073" s="34">
        <v>0</v>
      </c>
      <c r="AJ1073" s="34">
        <v>0</v>
      </c>
      <c r="AK1073" s="34">
        <f t="shared" si="871"/>
        <v>0</v>
      </c>
      <c r="AL1073" s="34">
        <v>0</v>
      </c>
      <c r="AM1073" s="34">
        <v>0</v>
      </c>
      <c r="AN1073" s="34">
        <v>0</v>
      </c>
      <c r="AO1073" s="34">
        <v>0</v>
      </c>
      <c r="AP1073" s="34">
        <v>0</v>
      </c>
      <c r="AQ1073" s="34">
        <v>0</v>
      </c>
      <c r="AR1073" s="34">
        <f t="shared" si="872"/>
        <v>0</v>
      </c>
      <c r="AS1073" s="34">
        <v>0</v>
      </c>
      <c r="AT1073" s="34">
        <v>0</v>
      </c>
      <c r="AU1073" s="34">
        <v>0</v>
      </c>
      <c r="AV1073" s="34">
        <v>0</v>
      </c>
    </row>
    <row r="1074" spans="1:48" ht="191.25" x14ac:dyDescent="0.5">
      <c r="A1074" s="53">
        <v>989</v>
      </c>
      <c r="B1074" s="50" t="s">
        <v>2056</v>
      </c>
      <c r="C1074" s="51" t="s">
        <v>2057</v>
      </c>
      <c r="D1074" s="52">
        <v>2019</v>
      </c>
      <c r="E1074" s="52">
        <v>2020</v>
      </c>
      <c r="F1074" s="33">
        <v>1354.82</v>
      </c>
      <c r="G1074" s="34">
        <f t="shared" si="861"/>
        <v>7.0000000000000007E-2</v>
      </c>
      <c r="H1074" s="34">
        <f t="shared" si="862"/>
        <v>0.1</v>
      </c>
      <c r="I1074" s="34">
        <f t="shared" si="863"/>
        <v>1189.26</v>
      </c>
      <c r="J1074" s="34">
        <f t="shared" si="864"/>
        <v>1189.26</v>
      </c>
      <c r="K1074" s="34">
        <f t="shared" si="865"/>
        <v>0</v>
      </c>
      <c r="L1074" s="34">
        <f t="shared" si="866"/>
        <v>0</v>
      </c>
      <c r="M1074" s="34">
        <f t="shared" si="867"/>
        <v>0</v>
      </c>
      <c r="N1074" s="34">
        <v>7.0000000000000007E-2</v>
      </c>
      <c r="O1074" s="34">
        <v>0.1</v>
      </c>
      <c r="P1074" s="34">
        <f t="shared" si="868"/>
        <v>1189.26</v>
      </c>
      <c r="Q1074" s="34">
        <v>1189.26</v>
      </c>
      <c r="R1074" s="34">
        <v>0</v>
      </c>
      <c r="S1074" s="34">
        <v>0</v>
      </c>
      <c r="T1074" s="34">
        <v>0</v>
      </c>
      <c r="U1074" s="34">
        <v>0</v>
      </c>
      <c r="V1074" s="34">
        <v>0</v>
      </c>
      <c r="W1074" s="34">
        <f t="shared" si="869"/>
        <v>0</v>
      </c>
      <c r="X1074" s="34">
        <v>0</v>
      </c>
      <c r="Y1074" s="34">
        <v>0</v>
      </c>
      <c r="Z1074" s="34">
        <v>0</v>
      </c>
      <c r="AA1074" s="34">
        <v>0</v>
      </c>
      <c r="AB1074" s="34">
        <v>0</v>
      </c>
      <c r="AC1074" s="34">
        <v>0</v>
      </c>
      <c r="AD1074" s="34">
        <f t="shared" si="870"/>
        <v>0</v>
      </c>
      <c r="AE1074" s="34">
        <v>0</v>
      </c>
      <c r="AF1074" s="34">
        <v>0</v>
      </c>
      <c r="AG1074" s="34">
        <v>0</v>
      </c>
      <c r="AH1074" s="34">
        <v>0</v>
      </c>
      <c r="AI1074" s="34">
        <v>0</v>
      </c>
      <c r="AJ1074" s="34">
        <v>0</v>
      </c>
      <c r="AK1074" s="34">
        <f t="shared" si="871"/>
        <v>0</v>
      </c>
      <c r="AL1074" s="34">
        <v>0</v>
      </c>
      <c r="AM1074" s="34">
        <v>0</v>
      </c>
      <c r="AN1074" s="34">
        <v>0</v>
      </c>
      <c r="AO1074" s="34">
        <v>0</v>
      </c>
      <c r="AP1074" s="34">
        <v>0</v>
      </c>
      <c r="AQ1074" s="34">
        <v>0</v>
      </c>
      <c r="AR1074" s="34">
        <f t="shared" si="872"/>
        <v>0</v>
      </c>
      <c r="AS1074" s="34">
        <v>0</v>
      </c>
      <c r="AT1074" s="34">
        <v>0</v>
      </c>
      <c r="AU1074" s="34">
        <v>0</v>
      </c>
      <c r="AV1074" s="34">
        <v>0</v>
      </c>
    </row>
    <row r="1075" spans="1:48" ht="153" x14ac:dyDescent="0.5">
      <c r="A1075" s="53">
        <v>990</v>
      </c>
      <c r="B1075" s="50" t="s">
        <v>2058</v>
      </c>
      <c r="C1075" s="51" t="s">
        <v>2059</v>
      </c>
      <c r="D1075" s="52">
        <v>2019</v>
      </c>
      <c r="E1075" s="52">
        <v>2021</v>
      </c>
      <c r="F1075" s="33">
        <v>6264.81</v>
      </c>
      <c r="G1075" s="34">
        <f t="shared" si="861"/>
        <v>0.5</v>
      </c>
      <c r="H1075" s="34">
        <f t="shared" si="862"/>
        <v>0.25</v>
      </c>
      <c r="I1075" s="34">
        <f t="shared" si="863"/>
        <v>2367.0820000000003</v>
      </c>
      <c r="J1075" s="34">
        <f t="shared" si="864"/>
        <v>2367.0820000000003</v>
      </c>
      <c r="K1075" s="34">
        <f t="shared" si="865"/>
        <v>0</v>
      </c>
      <c r="L1075" s="34">
        <f t="shared" si="866"/>
        <v>0</v>
      </c>
      <c r="M1075" s="34">
        <f t="shared" si="867"/>
        <v>0</v>
      </c>
      <c r="N1075" s="34">
        <v>0</v>
      </c>
      <c r="O1075" s="34">
        <v>0</v>
      </c>
      <c r="P1075" s="34">
        <f t="shared" si="868"/>
        <v>1116.1199999999999</v>
      </c>
      <c r="Q1075" s="34">
        <v>1116.1199999999999</v>
      </c>
      <c r="R1075" s="34">
        <v>0</v>
      </c>
      <c r="S1075" s="34">
        <v>0</v>
      </c>
      <c r="T1075" s="34">
        <v>0</v>
      </c>
      <c r="U1075" s="34">
        <v>0.5</v>
      </c>
      <c r="V1075" s="34">
        <v>0.25</v>
      </c>
      <c r="W1075" s="34">
        <f t="shared" si="869"/>
        <v>1250.9620000000002</v>
      </c>
      <c r="X1075" s="34">
        <v>1250.9620000000002</v>
      </c>
      <c r="Y1075" s="34">
        <v>0</v>
      </c>
      <c r="Z1075" s="34">
        <v>0</v>
      </c>
      <c r="AA1075" s="34">
        <v>0</v>
      </c>
      <c r="AB1075" s="34">
        <v>0</v>
      </c>
      <c r="AC1075" s="34">
        <v>0</v>
      </c>
      <c r="AD1075" s="34">
        <f t="shared" si="870"/>
        <v>0</v>
      </c>
      <c r="AE1075" s="34">
        <v>0</v>
      </c>
      <c r="AF1075" s="34">
        <v>0</v>
      </c>
      <c r="AG1075" s="34">
        <v>0</v>
      </c>
      <c r="AH1075" s="34">
        <v>0</v>
      </c>
      <c r="AI1075" s="34">
        <v>0</v>
      </c>
      <c r="AJ1075" s="34">
        <v>0</v>
      </c>
      <c r="AK1075" s="34">
        <f t="shared" si="871"/>
        <v>0</v>
      </c>
      <c r="AL1075" s="34">
        <v>0</v>
      </c>
      <c r="AM1075" s="34">
        <v>0</v>
      </c>
      <c r="AN1075" s="34">
        <v>0</v>
      </c>
      <c r="AO1075" s="34">
        <v>0</v>
      </c>
      <c r="AP1075" s="34">
        <v>0</v>
      </c>
      <c r="AQ1075" s="34">
        <v>0</v>
      </c>
      <c r="AR1075" s="34">
        <f t="shared" si="872"/>
        <v>0</v>
      </c>
      <c r="AS1075" s="34">
        <v>0</v>
      </c>
      <c r="AT1075" s="34">
        <v>0</v>
      </c>
      <c r="AU1075" s="34">
        <v>0</v>
      </c>
      <c r="AV1075" s="34">
        <v>0</v>
      </c>
    </row>
    <row r="1076" spans="1:48" ht="114.75" x14ac:dyDescent="0.5">
      <c r="A1076" s="53">
        <v>991</v>
      </c>
      <c r="B1076" s="50" t="s">
        <v>2060</v>
      </c>
      <c r="C1076" s="51" t="s">
        <v>2061</v>
      </c>
      <c r="D1076" s="52">
        <v>2020</v>
      </c>
      <c r="E1076" s="52">
        <v>2021</v>
      </c>
      <c r="F1076" s="33">
        <v>10080.9</v>
      </c>
      <c r="G1076" s="34">
        <f t="shared" si="861"/>
        <v>0.2</v>
      </c>
      <c r="H1076" s="34">
        <f t="shared" si="862"/>
        <v>0.8</v>
      </c>
      <c r="I1076" s="34">
        <f t="shared" si="863"/>
        <v>10080.9</v>
      </c>
      <c r="J1076" s="34">
        <f t="shared" si="864"/>
        <v>10080.9</v>
      </c>
      <c r="K1076" s="34">
        <f t="shared" si="865"/>
        <v>0</v>
      </c>
      <c r="L1076" s="34">
        <f t="shared" si="866"/>
        <v>0</v>
      </c>
      <c r="M1076" s="34">
        <f t="shared" si="867"/>
        <v>0</v>
      </c>
      <c r="N1076" s="34">
        <v>0</v>
      </c>
      <c r="O1076" s="34">
        <v>0</v>
      </c>
      <c r="P1076" s="34">
        <f t="shared" si="868"/>
        <v>1080.9000000000001</v>
      </c>
      <c r="Q1076" s="33">
        <v>1080.9000000000001</v>
      </c>
      <c r="R1076" s="34">
        <v>0</v>
      </c>
      <c r="S1076" s="34">
        <v>0</v>
      </c>
      <c r="T1076" s="34">
        <v>0</v>
      </c>
      <c r="U1076" s="34">
        <v>0.2</v>
      </c>
      <c r="V1076" s="34">
        <v>0.8</v>
      </c>
      <c r="W1076" s="34">
        <f t="shared" si="869"/>
        <v>1000</v>
      </c>
      <c r="X1076" s="34">
        <v>1000</v>
      </c>
      <c r="Y1076" s="34">
        <v>0</v>
      </c>
      <c r="Z1076" s="34">
        <v>0</v>
      </c>
      <c r="AA1076" s="34">
        <v>0</v>
      </c>
      <c r="AB1076" s="34">
        <v>0</v>
      </c>
      <c r="AC1076" s="34">
        <v>0</v>
      </c>
      <c r="AD1076" s="34">
        <f t="shared" si="870"/>
        <v>8000</v>
      </c>
      <c r="AE1076" s="34">
        <v>8000</v>
      </c>
      <c r="AF1076" s="34">
        <v>0</v>
      </c>
      <c r="AG1076" s="34">
        <v>0</v>
      </c>
      <c r="AH1076" s="34">
        <v>0</v>
      </c>
      <c r="AI1076" s="34">
        <v>0</v>
      </c>
      <c r="AJ1076" s="34">
        <v>0</v>
      </c>
      <c r="AK1076" s="34">
        <f t="shared" si="871"/>
        <v>0</v>
      </c>
      <c r="AL1076" s="34">
        <v>0</v>
      </c>
      <c r="AM1076" s="34">
        <v>0</v>
      </c>
      <c r="AN1076" s="34">
        <v>0</v>
      </c>
      <c r="AO1076" s="34">
        <v>0</v>
      </c>
      <c r="AP1076" s="34">
        <v>0</v>
      </c>
      <c r="AQ1076" s="34">
        <v>0</v>
      </c>
      <c r="AR1076" s="34">
        <f t="shared" si="872"/>
        <v>0</v>
      </c>
      <c r="AS1076" s="34">
        <v>0</v>
      </c>
      <c r="AT1076" s="34">
        <v>0</v>
      </c>
      <c r="AU1076" s="34">
        <v>0</v>
      </c>
      <c r="AV1076" s="34">
        <v>0</v>
      </c>
    </row>
    <row r="1077" spans="1:48" ht="114.75" x14ac:dyDescent="0.5">
      <c r="A1077" s="53">
        <v>992</v>
      </c>
      <c r="B1077" s="50" t="s">
        <v>2062</v>
      </c>
      <c r="C1077" s="51" t="s">
        <v>2063</v>
      </c>
      <c r="D1077" s="52">
        <v>2023</v>
      </c>
      <c r="E1077" s="52">
        <v>2023</v>
      </c>
      <c r="F1077" s="33">
        <v>32372.05</v>
      </c>
      <c r="G1077" s="34">
        <f t="shared" si="861"/>
        <v>0.3</v>
      </c>
      <c r="H1077" s="34">
        <f t="shared" si="862"/>
        <v>0</v>
      </c>
      <c r="I1077" s="34">
        <f t="shared" si="863"/>
        <v>13997.64</v>
      </c>
      <c r="J1077" s="34">
        <f t="shared" si="864"/>
        <v>13997.64</v>
      </c>
      <c r="K1077" s="34">
        <f t="shared" si="865"/>
        <v>0</v>
      </c>
      <c r="L1077" s="34">
        <f t="shared" si="866"/>
        <v>0</v>
      </c>
      <c r="M1077" s="34">
        <f t="shared" si="867"/>
        <v>0</v>
      </c>
      <c r="N1077" s="34">
        <v>0</v>
      </c>
      <c r="O1077" s="34">
        <v>0</v>
      </c>
      <c r="P1077" s="34">
        <f t="shared" si="868"/>
        <v>0</v>
      </c>
      <c r="Q1077" s="34">
        <v>0</v>
      </c>
      <c r="R1077" s="34">
        <v>0</v>
      </c>
      <c r="S1077" s="34">
        <v>0</v>
      </c>
      <c r="T1077" s="34">
        <v>0</v>
      </c>
      <c r="U1077" s="34">
        <v>0</v>
      </c>
      <c r="V1077" s="34">
        <v>0</v>
      </c>
      <c r="W1077" s="34">
        <f t="shared" si="869"/>
        <v>0</v>
      </c>
      <c r="X1077" s="34">
        <v>0</v>
      </c>
      <c r="Y1077" s="34">
        <v>0</v>
      </c>
      <c r="Z1077" s="34">
        <v>0</v>
      </c>
      <c r="AA1077" s="34">
        <v>0</v>
      </c>
      <c r="AB1077" s="34">
        <v>0</v>
      </c>
      <c r="AC1077" s="34">
        <v>0</v>
      </c>
      <c r="AD1077" s="34">
        <f t="shared" si="870"/>
        <v>11100</v>
      </c>
      <c r="AE1077" s="34">
        <f>15000-3900</f>
        <v>11100</v>
      </c>
      <c r="AF1077" s="34">
        <v>0</v>
      </c>
      <c r="AG1077" s="34">
        <v>0</v>
      </c>
      <c r="AH1077" s="34">
        <v>0</v>
      </c>
      <c r="AI1077" s="34">
        <v>0.3</v>
      </c>
      <c r="AJ1077" s="34">
        <v>0</v>
      </c>
      <c r="AK1077" s="34">
        <f t="shared" si="871"/>
        <v>897.64</v>
      </c>
      <c r="AL1077" s="34">
        <v>897.64</v>
      </c>
      <c r="AM1077" s="34">
        <v>0</v>
      </c>
      <c r="AN1077" s="34">
        <v>0</v>
      </c>
      <c r="AO1077" s="34">
        <v>0</v>
      </c>
      <c r="AP1077" s="34">
        <v>0</v>
      </c>
      <c r="AQ1077" s="34">
        <v>0</v>
      </c>
      <c r="AR1077" s="34">
        <f t="shared" si="872"/>
        <v>2000</v>
      </c>
      <c r="AS1077" s="34">
        <v>2000</v>
      </c>
      <c r="AT1077" s="34">
        <v>0</v>
      </c>
      <c r="AU1077" s="34">
        <v>0</v>
      </c>
      <c r="AV1077" s="34">
        <v>0</v>
      </c>
    </row>
    <row r="1078" spans="1:48" ht="76.5" x14ac:dyDescent="0.5">
      <c r="A1078" s="53">
        <v>993</v>
      </c>
      <c r="B1078" s="50" t="s">
        <v>2064</v>
      </c>
      <c r="C1078" s="51" t="s">
        <v>2065</v>
      </c>
      <c r="D1078" s="52">
        <v>2020</v>
      </c>
      <c r="E1078" s="52">
        <v>2021</v>
      </c>
      <c r="F1078" s="33">
        <v>11672.66</v>
      </c>
      <c r="G1078" s="34">
        <f t="shared" si="861"/>
        <v>0.4</v>
      </c>
      <c r="H1078" s="34">
        <f t="shared" si="862"/>
        <v>0</v>
      </c>
      <c r="I1078" s="34">
        <f t="shared" si="863"/>
        <v>11672.66</v>
      </c>
      <c r="J1078" s="34">
        <f t="shared" si="864"/>
        <v>11672.66</v>
      </c>
      <c r="K1078" s="34">
        <f t="shared" si="865"/>
        <v>0</v>
      </c>
      <c r="L1078" s="34">
        <f t="shared" si="866"/>
        <v>0</v>
      </c>
      <c r="M1078" s="34">
        <f t="shared" si="867"/>
        <v>0</v>
      </c>
      <c r="N1078" s="34">
        <v>0</v>
      </c>
      <c r="O1078" s="34">
        <v>0</v>
      </c>
      <c r="P1078" s="34">
        <f t="shared" si="868"/>
        <v>1672.66</v>
      </c>
      <c r="Q1078" s="34">
        <v>1672.66</v>
      </c>
      <c r="R1078" s="34">
        <v>0</v>
      </c>
      <c r="S1078" s="34">
        <v>0</v>
      </c>
      <c r="T1078" s="34">
        <v>0</v>
      </c>
      <c r="U1078" s="34">
        <v>0.4</v>
      </c>
      <c r="V1078" s="34">
        <v>0</v>
      </c>
      <c r="W1078" s="34">
        <f t="shared" si="869"/>
        <v>1000</v>
      </c>
      <c r="X1078" s="34">
        <v>1000</v>
      </c>
      <c r="Y1078" s="34">
        <v>0</v>
      </c>
      <c r="Z1078" s="34">
        <v>0</v>
      </c>
      <c r="AA1078" s="34">
        <v>0</v>
      </c>
      <c r="AB1078" s="34">
        <v>0</v>
      </c>
      <c r="AC1078" s="34">
        <v>0</v>
      </c>
      <c r="AD1078" s="34">
        <f t="shared" si="870"/>
        <v>9000</v>
      </c>
      <c r="AE1078" s="34">
        <v>9000</v>
      </c>
      <c r="AF1078" s="34">
        <v>0</v>
      </c>
      <c r="AG1078" s="34">
        <v>0</v>
      </c>
      <c r="AH1078" s="34">
        <v>0</v>
      </c>
      <c r="AI1078" s="34">
        <v>0</v>
      </c>
      <c r="AJ1078" s="34">
        <v>0</v>
      </c>
      <c r="AK1078" s="34">
        <f t="shared" si="871"/>
        <v>0</v>
      </c>
      <c r="AL1078" s="34">
        <v>0</v>
      </c>
      <c r="AM1078" s="34">
        <v>0</v>
      </c>
      <c r="AN1078" s="34">
        <v>0</v>
      </c>
      <c r="AO1078" s="34">
        <v>0</v>
      </c>
      <c r="AP1078" s="34">
        <v>0</v>
      </c>
      <c r="AQ1078" s="34">
        <v>0</v>
      </c>
      <c r="AR1078" s="34">
        <f t="shared" si="872"/>
        <v>0</v>
      </c>
      <c r="AS1078" s="34">
        <v>0</v>
      </c>
      <c r="AT1078" s="34">
        <v>0</v>
      </c>
      <c r="AU1078" s="34">
        <v>0</v>
      </c>
      <c r="AV1078" s="34">
        <v>0</v>
      </c>
    </row>
    <row r="1079" spans="1:48" ht="153" x14ac:dyDescent="0.5">
      <c r="A1079" s="53">
        <v>994</v>
      </c>
      <c r="B1079" s="50" t="s">
        <v>2066</v>
      </c>
      <c r="C1079" s="51" t="s">
        <v>2067</v>
      </c>
      <c r="D1079" s="52">
        <v>2020</v>
      </c>
      <c r="E1079" s="52">
        <v>2021</v>
      </c>
      <c r="F1079" s="33">
        <v>4730.74</v>
      </c>
      <c r="G1079" s="34">
        <f t="shared" si="861"/>
        <v>0.4</v>
      </c>
      <c r="H1079" s="34">
        <f t="shared" si="862"/>
        <v>0.63</v>
      </c>
      <c r="I1079" s="34">
        <f t="shared" si="863"/>
        <v>4723.74</v>
      </c>
      <c r="J1079" s="34">
        <f t="shared" si="864"/>
        <v>4723.74</v>
      </c>
      <c r="K1079" s="34">
        <f t="shared" si="865"/>
        <v>0</v>
      </c>
      <c r="L1079" s="34">
        <f t="shared" si="866"/>
        <v>0</v>
      </c>
      <c r="M1079" s="34">
        <f t="shared" si="867"/>
        <v>0</v>
      </c>
      <c r="N1079" s="34">
        <v>0</v>
      </c>
      <c r="O1079" s="34">
        <v>0</v>
      </c>
      <c r="P1079" s="34">
        <f t="shared" si="868"/>
        <v>473</v>
      </c>
      <c r="Q1079" s="33">
        <v>473</v>
      </c>
      <c r="R1079" s="34">
        <v>0</v>
      </c>
      <c r="S1079" s="34">
        <v>0</v>
      </c>
      <c r="T1079" s="34">
        <v>0</v>
      </c>
      <c r="U1079" s="34">
        <v>0.4</v>
      </c>
      <c r="V1079" s="34">
        <v>0.63</v>
      </c>
      <c r="W1079" s="34">
        <f t="shared" si="869"/>
        <v>250.74</v>
      </c>
      <c r="X1079" s="34">
        <v>250.74</v>
      </c>
      <c r="Y1079" s="34">
        <v>0</v>
      </c>
      <c r="Z1079" s="34">
        <v>0</v>
      </c>
      <c r="AA1079" s="34">
        <v>0</v>
      </c>
      <c r="AB1079" s="34">
        <v>0</v>
      </c>
      <c r="AC1079" s="34">
        <v>0</v>
      </c>
      <c r="AD1079" s="34">
        <f t="shared" si="870"/>
        <v>4000</v>
      </c>
      <c r="AE1079" s="34">
        <v>4000</v>
      </c>
      <c r="AF1079" s="34">
        <v>0</v>
      </c>
      <c r="AG1079" s="34">
        <v>0</v>
      </c>
      <c r="AH1079" s="34">
        <v>0</v>
      </c>
      <c r="AI1079" s="34">
        <v>0</v>
      </c>
      <c r="AJ1079" s="34">
        <v>0</v>
      </c>
      <c r="AK1079" s="34">
        <f t="shared" si="871"/>
        <v>0</v>
      </c>
      <c r="AL1079" s="34">
        <v>0</v>
      </c>
      <c r="AM1079" s="34">
        <v>0</v>
      </c>
      <c r="AN1079" s="34">
        <v>0</v>
      </c>
      <c r="AO1079" s="34">
        <v>0</v>
      </c>
      <c r="AP1079" s="34">
        <v>0</v>
      </c>
      <c r="AQ1079" s="34">
        <v>0</v>
      </c>
      <c r="AR1079" s="34">
        <f t="shared" si="872"/>
        <v>0</v>
      </c>
      <c r="AS1079" s="34">
        <v>0</v>
      </c>
      <c r="AT1079" s="34">
        <v>0</v>
      </c>
      <c r="AU1079" s="34">
        <v>0</v>
      </c>
      <c r="AV1079" s="34">
        <v>0</v>
      </c>
    </row>
    <row r="1080" spans="1:48" ht="153" x14ac:dyDescent="0.5">
      <c r="A1080" s="53">
        <v>995</v>
      </c>
      <c r="B1080" s="50" t="s">
        <v>2068</v>
      </c>
      <c r="C1080" s="51" t="s">
        <v>2069</v>
      </c>
      <c r="D1080" s="52">
        <v>2020</v>
      </c>
      <c r="E1080" s="52">
        <v>2020</v>
      </c>
      <c r="F1080" s="33">
        <v>4490.71</v>
      </c>
      <c r="G1080" s="34">
        <f t="shared" si="861"/>
        <v>0.78</v>
      </c>
      <c r="H1080" s="34">
        <f t="shared" si="862"/>
        <v>0</v>
      </c>
      <c r="I1080" s="34">
        <f t="shared" si="863"/>
        <v>4490.71</v>
      </c>
      <c r="J1080" s="34">
        <f t="shared" si="864"/>
        <v>4490.71</v>
      </c>
      <c r="K1080" s="34">
        <f t="shared" si="865"/>
        <v>0</v>
      </c>
      <c r="L1080" s="34">
        <f t="shared" si="866"/>
        <v>0</v>
      </c>
      <c r="M1080" s="34">
        <f t="shared" si="867"/>
        <v>0</v>
      </c>
      <c r="N1080" s="34">
        <v>0.78</v>
      </c>
      <c r="O1080" s="34">
        <v>0</v>
      </c>
      <c r="P1080" s="34">
        <f t="shared" si="868"/>
        <v>4490.71</v>
      </c>
      <c r="Q1080" s="34">
        <v>4490.71</v>
      </c>
      <c r="R1080" s="34">
        <v>0</v>
      </c>
      <c r="S1080" s="34">
        <v>0</v>
      </c>
      <c r="T1080" s="34">
        <v>0</v>
      </c>
      <c r="U1080" s="34">
        <v>0</v>
      </c>
      <c r="V1080" s="34">
        <v>0</v>
      </c>
      <c r="W1080" s="34">
        <f t="shared" si="869"/>
        <v>0</v>
      </c>
      <c r="X1080" s="34">
        <v>0</v>
      </c>
      <c r="Y1080" s="34">
        <v>0</v>
      </c>
      <c r="Z1080" s="34">
        <v>0</v>
      </c>
      <c r="AA1080" s="34">
        <v>0</v>
      </c>
      <c r="AB1080" s="34">
        <v>0</v>
      </c>
      <c r="AC1080" s="34">
        <v>0</v>
      </c>
      <c r="AD1080" s="34">
        <f t="shared" si="870"/>
        <v>0</v>
      </c>
      <c r="AE1080" s="34">
        <v>0</v>
      </c>
      <c r="AF1080" s="34">
        <v>0</v>
      </c>
      <c r="AG1080" s="34">
        <v>0</v>
      </c>
      <c r="AH1080" s="34">
        <v>0</v>
      </c>
      <c r="AI1080" s="34">
        <v>0</v>
      </c>
      <c r="AJ1080" s="34">
        <v>0</v>
      </c>
      <c r="AK1080" s="34">
        <f t="shared" si="871"/>
        <v>0</v>
      </c>
      <c r="AL1080" s="34">
        <v>0</v>
      </c>
      <c r="AM1080" s="34">
        <v>0</v>
      </c>
      <c r="AN1080" s="34">
        <v>0</v>
      </c>
      <c r="AO1080" s="34">
        <v>0</v>
      </c>
      <c r="AP1080" s="34">
        <v>0</v>
      </c>
      <c r="AQ1080" s="34">
        <v>0</v>
      </c>
      <c r="AR1080" s="34">
        <f t="shared" si="872"/>
        <v>0</v>
      </c>
      <c r="AS1080" s="34">
        <v>0</v>
      </c>
      <c r="AT1080" s="34">
        <v>0</v>
      </c>
      <c r="AU1080" s="34">
        <v>0</v>
      </c>
      <c r="AV1080" s="34">
        <v>0</v>
      </c>
    </row>
    <row r="1081" spans="1:48" ht="38.25" x14ac:dyDescent="0.5">
      <c r="A1081" s="53"/>
      <c r="B1081" s="55" t="s">
        <v>2070</v>
      </c>
      <c r="C1081" s="51"/>
      <c r="D1081" s="52"/>
      <c r="E1081" s="52"/>
      <c r="F1081" s="35">
        <f>SUM(F1082:F1084)</f>
        <v>33877.980000000003</v>
      </c>
      <c r="G1081" s="35">
        <f t="shared" ref="G1081:AV1081" si="873">SUM(G1082:G1084)</f>
        <v>4.8609999999999998</v>
      </c>
      <c r="H1081" s="35">
        <f t="shared" si="873"/>
        <v>0.65</v>
      </c>
      <c r="I1081" s="35">
        <f t="shared" si="873"/>
        <v>14983.989999999862</v>
      </c>
      <c r="J1081" s="35">
        <f t="shared" si="873"/>
        <v>14983.989999999862</v>
      </c>
      <c r="K1081" s="35">
        <f t="shared" si="873"/>
        <v>0</v>
      </c>
      <c r="L1081" s="35">
        <f t="shared" si="873"/>
        <v>0</v>
      </c>
      <c r="M1081" s="35">
        <f t="shared" si="873"/>
        <v>0</v>
      </c>
      <c r="N1081" s="35">
        <f t="shared" si="873"/>
        <v>4.8609999999999998</v>
      </c>
      <c r="O1081" s="35">
        <f t="shared" si="873"/>
        <v>0.65</v>
      </c>
      <c r="P1081" s="35">
        <f t="shared" si="873"/>
        <v>6983.9899999998597</v>
      </c>
      <c r="Q1081" s="35">
        <f t="shared" si="873"/>
        <v>6983.9899999998597</v>
      </c>
      <c r="R1081" s="35">
        <f t="shared" si="873"/>
        <v>0</v>
      </c>
      <c r="S1081" s="35">
        <f t="shared" si="873"/>
        <v>0</v>
      </c>
      <c r="T1081" s="35">
        <f t="shared" si="873"/>
        <v>0</v>
      </c>
      <c r="U1081" s="35">
        <f t="shared" si="873"/>
        <v>0</v>
      </c>
      <c r="V1081" s="35">
        <f t="shared" si="873"/>
        <v>0</v>
      </c>
      <c r="W1081" s="35">
        <f t="shared" si="873"/>
        <v>8000</v>
      </c>
      <c r="X1081" s="35">
        <f t="shared" si="873"/>
        <v>8000</v>
      </c>
      <c r="Y1081" s="35">
        <f t="shared" si="873"/>
        <v>0</v>
      </c>
      <c r="Z1081" s="35">
        <f t="shared" si="873"/>
        <v>0</v>
      </c>
      <c r="AA1081" s="35">
        <f t="shared" si="873"/>
        <v>0</v>
      </c>
      <c r="AB1081" s="35">
        <f t="shared" si="873"/>
        <v>0</v>
      </c>
      <c r="AC1081" s="35">
        <f t="shared" si="873"/>
        <v>0</v>
      </c>
      <c r="AD1081" s="35">
        <f t="shared" si="873"/>
        <v>0</v>
      </c>
      <c r="AE1081" s="35">
        <f t="shared" si="873"/>
        <v>0</v>
      </c>
      <c r="AF1081" s="35">
        <f t="shared" si="873"/>
        <v>0</v>
      </c>
      <c r="AG1081" s="35">
        <f t="shared" si="873"/>
        <v>0</v>
      </c>
      <c r="AH1081" s="35">
        <f t="shared" si="873"/>
        <v>0</v>
      </c>
      <c r="AI1081" s="35">
        <f t="shared" si="873"/>
        <v>0</v>
      </c>
      <c r="AJ1081" s="35">
        <f t="shared" si="873"/>
        <v>0</v>
      </c>
      <c r="AK1081" s="35">
        <f t="shared" si="873"/>
        <v>0</v>
      </c>
      <c r="AL1081" s="35">
        <f t="shared" si="873"/>
        <v>0</v>
      </c>
      <c r="AM1081" s="35">
        <f t="shared" si="873"/>
        <v>0</v>
      </c>
      <c r="AN1081" s="35">
        <f t="shared" si="873"/>
        <v>0</v>
      </c>
      <c r="AO1081" s="35">
        <f t="shared" si="873"/>
        <v>0</v>
      </c>
      <c r="AP1081" s="35">
        <f t="shared" si="873"/>
        <v>0</v>
      </c>
      <c r="AQ1081" s="35">
        <f t="shared" si="873"/>
        <v>0</v>
      </c>
      <c r="AR1081" s="35">
        <f t="shared" si="873"/>
        <v>0</v>
      </c>
      <c r="AS1081" s="35">
        <f t="shared" si="873"/>
        <v>0</v>
      </c>
      <c r="AT1081" s="35">
        <f t="shared" si="873"/>
        <v>0</v>
      </c>
      <c r="AU1081" s="35">
        <f t="shared" si="873"/>
        <v>0</v>
      </c>
      <c r="AV1081" s="35">
        <f t="shared" si="873"/>
        <v>0</v>
      </c>
    </row>
    <row r="1082" spans="1:48" ht="153" x14ac:dyDescent="0.5">
      <c r="A1082" s="53">
        <v>996</v>
      </c>
      <c r="B1082" s="50" t="s">
        <v>2071</v>
      </c>
      <c r="C1082" s="51" t="s">
        <v>2072</v>
      </c>
      <c r="D1082" s="52">
        <v>2018</v>
      </c>
      <c r="E1082" s="52">
        <v>2020</v>
      </c>
      <c r="F1082" s="33">
        <v>17149.5</v>
      </c>
      <c r="G1082" s="34">
        <f t="shared" ref="G1082:H1084" si="874">N1082+U1082+AB1082+AI1082+AP1082</f>
        <v>3.23</v>
      </c>
      <c r="H1082" s="34">
        <f t="shared" si="874"/>
        <v>0.4</v>
      </c>
      <c r="I1082" s="34">
        <f t="shared" ref="I1082:I1084" si="875">J1082+K1082+L1082</f>
        <v>11621.95</v>
      </c>
      <c r="J1082" s="34">
        <f t="shared" ref="J1082:M1084" si="876">Q1082+X1082+AE1082+AL1082+AS1082</f>
        <v>11621.95</v>
      </c>
      <c r="K1082" s="34">
        <f t="shared" si="876"/>
        <v>0</v>
      </c>
      <c r="L1082" s="34">
        <f t="shared" si="876"/>
        <v>0</v>
      </c>
      <c r="M1082" s="34">
        <f t="shared" si="876"/>
        <v>0</v>
      </c>
      <c r="N1082" s="34">
        <v>3.23</v>
      </c>
      <c r="O1082" s="34">
        <v>0.4</v>
      </c>
      <c r="P1082" s="34">
        <f t="shared" ref="P1082:P1084" si="877">Q1082+R1082+S1082</f>
        <v>3621.95</v>
      </c>
      <c r="Q1082" s="34">
        <v>3621.95</v>
      </c>
      <c r="R1082" s="34">
        <v>0</v>
      </c>
      <c r="S1082" s="34">
        <v>0</v>
      </c>
      <c r="T1082" s="34">
        <v>0</v>
      </c>
      <c r="U1082" s="34">
        <v>0</v>
      </c>
      <c r="V1082" s="34">
        <v>0</v>
      </c>
      <c r="W1082" s="34">
        <f t="shared" ref="W1082:W1084" si="878">X1082+Y1082+Z1082</f>
        <v>8000</v>
      </c>
      <c r="X1082" s="34">
        <v>8000</v>
      </c>
      <c r="Y1082" s="34">
        <v>0</v>
      </c>
      <c r="Z1082" s="34">
        <v>0</v>
      </c>
      <c r="AA1082" s="34">
        <v>0</v>
      </c>
      <c r="AB1082" s="34">
        <v>0</v>
      </c>
      <c r="AC1082" s="34">
        <v>0</v>
      </c>
      <c r="AD1082" s="34">
        <f t="shared" ref="AD1082:AD1084" si="879">AE1082+AF1082+AG1082</f>
        <v>0</v>
      </c>
      <c r="AE1082" s="34">
        <v>0</v>
      </c>
      <c r="AF1082" s="34">
        <v>0</v>
      </c>
      <c r="AG1082" s="34">
        <v>0</v>
      </c>
      <c r="AH1082" s="34">
        <v>0</v>
      </c>
      <c r="AI1082" s="34">
        <v>0</v>
      </c>
      <c r="AJ1082" s="34">
        <v>0</v>
      </c>
      <c r="AK1082" s="34">
        <f t="shared" ref="AK1082:AK1084" si="880">AL1082+AM1082+AN1082</f>
        <v>0</v>
      </c>
      <c r="AL1082" s="34">
        <v>0</v>
      </c>
      <c r="AM1082" s="34">
        <v>0</v>
      </c>
      <c r="AN1082" s="34">
        <v>0</v>
      </c>
      <c r="AO1082" s="34">
        <v>0</v>
      </c>
      <c r="AP1082" s="34">
        <v>0</v>
      </c>
      <c r="AQ1082" s="34">
        <v>0</v>
      </c>
      <c r="AR1082" s="34">
        <f t="shared" ref="AR1082:AR1084" si="881">AS1082+AT1082+AU1082</f>
        <v>0</v>
      </c>
      <c r="AS1082" s="34">
        <v>0</v>
      </c>
      <c r="AT1082" s="34">
        <v>0</v>
      </c>
      <c r="AU1082" s="34">
        <v>0</v>
      </c>
      <c r="AV1082" s="34">
        <v>0</v>
      </c>
    </row>
    <row r="1083" spans="1:48" ht="114.75" x14ac:dyDescent="0.5">
      <c r="A1083" s="53">
        <v>997</v>
      </c>
      <c r="B1083" s="50" t="s">
        <v>2073</v>
      </c>
      <c r="C1083" s="51" t="s">
        <v>2074</v>
      </c>
      <c r="D1083" s="52">
        <v>2019</v>
      </c>
      <c r="E1083" s="52">
        <v>2020</v>
      </c>
      <c r="F1083" s="33">
        <v>13518.54</v>
      </c>
      <c r="G1083" s="34">
        <f t="shared" si="874"/>
        <v>1.631</v>
      </c>
      <c r="H1083" s="34">
        <f t="shared" si="874"/>
        <v>0.25</v>
      </c>
      <c r="I1083" s="34">
        <f t="shared" si="875"/>
        <v>152.0999999998603</v>
      </c>
      <c r="J1083" s="34">
        <f t="shared" si="876"/>
        <v>152.0999999998603</v>
      </c>
      <c r="K1083" s="34">
        <f t="shared" si="876"/>
        <v>0</v>
      </c>
      <c r="L1083" s="34">
        <f t="shared" si="876"/>
        <v>0</v>
      </c>
      <c r="M1083" s="34">
        <f t="shared" si="876"/>
        <v>0</v>
      </c>
      <c r="N1083" s="34">
        <v>1.631</v>
      </c>
      <c r="O1083" s="34">
        <v>0.25</v>
      </c>
      <c r="P1083" s="34">
        <f t="shared" si="877"/>
        <v>152.0999999998603</v>
      </c>
      <c r="Q1083" s="34">
        <v>152.0999999998603</v>
      </c>
      <c r="R1083" s="34">
        <v>0</v>
      </c>
      <c r="S1083" s="34">
        <v>0</v>
      </c>
      <c r="T1083" s="34">
        <v>0</v>
      </c>
      <c r="U1083" s="34">
        <v>0</v>
      </c>
      <c r="V1083" s="34">
        <v>0</v>
      </c>
      <c r="W1083" s="34">
        <f t="shared" si="878"/>
        <v>0</v>
      </c>
      <c r="X1083" s="34">
        <v>0</v>
      </c>
      <c r="Y1083" s="34">
        <v>0</v>
      </c>
      <c r="Z1083" s="34">
        <v>0</v>
      </c>
      <c r="AA1083" s="34">
        <v>0</v>
      </c>
      <c r="AB1083" s="34">
        <v>0</v>
      </c>
      <c r="AC1083" s="34">
        <v>0</v>
      </c>
      <c r="AD1083" s="34">
        <f t="shared" si="879"/>
        <v>0</v>
      </c>
      <c r="AE1083" s="34">
        <v>0</v>
      </c>
      <c r="AF1083" s="34">
        <v>0</v>
      </c>
      <c r="AG1083" s="34">
        <v>0</v>
      </c>
      <c r="AH1083" s="34">
        <v>0</v>
      </c>
      <c r="AI1083" s="34">
        <v>0</v>
      </c>
      <c r="AJ1083" s="34">
        <v>0</v>
      </c>
      <c r="AK1083" s="34">
        <f t="shared" si="880"/>
        <v>0</v>
      </c>
      <c r="AL1083" s="34">
        <v>0</v>
      </c>
      <c r="AM1083" s="34">
        <v>0</v>
      </c>
      <c r="AN1083" s="34">
        <v>0</v>
      </c>
      <c r="AO1083" s="34">
        <v>0</v>
      </c>
      <c r="AP1083" s="34">
        <v>0</v>
      </c>
      <c r="AQ1083" s="34">
        <v>0</v>
      </c>
      <c r="AR1083" s="34">
        <f t="shared" si="881"/>
        <v>0</v>
      </c>
      <c r="AS1083" s="34">
        <v>0</v>
      </c>
      <c r="AT1083" s="34">
        <v>0</v>
      </c>
      <c r="AU1083" s="34">
        <v>0</v>
      </c>
      <c r="AV1083" s="34">
        <v>0</v>
      </c>
    </row>
    <row r="1084" spans="1:48" ht="153" x14ac:dyDescent="0.5">
      <c r="A1084" s="53">
        <v>998</v>
      </c>
      <c r="B1084" s="50" t="s">
        <v>2075</v>
      </c>
      <c r="C1084" s="51" t="s">
        <v>2076</v>
      </c>
      <c r="D1084" s="52">
        <v>2020</v>
      </c>
      <c r="E1084" s="52">
        <v>2020</v>
      </c>
      <c r="F1084" s="33">
        <v>3209.94</v>
      </c>
      <c r="G1084" s="34">
        <f t="shared" si="874"/>
        <v>0</v>
      </c>
      <c r="H1084" s="34">
        <f t="shared" si="874"/>
        <v>0</v>
      </c>
      <c r="I1084" s="34">
        <f t="shared" si="875"/>
        <v>3209.94</v>
      </c>
      <c r="J1084" s="34">
        <f t="shared" si="876"/>
        <v>3209.94</v>
      </c>
      <c r="K1084" s="34">
        <f t="shared" si="876"/>
        <v>0</v>
      </c>
      <c r="L1084" s="34">
        <f t="shared" si="876"/>
        <v>0</v>
      </c>
      <c r="M1084" s="34">
        <f t="shared" si="876"/>
        <v>0</v>
      </c>
      <c r="N1084" s="34">
        <v>0</v>
      </c>
      <c r="O1084" s="34">
        <v>0</v>
      </c>
      <c r="P1084" s="34">
        <f t="shared" si="877"/>
        <v>3209.94</v>
      </c>
      <c r="Q1084" s="34">
        <v>3209.94</v>
      </c>
      <c r="R1084" s="34">
        <v>0</v>
      </c>
      <c r="S1084" s="34">
        <v>0</v>
      </c>
      <c r="T1084" s="34">
        <v>0</v>
      </c>
      <c r="U1084" s="34">
        <v>0</v>
      </c>
      <c r="V1084" s="34">
        <v>0</v>
      </c>
      <c r="W1084" s="34">
        <f t="shared" si="878"/>
        <v>0</v>
      </c>
      <c r="X1084" s="34">
        <v>0</v>
      </c>
      <c r="Y1084" s="34">
        <v>0</v>
      </c>
      <c r="Z1084" s="34">
        <v>0</v>
      </c>
      <c r="AA1084" s="34">
        <v>0</v>
      </c>
      <c r="AB1084" s="34">
        <v>0</v>
      </c>
      <c r="AC1084" s="34">
        <v>0</v>
      </c>
      <c r="AD1084" s="34">
        <f t="shared" si="879"/>
        <v>0</v>
      </c>
      <c r="AE1084" s="34">
        <v>0</v>
      </c>
      <c r="AF1084" s="34">
        <v>0</v>
      </c>
      <c r="AG1084" s="34">
        <v>0</v>
      </c>
      <c r="AH1084" s="34">
        <v>0</v>
      </c>
      <c r="AI1084" s="34">
        <v>0</v>
      </c>
      <c r="AJ1084" s="34">
        <v>0</v>
      </c>
      <c r="AK1084" s="34">
        <f t="shared" si="880"/>
        <v>0</v>
      </c>
      <c r="AL1084" s="34">
        <v>0</v>
      </c>
      <c r="AM1084" s="34">
        <v>0</v>
      </c>
      <c r="AN1084" s="34">
        <v>0</v>
      </c>
      <c r="AO1084" s="34">
        <v>0</v>
      </c>
      <c r="AP1084" s="34">
        <v>0</v>
      </c>
      <c r="AQ1084" s="34">
        <v>0</v>
      </c>
      <c r="AR1084" s="34">
        <f t="shared" si="881"/>
        <v>0</v>
      </c>
      <c r="AS1084" s="34">
        <v>0</v>
      </c>
      <c r="AT1084" s="34">
        <v>0</v>
      </c>
      <c r="AU1084" s="34">
        <v>0</v>
      </c>
      <c r="AV1084" s="34">
        <v>0</v>
      </c>
    </row>
    <row r="1085" spans="1:48" ht="38.25" x14ac:dyDescent="0.5">
      <c r="A1085" s="53"/>
      <c r="B1085" s="43" t="s">
        <v>451</v>
      </c>
      <c r="C1085" s="48"/>
      <c r="D1085" s="52"/>
      <c r="E1085" s="45"/>
      <c r="F1085" s="35">
        <f>SUM(F1086:F1091)</f>
        <v>83263.520000000004</v>
      </c>
      <c r="G1085" s="35">
        <f t="shared" ref="G1085:AV1085" si="882">SUM(G1086:G1091)</f>
        <v>2.5299999999999998</v>
      </c>
      <c r="H1085" s="35">
        <f t="shared" si="882"/>
        <v>2.0099999999999998</v>
      </c>
      <c r="I1085" s="35">
        <f t="shared" si="882"/>
        <v>58720.097093334487</v>
      </c>
      <c r="J1085" s="35">
        <f t="shared" si="882"/>
        <v>58720.097093334487</v>
      </c>
      <c r="K1085" s="35">
        <f t="shared" si="882"/>
        <v>0</v>
      </c>
      <c r="L1085" s="35">
        <f t="shared" si="882"/>
        <v>0</v>
      </c>
      <c r="M1085" s="35">
        <f t="shared" si="882"/>
        <v>0</v>
      </c>
      <c r="N1085" s="35">
        <f t="shared" si="882"/>
        <v>0</v>
      </c>
      <c r="O1085" s="35">
        <f t="shared" si="882"/>
        <v>0</v>
      </c>
      <c r="P1085" s="35">
        <f t="shared" si="882"/>
        <v>22849.771022334135</v>
      </c>
      <c r="Q1085" s="35">
        <f t="shared" si="882"/>
        <v>22849.771022334135</v>
      </c>
      <c r="R1085" s="35">
        <f t="shared" si="882"/>
        <v>0</v>
      </c>
      <c r="S1085" s="35">
        <f t="shared" si="882"/>
        <v>0</v>
      </c>
      <c r="T1085" s="35">
        <f t="shared" si="882"/>
        <v>0</v>
      </c>
      <c r="U1085" s="35">
        <f t="shared" si="882"/>
        <v>2.5299999999999998</v>
      </c>
      <c r="V1085" s="35">
        <f t="shared" si="882"/>
        <v>2.0099999999999998</v>
      </c>
      <c r="W1085" s="35">
        <f t="shared" si="882"/>
        <v>17860.31948000022</v>
      </c>
      <c r="X1085" s="35">
        <f t="shared" si="882"/>
        <v>17860.31948000022</v>
      </c>
      <c r="Y1085" s="35">
        <f t="shared" si="882"/>
        <v>0</v>
      </c>
      <c r="Z1085" s="35">
        <f t="shared" si="882"/>
        <v>0</v>
      </c>
      <c r="AA1085" s="35">
        <f t="shared" si="882"/>
        <v>0</v>
      </c>
      <c r="AB1085" s="35">
        <f t="shared" si="882"/>
        <v>0</v>
      </c>
      <c r="AC1085" s="35">
        <f t="shared" si="882"/>
        <v>0</v>
      </c>
      <c r="AD1085" s="35">
        <f t="shared" si="882"/>
        <v>18000.006591000129</v>
      </c>
      <c r="AE1085" s="35">
        <f t="shared" si="882"/>
        <v>18000.006591000129</v>
      </c>
      <c r="AF1085" s="35">
        <f t="shared" si="882"/>
        <v>0</v>
      </c>
      <c r="AG1085" s="35">
        <f t="shared" si="882"/>
        <v>0</v>
      </c>
      <c r="AH1085" s="35">
        <f t="shared" si="882"/>
        <v>0</v>
      </c>
      <c r="AI1085" s="35">
        <f t="shared" si="882"/>
        <v>0</v>
      </c>
      <c r="AJ1085" s="35">
        <f t="shared" si="882"/>
        <v>0</v>
      </c>
      <c r="AK1085" s="35">
        <f t="shared" si="882"/>
        <v>0</v>
      </c>
      <c r="AL1085" s="35">
        <f t="shared" si="882"/>
        <v>0</v>
      </c>
      <c r="AM1085" s="35">
        <f t="shared" si="882"/>
        <v>0</v>
      </c>
      <c r="AN1085" s="35">
        <f t="shared" si="882"/>
        <v>0</v>
      </c>
      <c r="AO1085" s="35">
        <f t="shared" si="882"/>
        <v>0</v>
      </c>
      <c r="AP1085" s="35">
        <f t="shared" si="882"/>
        <v>0</v>
      </c>
      <c r="AQ1085" s="35">
        <f t="shared" si="882"/>
        <v>0</v>
      </c>
      <c r="AR1085" s="35">
        <f t="shared" si="882"/>
        <v>10</v>
      </c>
      <c r="AS1085" s="35">
        <f t="shared" si="882"/>
        <v>10</v>
      </c>
      <c r="AT1085" s="35">
        <f t="shared" si="882"/>
        <v>0</v>
      </c>
      <c r="AU1085" s="35">
        <f t="shared" si="882"/>
        <v>0</v>
      </c>
      <c r="AV1085" s="35">
        <f t="shared" si="882"/>
        <v>0</v>
      </c>
    </row>
    <row r="1086" spans="1:48" ht="114.75" x14ac:dyDescent="0.5">
      <c r="A1086" s="53">
        <v>999</v>
      </c>
      <c r="B1086" s="50" t="s">
        <v>2077</v>
      </c>
      <c r="C1086" s="51" t="s">
        <v>2078</v>
      </c>
      <c r="D1086" s="52">
        <v>2017</v>
      </c>
      <c r="E1086" s="52">
        <v>2025</v>
      </c>
      <c r="F1086" s="33">
        <v>18231.740000000002</v>
      </c>
      <c r="G1086" s="34">
        <f t="shared" ref="G1086:H1091" si="883">N1086+U1086+AB1086+AI1086+AP1086</f>
        <v>0</v>
      </c>
      <c r="H1086" s="34">
        <f t="shared" si="883"/>
        <v>0</v>
      </c>
      <c r="I1086" s="34">
        <f t="shared" ref="I1086:I1091" si="884">J1086+K1086+L1086</f>
        <v>10</v>
      </c>
      <c r="J1086" s="34">
        <f t="shared" ref="J1086:M1091" si="885">Q1086+X1086+AE1086+AL1086+AS1086</f>
        <v>10</v>
      </c>
      <c r="K1086" s="34">
        <f t="shared" si="885"/>
        <v>0</v>
      </c>
      <c r="L1086" s="34">
        <f t="shared" si="885"/>
        <v>0</v>
      </c>
      <c r="M1086" s="34">
        <f t="shared" si="885"/>
        <v>0</v>
      </c>
      <c r="N1086" s="34">
        <v>0</v>
      </c>
      <c r="O1086" s="34">
        <v>0</v>
      </c>
      <c r="P1086" s="34">
        <f t="shared" ref="P1086:P1091" si="886">Q1086+R1086+S1086</f>
        <v>0</v>
      </c>
      <c r="Q1086" s="34">
        <v>0</v>
      </c>
      <c r="R1086" s="34">
        <v>0</v>
      </c>
      <c r="S1086" s="34">
        <v>0</v>
      </c>
      <c r="T1086" s="34">
        <v>0</v>
      </c>
      <c r="U1086" s="34">
        <v>0</v>
      </c>
      <c r="V1086" s="34">
        <v>0</v>
      </c>
      <c r="W1086" s="34">
        <f t="shared" ref="W1086:W1091" si="887">X1086+Y1086+Z1086</f>
        <v>0</v>
      </c>
      <c r="X1086" s="34">
        <v>0</v>
      </c>
      <c r="Y1086" s="34">
        <v>0</v>
      </c>
      <c r="Z1086" s="34">
        <v>0</v>
      </c>
      <c r="AA1086" s="34">
        <v>0</v>
      </c>
      <c r="AB1086" s="34">
        <v>0</v>
      </c>
      <c r="AC1086" s="34">
        <v>0</v>
      </c>
      <c r="AD1086" s="34">
        <f t="shared" ref="AD1086:AD1091" si="888">AE1086+AF1086+AG1086</f>
        <v>0</v>
      </c>
      <c r="AE1086" s="34">
        <v>0</v>
      </c>
      <c r="AF1086" s="34">
        <v>0</v>
      </c>
      <c r="AG1086" s="34">
        <v>0</v>
      </c>
      <c r="AH1086" s="34">
        <v>0</v>
      </c>
      <c r="AI1086" s="34">
        <v>0</v>
      </c>
      <c r="AJ1086" s="34">
        <v>0</v>
      </c>
      <c r="AK1086" s="34">
        <f t="shared" ref="AK1086:AK1091" si="889">AL1086+AM1086+AN1086</f>
        <v>0</v>
      </c>
      <c r="AL1086" s="34">
        <v>0</v>
      </c>
      <c r="AM1086" s="34">
        <v>0</v>
      </c>
      <c r="AN1086" s="34">
        <v>0</v>
      </c>
      <c r="AO1086" s="34">
        <v>0</v>
      </c>
      <c r="AP1086" s="34">
        <v>0</v>
      </c>
      <c r="AQ1086" s="34">
        <v>0</v>
      </c>
      <c r="AR1086" s="34">
        <f t="shared" ref="AR1086:AR1091" si="890">AS1086+AT1086+AU1086</f>
        <v>10</v>
      </c>
      <c r="AS1086" s="34">
        <v>10</v>
      </c>
      <c r="AT1086" s="34">
        <v>0</v>
      </c>
      <c r="AU1086" s="34">
        <v>0</v>
      </c>
      <c r="AV1086" s="34">
        <v>0</v>
      </c>
    </row>
    <row r="1087" spans="1:48" ht="114.75" x14ac:dyDescent="0.5">
      <c r="A1087" s="53">
        <v>1000</v>
      </c>
      <c r="B1087" s="50" t="s">
        <v>2079</v>
      </c>
      <c r="C1087" s="51" t="s">
        <v>2080</v>
      </c>
      <c r="D1087" s="52">
        <v>2016</v>
      </c>
      <c r="E1087" s="52">
        <v>2021</v>
      </c>
      <c r="F1087" s="33">
        <v>3466.6</v>
      </c>
      <c r="G1087" s="34">
        <f t="shared" si="883"/>
        <v>0.7</v>
      </c>
      <c r="H1087" s="34">
        <f t="shared" si="883"/>
        <v>0.25</v>
      </c>
      <c r="I1087" s="34">
        <f t="shared" si="884"/>
        <v>2464.5219999999999</v>
      </c>
      <c r="J1087" s="34">
        <f t="shared" si="885"/>
        <v>2464.5219999999999</v>
      </c>
      <c r="K1087" s="34">
        <f t="shared" si="885"/>
        <v>0</v>
      </c>
      <c r="L1087" s="34">
        <f t="shared" si="885"/>
        <v>0</v>
      </c>
      <c r="M1087" s="34">
        <f t="shared" si="885"/>
        <v>0</v>
      </c>
      <c r="N1087" s="34">
        <v>0</v>
      </c>
      <c r="O1087" s="34">
        <v>0</v>
      </c>
      <c r="P1087" s="34">
        <f t="shared" si="886"/>
        <v>2057.65</v>
      </c>
      <c r="Q1087" s="34">
        <v>2057.65</v>
      </c>
      <c r="R1087" s="34">
        <v>0</v>
      </c>
      <c r="S1087" s="34">
        <v>0</v>
      </c>
      <c r="T1087" s="34">
        <v>0</v>
      </c>
      <c r="U1087" s="34">
        <v>0.7</v>
      </c>
      <c r="V1087" s="34">
        <v>0.25</v>
      </c>
      <c r="W1087" s="34">
        <f t="shared" si="887"/>
        <v>406.87200000000001</v>
      </c>
      <c r="X1087" s="34">
        <v>406.87200000000001</v>
      </c>
      <c r="Y1087" s="34">
        <v>0</v>
      </c>
      <c r="Z1087" s="34">
        <v>0</v>
      </c>
      <c r="AA1087" s="34">
        <v>0</v>
      </c>
      <c r="AB1087" s="34">
        <v>0</v>
      </c>
      <c r="AC1087" s="34">
        <v>0</v>
      </c>
      <c r="AD1087" s="34">
        <f t="shared" si="888"/>
        <v>0</v>
      </c>
      <c r="AE1087" s="34">
        <v>0</v>
      </c>
      <c r="AF1087" s="34">
        <v>0</v>
      </c>
      <c r="AG1087" s="34">
        <v>0</v>
      </c>
      <c r="AH1087" s="34">
        <v>0</v>
      </c>
      <c r="AI1087" s="34">
        <v>0</v>
      </c>
      <c r="AJ1087" s="34">
        <v>0</v>
      </c>
      <c r="AK1087" s="34">
        <f t="shared" si="889"/>
        <v>0</v>
      </c>
      <c r="AL1087" s="34">
        <v>0</v>
      </c>
      <c r="AM1087" s="34">
        <v>0</v>
      </c>
      <c r="AN1087" s="34">
        <v>0</v>
      </c>
      <c r="AO1087" s="34">
        <v>0</v>
      </c>
      <c r="AP1087" s="34">
        <v>0</v>
      </c>
      <c r="AQ1087" s="34">
        <v>0</v>
      </c>
      <c r="AR1087" s="34">
        <f t="shared" si="890"/>
        <v>0</v>
      </c>
      <c r="AS1087" s="34">
        <v>0</v>
      </c>
      <c r="AT1087" s="34">
        <v>0</v>
      </c>
      <c r="AU1087" s="34">
        <v>0</v>
      </c>
      <c r="AV1087" s="34">
        <v>0</v>
      </c>
    </row>
    <row r="1088" spans="1:48" ht="76.5" x14ac:dyDescent="0.5">
      <c r="A1088" s="53">
        <v>1001</v>
      </c>
      <c r="B1088" s="50" t="s">
        <v>2081</v>
      </c>
      <c r="C1088" s="51" t="s">
        <v>2082</v>
      </c>
      <c r="D1088" s="52">
        <v>2013</v>
      </c>
      <c r="E1088" s="52">
        <v>2021</v>
      </c>
      <c r="F1088" s="33">
        <v>2699.55</v>
      </c>
      <c r="G1088" s="34">
        <f t="shared" si="883"/>
        <v>0</v>
      </c>
      <c r="H1088" s="34">
        <f t="shared" si="883"/>
        <v>0.25</v>
      </c>
      <c r="I1088" s="34">
        <f t="shared" si="884"/>
        <v>2699.55</v>
      </c>
      <c r="J1088" s="34">
        <f t="shared" si="885"/>
        <v>2699.55</v>
      </c>
      <c r="K1088" s="34">
        <f t="shared" si="885"/>
        <v>0</v>
      </c>
      <c r="L1088" s="34">
        <f t="shared" si="885"/>
        <v>0</v>
      </c>
      <c r="M1088" s="34">
        <f t="shared" si="885"/>
        <v>0</v>
      </c>
      <c r="N1088" s="34">
        <v>0</v>
      </c>
      <c r="O1088" s="34">
        <v>0</v>
      </c>
      <c r="P1088" s="34">
        <f t="shared" si="886"/>
        <v>0</v>
      </c>
      <c r="Q1088" s="34">
        <v>0</v>
      </c>
      <c r="R1088" s="34">
        <v>0</v>
      </c>
      <c r="S1088" s="34">
        <v>0</v>
      </c>
      <c r="T1088" s="34">
        <v>0</v>
      </c>
      <c r="U1088" s="34">
        <v>0</v>
      </c>
      <c r="V1088" s="34">
        <v>0.25</v>
      </c>
      <c r="W1088" s="34">
        <f t="shared" si="887"/>
        <v>2699.55</v>
      </c>
      <c r="X1088" s="34">
        <v>2699.55</v>
      </c>
      <c r="Y1088" s="34">
        <v>0</v>
      </c>
      <c r="Z1088" s="34">
        <v>0</v>
      </c>
      <c r="AA1088" s="34">
        <v>0</v>
      </c>
      <c r="AB1088" s="34">
        <v>0</v>
      </c>
      <c r="AC1088" s="34">
        <v>0</v>
      </c>
      <c r="AD1088" s="34">
        <f t="shared" si="888"/>
        <v>0</v>
      </c>
      <c r="AE1088" s="34">
        <v>0</v>
      </c>
      <c r="AF1088" s="34">
        <v>0</v>
      </c>
      <c r="AG1088" s="34">
        <v>0</v>
      </c>
      <c r="AH1088" s="34">
        <v>0</v>
      </c>
      <c r="AI1088" s="34">
        <v>0</v>
      </c>
      <c r="AJ1088" s="34">
        <v>0</v>
      </c>
      <c r="AK1088" s="34">
        <f t="shared" si="889"/>
        <v>0</v>
      </c>
      <c r="AL1088" s="34">
        <v>0</v>
      </c>
      <c r="AM1088" s="34">
        <v>0</v>
      </c>
      <c r="AN1088" s="34">
        <v>0</v>
      </c>
      <c r="AO1088" s="34">
        <v>0</v>
      </c>
      <c r="AP1088" s="34">
        <v>0</v>
      </c>
      <c r="AQ1088" s="34">
        <v>0</v>
      </c>
      <c r="AR1088" s="34">
        <f t="shared" si="890"/>
        <v>0</v>
      </c>
      <c r="AS1088" s="34">
        <v>0</v>
      </c>
      <c r="AT1088" s="34">
        <v>0</v>
      </c>
      <c r="AU1088" s="34">
        <v>0</v>
      </c>
      <c r="AV1088" s="34">
        <v>0</v>
      </c>
    </row>
    <row r="1089" spans="1:48" ht="76.5" x14ac:dyDescent="0.5">
      <c r="A1089" s="53">
        <v>1002</v>
      </c>
      <c r="B1089" s="50" t="s">
        <v>2083</v>
      </c>
      <c r="C1089" s="51" t="s">
        <v>2084</v>
      </c>
      <c r="D1089" s="52">
        <v>2013</v>
      </c>
      <c r="E1089" s="52">
        <v>2021</v>
      </c>
      <c r="F1089" s="33">
        <v>40196.019999999997</v>
      </c>
      <c r="G1089" s="34">
        <f t="shared" si="883"/>
        <v>1.69</v>
      </c>
      <c r="H1089" s="34">
        <f t="shared" si="883"/>
        <v>1.26</v>
      </c>
      <c r="I1089" s="34">
        <f t="shared" si="884"/>
        <v>35276.455093334487</v>
      </c>
      <c r="J1089" s="34">
        <f t="shared" si="885"/>
        <v>35276.455093334487</v>
      </c>
      <c r="K1089" s="34">
        <f t="shared" si="885"/>
        <v>0</v>
      </c>
      <c r="L1089" s="34">
        <f t="shared" si="885"/>
        <v>0</v>
      </c>
      <c r="M1089" s="34">
        <f t="shared" si="885"/>
        <v>0</v>
      </c>
      <c r="N1089" s="34">
        <v>0</v>
      </c>
      <c r="O1089" s="34">
        <v>0</v>
      </c>
      <c r="P1089" s="34">
        <f t="shared" si="886"/>
        <v>17543.111022334135</v>
      </c>
      <c r="Q1089" s="34">
        <v>17543.111022334135</v>
      </c>
      <c r="R1089" s="34">
        <v>0</v>
      </c>
      <c r="S1089" s="34">
        <v>0</v>
      </c>
      <c r="T1089" s="34">
        <v>0</v>
      </c>
      <c r="U1089" s="34">
        <v>1.69</v>
      </c>
      <c r="V1089" s="34">
        <v>1.26</v>
      </c>
      <c r="W1089" s="34">
        <f t="shared" si="887"/>
        <v>11733.33748000022</v>
      </c>
      <c r="X1089" s="34">
        <v>11733.33748000022</v>
      </c>
      <c r="Y1089" s="34">
        <v>0</v>
      </c>
      <c r="Z1089" s="34">
        <v>0</v>
      </c>
      <c r="AA1089" s="34">
        <v>0</v>
      </c>
      <c r="AB1089" s="34">
        <v>0</v>
      </c>
      <c r="AC1089" s="34">
        <v>0</v>
      </c>
      <c r="AD1089" s="34">
        <f t="shared" si="888"/>
        <v>6000.0065910001285</v>
      </c>
      <c r="AE1089" s="34">
        <v>6000.0065910001285</v>
      </c>
      <c r="AF1089" s="34">
        <v>0</v>
      </c>
      <c r="AG1089" s="34">
        <v>0</v>
      </c>
      <c r="AH1089" s="34">
        <v>0</v>
      </c>
      <c r="AI1089" s="34">
        <v>0</v>
      </c>
      <c r="AJ1089" s="34">
        <v>0</v>
      </c>
      <c r="AK1089" s="34">
        <f t="shared" si="889"/>
        <v>0</v>
      </c>
      <c r="AL1089" s="34">
        <v>0</v>
      </c>
      <c r="AM1089" s="34">
        <v>0</v>
      </c>
      <c r="AN1089" s="34">
        <v>0</v>
      </c>
      <c r="AO1089" s="34">
        <v>0</v>
      </c>
      <c r="AP1089" s="34">
        <v>0</v>
      </c>
      <c r="AQ1089" s="34">
        <v>0</v>
      </c>
      <c r="AR1089" s="34">
        <f t="shared" si="890"/>
        <v>0</v>
      </c>
      <c r="AS1089" s="34">
        <v>0</v>
      </c>
      <c r="AT1089" s="34">
        <v>0</v>
      </c>
      <c r="AU1089" s="34">
        <v>0</v>
      </c>
      <c r="AV1089" s="34">
        <v>0</v>
      </c>
    </row>
    <row r="1090" spans="1:48" ht="76.5" x14ac:dyDescent="0.5">
      <c r="A1090" s="53">
        <v>1003</v>
      </c>
      <c r="B1090" s="50" t="s">
        <v>2085</v>
      </c>
      <c r="C1090" s="51" t="s">
        <v>2086</v>
      </c>
      <c r="D1090" s="52">
        <v>2018</v>
      </c>
      <c r="E1090" s="52">
        <v>2021</v>
      </c>
      <c r="F1090" s="33">
        <v>15204.06</v>
      </c>
      <c r="G1090" s="34">
        <f t="shared" si="883"/>
        <v>0</v>
      </c>
      <c r="H1090" s="34">
        <f t="shared" si="883"/>
        <v>0</v>
      </c>
      <c r="I1090" s="34">
        <f t="shared" si="884"/>
        <v>14839.81</v>
      </c>
      <c r="J1090" s="34">
        <f t="shared" si="885"/>
        <v>14839.81</v>
      </c>
      <c r="K1090" s="34">
        <f t="shared" si="885"/>
        <v>0</v>
      </c>
      <c r="L1090" s="34">
        <f t="shared" si="885"/>
        <v>0</v>
      </c>
      <c r="M1090" s="34">
        <f t="shared" si="885"/>
        <v>0</v>
      </c>
      <c r="N1090" s="34">
        <v>0</v>
      </c>
      <c r="O1090" s="34">
        <v>0</v>
      </c>
      <c r="P1090" s="34">
        <f t="shared" si="886"/>
        <v>2491.69</v>
      </c>
      <c r="Q1090" s="34">
        <v>2491.69</v>
      </c>
      <c r="R1090" s="34">
        <v>0</v>
      </c>
      <c r="S1090" s="34">
        <v>0</v>
      </c>
      <c r="T1090" s="34">
        <v>0</v>
      </c>
      <c r="U1090" s="34">
        <v>0</v>
      </c>
      <c r="V1090" s="34">
        <v>0</v>
      </c>
      <c r="W1090" s="34">
        <f t="shared" si="887"/>
        <v>348.12</v>
      </c>
      <c r="X1090" s="34">
        <v>348.12</v>
      </c>
      <c r="Y1090" s="34">
        <v>0</v>
      </c>
      <c r="Z1090" s="34">
        <v>0</v>
      </c>
      <c r="AA1090" s="34">
        <v>0</v>
      </c>
      <c r="AB1090" s="34">
        <v>0</v>
      </c>
      <c r="AC1090" s="34">
        <v>0</v>
      </c>
      <c r="AD1090" s="34">
        <f t="shared" si="888"/>
        <v>12000</v>
      </c>
      <c r="AE1090" s="34">
        <v>12000</v>
      </c>
      <c r="AF1090" s="34">
        <v>0</v>
      </c>
      <c r="AG1090" s="34">
        <v>0</v>
      </c>
      <c r="AH1090" s="34">
        <v>0</v>
      </c>
      <c r="AI1090" s="34">
        <v>0</v>
      </c>
      <c r="AJ1090" s="34">
        <v>0</v>
      </c>
      <c r="AK1090" s="34">
        <f t="shared" si="889"/>
        <v>0</v>
      </c>
      <c r="AL1090" s="34">
        <v>0</v>
      </c>
      <c r="AM1090" s="34">
        <v>0</v>
      </c>
      <c r="AN1090" s="34">
        <v>0</v>
      </c>
      <c r="AO1090" s="34">
        <v>0</v>
      </c>
      <c r="AP1090" s="34">
        <v>0</v>
      </c>
      <c r="AQ1090" s="34">
        <v>0</v>
      </c>
      <c r="AR1090" s="34">
        <f t="shared" si="890"/>
        <v>0</v>
      </c>
      <c r="AS1090" s="34">
        <v>0</v>
      </c>
      <c r="AT1090" s="34">
        <v>0</v>
      </c>
      <c r="AU1090" s="34">
        <v>0</v>
      </c>
      <c r="AV1090" s="34">
        <v>0</v>
      </c>
    </row>
    <row r="1091" spans="1:48" ht="114.75" x14ac:dyDescent="0.5">
      <c r="A1091" s="53">
        <v>1004</v>
      </c>
      <c r="B1091" s="50" t="s">
        <v>2087</v>
      </c>
      <c r="C1091" s="51" t="s">
        <v>2088</v>
      </c>
      <c r="D1091" s="52">
        <v>2020</v>
      </c>
      <c r="E1091" s="52">
        <v>2021</v>
      </c>
      <c r="F1091" s="33">
        <v>3465.55</v>
      </c>
      <c r="G1091" s="34">
        <f t="shared" si="883"/>
        <v>0.14000000000000001</v>
      </c>
      <c r="H1091" s="34">
        <f t="shared" si="883"/>
        <v>0.25</v>
      </c>
      <c r="I1091" s="34">
        <f t="shared" si="884"/>
        <v>3429.76</v>
      </c>
      <c r="J1091" s="34">
        <f t="shared" si="885"/>
        <v>3429.76</v>
      </c>
      <c r="K1091" s="34">
        <f t="shared" si="885"/>
        <v>0</v>
      </c>
      <c r="L1091" s="34">
        <f t="shared" si="885"/>
        <v>0</v>
      </c>
      <c r="M1091" s="34">
        <f t="shared" si="885"/>
        <v>0</v>
      </c>
      <c r="N1091" s="34">
        <v>0</v>
      </c>
      <c r="O1091" s="34">
        <v>0</v>
      </c>
      <c r="P1091" s="34">
        <f t="shared" si="886"/>
        <v>757.32</v>
      </c>
      <c r="Q1091" s="34">
        <v>757.32</v>
      </c>
      <c r="R1091" s="34">
        <v>0</v>
      </c>
      <c r="S1091" s="34">
        <v>0</v>
      </c>
      <c r="T1091" s="34">
        <v>0</v>
      </c>
      <c r="U1091" s="34">
        <v>0.14000000000000001</v>
      </c>
      <c r="V1091" s="34">
        <v>0.25</v>
      </c>
      <c r="W1091" s="34">
        <f t="shared" si="887"/>
        <v>2672.44</v>
      </c>
      <c r="X1091" s="34">
        <v>2672.44</v>
      </c>
      <c r="Y1091" s="34">
        <v>0</v>
      </c>
      <c r="Z1091" s="34">
        <v>0</v>
      </c>
      <c r="AA1091" s="34">
        <v>0</v>
      </c>
      <c r="AB1091" s="34">
        <v>0</v>
      </c>
      <c r="AC1091" s="34">
        <v>0</v>
      </c>
      <c r="AD1091" s="34">
        <f t="shared" si="888"/>
        <v>0</v>
      </c>
      <c r="AE1091" s="34">
        <v>0</v>
      </c>
      <c r="AF1091" s="34">
        <v>0</v>
      </c>
      <c r="AG1091" s="34">
        <v>0</v>
      </c>
      <c r="AH1091" s="34">
        <v>0</v>
      </c>
      <c r="AI1091" s="34">
        <v>0</v>
      </c>
      <c r="AJ1091" s="34">
        <v>0</v>
      </c>
      <c r="AK1091" s="34">
        <f t="shared" si="889"/>
        <v>0</v>
      </c>
      <c r="AL1091" s="34">
        <v>0</v>
      </c>
      <c r="AM1091" s="34">
        <v>0</v>
      </c>
      <c r="AN1091" s="34">
        <v>0</v>
      </c>
      <c r="AO1091" s="34">
        <v>0</v>
      </c>
      <c r="AP1091" s="34">
        <v>0</v>
      </c>
      <c r="AQ1091" s="34">
        <v>0</v>
      </c>
      <c r="AR1091" s="34">
        <f t="shared" si="890"/>
        <v>0</v>
      </c>
      <c r="AS1091" s="34">
        <v>0</v>
      </c>
      <c r="AT1091" s="34">
        <v>0</v>
      </c>
      <c r="AU1091" s="34">
        <v>0</v>
      </c>
      <c r="AV1091" s="34">
        <v>0</v>
      </c>
    </row>
    <row r="1092" spans="1:48" ht="38.25" x14ac:dyDescent="0.5">
      <c r="A1092" s="53"/>
      <c r="B1092" s="43" t="s">
        <v>468</v>
      </c>
      <c r="C1092" s="48"/>
      <c r="D1092" s="52"/>
      <c r="E1092" s="45"/>
      <c r="F1092" s="35">
        <f>SUM(F1093:F1099)</f>
        <v>108308.29000000001</v>
      </c>
      <c r="G1092" s="35">
        <f t="shared" ref="G1092:AV1092" si="891">SUM(G1093:G1099)</f>
        <v>1.0779999999999998</v>
      </c>
      <c r="H1092" s="35">
        <f t="shared" si="891"/>
        <v>1.85</v>
      </c>
      <c r="I1092" s="35">
        <f t="shared" si="891"/>
        <v>76002.826000000001</v>
      </c>
      <c r="J1092" s="35">
        <f t="shared" si="891"/>
        <v>76002.826000000001</v>
      </c>
      <c r="K1092" s="35">
        <f t="shared" si="891"/>
        <v>0</v>
      </c>
      <c r="L1092" s="35">
        <f t="shared" si="891"/>
        <v>0</v>
      </c>
      <c r="M1092" s="35">
        <f t="shared" si="891"/>
        <v>0</v>
      </c>
      <c r="N1092" s="35">
        <f t="shared" si="891"/>
        <v>0</v>
      </c>
      <c r="O1092" s="35">
        <f t="shared" si="891"/>
        <v>0</v>
      </c>
      <c r="P1092" s="35">
        <f t="shared" si="891"/>
        <v>12634.16</v>
      </c>
      <c r="Q1092" s="35">
        <f t="shared" si="891"/>
        <v>12634.16</v>
      </c>
      <c r="R1092" s="35">
        <f t="shared" si="891"/>
        <v>0</v>
      </c>
      <c r="S1092" s="35">
        <f t="shared" si="891"/>
        <v>0</v>
      </c>
      <c r="T1092" s="35">
        <f t="shared" si="891"/>
        <v>0</v>
      </c>
      <c r="U1092" s="35">
        <f t="shared" si="891"/>
        <v>0.38</v>
      </c>
      <c r="V1092" s="35">
        <f t="shared" si="891"/>
        <v>0.65</v>
      </c>
      <c r="W1092" s="35">
        <f t="shared" si="891"/>
        <v>15648.745999999999</v>
      </c>
      <c r="X1092" s="35">
        <f t="shared" si="891"/>
        <v>15648.745999999999</v>
      </c>
      <c r="Y1092" s="35">
        <f t="shared" si="891"/>
        <v>0</v>
      </c>
      <c r="Z1092" s="35">
        <f t="shared" si="891"/>
        <v>0</v>
      </c>
      <c r="AA1092" s="35">
        <f t="shared" si="891"/>
        <v>0</v>
      </c>
      <c r="AB1092" s="35">
        <f t="shared" si="891"/>
        <v>0.19800000000000001</v>
      </c>
      <c r="AC1092" s="35">
        <f t="shared" si="891"/>
        <v>0.4</v>
      </c>
      <c r="AD1092" s="35">
        <f t="shared" si="891"/>
        <v>12609.53</v>
      </c>
      <c r="AE1092" s="35">
        <f t="shared" si="891"/>
        <v>12609.53</v>
      </c>
      <c r="AF1092" s="35">
        <f t="shared" si="891"/>
        <v>0</v>
      </c>
      <c r="AG1092" s="35">
        <f t="shared" si="891"/>
        <v>0</v>
      </c>
      <c r="AH1092" s="35">
        <f t="shared" si="891"/>
        <v>0</v>
      </c>
      <c r="AI1092" s="35">
        <f t="shared" si="891"/>
        <v>0.25</v>
      </c>
      <c r="AJ1092" s="35">
        <f t="shared" si="891"/>
        <v>0.4</v>
      </c>
      <c r="AK1092" s="35">
        <f t="shared" si="891"/>
        <v>11479.91</v>
      </c>
      <c r="AL1092" s="35">
        <f t="shared" si="891"/>
        <v>11479.91</v>
      </c>
      <c r="AM1092" s="35">
        <f t="shared" si="891"/>
        <v>0</v>
      </c>
      <c r="AN1092" s="35">
        <f t="shared" si="891"/>
        <v>0</v>
      </c>
      <c r="AO1092" s="35">
        <f t="shared" si="891"/>
        <v>0</v>
      </c>
      <c r="AP1092" s="35">
        <f t="shared" si="891"/>
        <v>0.25</v>
      </c>
      <c r="AQ1092" s="35">
        <f t="shared" si="891"/>
        <v>0.4</v>
      </c>
      <c r="AR1092" s="35">
        <f t="shared" si="891"/>
        <v>23630.48</v>
      </c>
      <c r="AS1092" s="35">
        <f t="shared" si="891"/>
        <v>23630.48</v>
      </c>
      <c r="AT1092" s="35">
        <f t="shared" si="891"/>
        <v>0</v>
      </c>
      <c r="AU1092" s="35">
        <f t="shared" si="891"/>
        <v>0</v>
      </c>
      <c r="AV1092" s="35">
        <f t="shared" si="891"/>
        <v>0</v>
      </c>
    </row>
    <row r="1093" spans="1:48" ht="114.75" x14ac:dyDescent="0.5">
      <c r="A1093" s="53">
        <v>1005</v>
      </c>
      <c r="B1093" s="50" t="s">
        <v>2089</v>
      </c>
      <c r="C1093" s="51" t="s">
        <v>2090</v>
      </c>
      <c r="D1093" s="52">
        <v>2018</v>
      </c>
      <c r="E1093" s="52">
        <v>2021</v>
      </c>
      <c r="F1093" s="33">
        <v>3418.87</v>
      </c>
      <c r="G1093" s="34">
        <f t="shared" ref="G1093:H1099" si="892">N1093+U1093+AB1093+AI1093+AP1093</f>
        <v>0.25</v>
      </c>
      <c r="H1093" s="34">
        <f t="shared" si="892"/>
        <v>0.4</v>
      </c>
      <c r="I1093" s="34">
        <f t="shared" ref="I1093:I1099" si="893">J1093+K1093+L1093</f>
        <v>830.27600000000007</v>
      </c>
      <c r="J1093" s="34">
        <f t="shared" ref="J1093:M1099" si="894">Q1093+X1093+AE1093+AL1093+AS1093</f>
        <v>830.27600000000007</v>
      </c>
      <c r="K1093" s="34">
        <f t="shared" si="894"/>
        <v>0</v>
      </c>
      <c r="L1093" s="34">
        <f t="shared" si="894"/>
        <v>0</v>
      </c>
      <c r="M1093" s="34">
        <f t="shared" si="894"/>
        <v>0</v>
      </c>
      <c r="N1093" s="34">
        <v>0</v>
      </c>
      <c r="O1093" s="34">
        <v>0</v>
      </c>
      <c r="P1093" s="34">
        <f t="shared" ref="P1093:P1099" si="895">Q1093+R1093+S1093</f>
        <v>425.19</v>
      </c>
      <c r="Q1093" s="34">
        <v>425.19</v>
      </c>
      <c r="R1093" s="34">
        <v>0</v>
      </c>
      <c r="S1093" s="34">
        <v>0</v>
      </c>
      <c r="T1093" s="34">
        <v>0</v>
      </c>
      <c r="U1093" s="34">
        <v>0.25</v>
      </c>
      <c r="V1093" s="34">
        <v>0.4</v>
      </c>
      <c r="W1093" s="34">
        <f t="shared" ref="W1093:W1099" si="896">X1093+Y1093+Z1093</f>
        <v>405.08600000000001</v>
      </c>
      <c r="X1093" s="34">
        <v>405.08600000000001</v>
      </c>
      <c r="Y1093" s="34">
        <v>0</v>
      </c>
      <c r="Z1093" s="34">
        <v>0</v>
      </c>
      <c r="AA1093" s="34">
        <v>0</v>
      </c>
      <c r="AB1093" s="34">
        <v>0</v>
      </c>
      <c r="AC1093" s="34">
        <v>0</v>
      </c>
      <c r="AD1093" s="34">
        <f t="shared" ref="AD1093:AD1099" si="897">AE1093+AF1093+AG1093</f>
        <v>0</v>
      </c>
      <c r="AE1093" s="34">
        <v>0</v>
      </c>
      <c r="AF1093" s="34">
        <v>0</v>
      </c>
      <c r="AG1093" s="34">
        <v>0</v>
      </c>
      <c r="AH1093" s="34">
        <v>0</v>
      </c>
      <c r="AI1093" s="34">
        <v>0</v>
      </c>
      <c r="AJ1093" s="34">
        <v>0</v>
      </c>
      <c r="AK1093" s="34">
        <f t="shared" ref="AK1093:AK1099" si="898">AL1093+AM1093+AN1093</f>
        <v>0</v>
      </c>
      <c r="AL1093" s="34">
        <v>0</v>
      </c>
      <c r="AM1093" s="34">
        <v>0</v>
      </c>
      <c r="AN1093" s="34">
        <v>0</v>
      </c>
      <c r="AO1093" s="34">
        <v>0</v>
      </c>
      <c r="AP1093" s="34">
        <v>0</v>
      </c>
      <c r="AQ1093" s="34">
        <v>0</v>
      </c>
      <c r="AR1093" s="34">
        <f t="shared" ref="AR1093:AR1099" si="899">AS1093+AT1093+AU1093</f>
        <v>0</v>
      </c>
      <c r="AS1093" s="34">
        <v>0</v>
      </c>
      <c r="AT1093" s="34">
        <v>0</v>
      </c>
      <c r="AU1093" s="34">
        <v>0</v>
      </c>
      <c r="AV1093" s="34">
        <v>0</v>
      </c>
    </row>
    <row r="1094" spans="1:48" ht="114.75" x14ac:dyDescent="0.5">
      <c r="A1094" s="53">
        <v>1006</v>
      </c>
      <c r="B1094" s="50" t="s">
        <v>2091</v>
      </c>
      <c r="C1094" s="51" t="s">
        <v>2092</v>
      </c>
      <c r="D1094" s="52">
        <v>2019</v>
      </c>
      <c r="E1094" s="52">
        <v>2023</v>
      </c>
      <c r="F1094" s="33">
        <v>3540.31</v>
      </c>
      <c r="G1094" s="34">
        <f t="shared" si="892"/>
        <v>0.25</v>
      </c>
      <c r="H1094" s="34">
        <f t="shared" si="892"/>
        <v>0.4</v>
      </c>
      <c r="I1094" s="34">
        <f t="shared" si="893"/>
        <v>3434.34</v>
      </c>
      <c r="J1094" s="34">
        <f t="shared" si="894"/>
        <v>3434.34</v>
      </c>
      <c r="K1094" s="34">
        <f t="shared" si="894"/>
        <v>0</v>
      </c>
      <c r="L1094" s="34">
        <f t="shared" si="894"/>
        <v>0</v>
      </c>
      <c r="M1094" s="34">
        <f t="shared" si="894"/>
        <v>0</v>
      </c>
      <c r="N1094" s="34">
        <v>0</v>
      </c>
      <c r="O1094" s="34">
        <v>0</v>
      </c>
      <c r="P1094" s="34">
        <f t="shared" si="895"/>
        <v>0</v>
      </c>
      <c r="Q1094" s="34">
        <v>0</v>
      </c>
      <c r="R1094" s="34">
        <v>0</v>
      </c>
      <c r="S1094" s="34">
        <v>0</v>
      </c>
      <c r="T1094" s="34">
        <v>0</v>
      </c>
      <c r="U1094" s="34">
        <v>0</v>
      </c>
      <c r="V1094" s="34">
        <v>0</v>
      </c>
      <c r="W1094" s="34">
        <f t="shared" si="896"/>
        <v>0</v>
      </c>
      <c r="X1094" s="34">
        <v>0</v>
      </c>
      <c r="Y1094" s="34">
        <v>0</v>
      </c>
      <c r="Z1094" s="34">
        <v>0</v>
      </c>
      <c r="AA1094" s="34">
        <v>0</v>
      </c>
      <c r="AB1094" s="34">
        <v>0</v>
      </c>
      <c r="AC1094" s="34">
        <v>0</v>
      </c>
      <c r="AD1094" s="34">
        <f t="shared" si="897"/>
        <v>0</v>
      </c>
      <c r="AE1094" s="34">
        <v>0</v>
      </c>
      <c r="AF1094" s="34">
        <v>0</v>
      </c>
      <c r="AG1094" s="34">
        <v>0</v>
      </c>
      <c r="AH1094" s="34">
        <v>0</v>
      </c>
      <c r="AI1094" s="34">
        <v>0.25</v>
      </c>
      <c r="AJ1094" s="34">
        <v>0.4</v>
      </c>
      <c r="AK1094" s="34">
        <f t="shared" si="898"/>
        <v>434.34</v>
      </c>
      <c r="AL1094" s="34">
        <v>434.34</v>
      </c>
      <c r="AM1094" s="34">
        <v>0</v>
      </c>
      <c r="AN1094" s="34">
        <v>0</v>
      </c>
      <c r="AO1094" s="34">
        <v>0</v>
      </c>
      <c r="AP1094" s="34">
        <v>0</v>
      </c>
      <c r="AQ1094" s="34">
        <v>0</v>
      </c>
      <c r="AR1094" s="34">
        <f t="shared" si="899"/>
        <v>3000</v>
      </c>
      <c r="AS1094" s="34">
        <v>3000</v>
      </c>
      <c r="AT1094" s="34">
        <v>0</v>
      </c>
      <c r="AU1094" s="34">
        <v>0</v>
      </c>
      <c r="AV1094" s="34">
        <v>0</v>
      </c>
    </row>
    <row r="1095" spans="1:48" ht="153" x14ac:dyDescent="0.5">
      <c r="A1095" s="53">
        <v>1007</v>
      </c>
      <c r="B1095" s="50" t="s">
        <v>2093</v>
      </c>
      <c r="C1095" s="51" t="s">
        <v>2094</v>
      </c>
      <c r="D1095" s="52">
        <v>2019</v>
      </c>
      <c r="E1095" s="52">
        <v>2021</v>
      </c>
      <c r="F1095" s="33">
        <v>71632.91</v>
      </c>
      <c r="G1095" s="34">
        <f t="shared" si="892"/>
        <v>0</v>
      </c>
      <c r="H1095" s="34">
        <f t="shared" si="892"/>
        <v>0</v>
      </c>
      <c r="I1095" s="34">
        <f t="shared" si="893"/>
        <v>43489.77</v>
      </c>
      <c r="J1095" s="34">
        <f t="shared" si="894"/>
        <v>43489.77</v>
      </c>
      <c r="K1095" s="34">
        <f t="shared" si="894"/>
        <v>0</v>
      </c>
      <c r="L1095" s="34">
        <f t="shared" si="894"/>
        <v>0</v>
      </c>
      <c r="M1095" s="34">
        <f t="shared" si="894"/>
        <v>0</v>
      </c>
      <c r="N1095" s="34">
        <v>0</v>
      </c>
      <c r="O1095" s="34">
        <v>0</v>
      </c>
      <c r="P1095" s="34">
        <f t="shared" si="895"/>
        <v>3480.18</v>
      </c>
      <c r="Q1095" s="34">
        <v>3480.18</v>
      </c>
      <c r="R1095" s="34">
        <v>0</v>
      </c>
      <c r="S1095" s="34">
        <v>0</v>
      </c>
      <c r="T1095" s="34">
        <v>0</v>
      </c>
      <c r="U1095" s="34">
        <v>0</v>
      </c>
      <c r="V1095" s="34">
        <v>0</v>
      </c>
      <c r="W1095" s="34">
        <f t="shared" si="896"/>
        <v>14399.92</v>
      </c>
      <c r="X1095" s="34">
        <v>14399.92</v>
      </c>
      <c r="Y1095" s="34">
        <v>0</v>
      </c>
      <c r="Z1095" s="34">
        <v>0</v>
      </c>
      <c r="AA1095" s="34">
        <v>0</v>
      </c>
      <c r="AB1095" s="34">
        <v>0</v>
      </c>
      <c r="AC1095" s="34">
        <v>0</v>
      </c>
      <c r="AD1095" s="34">
        <f t="shared" si="897"/>
        <v>6364.1</v>
      </c>
      <c r="AE1095" s="34">
        <f>5609.67+754.43</f>
        <v>6364.1</v>
      </c>
      <c r="AF1095" s="34">
        <v>0</v>
      </c>
      <c r="AG1095" s="34">
        <v>0</v>
      </c>
      <c r="AH1095" s="34">
        <v>0</v>
      </c>
      <c r="AI1095" s="34">
        <v>0</v>
      </c>
      <c r="AJ1095" s="34">
        <v>0</v>
      </c>
      <c r="AK1095" s="34">
        <f t="shared" si="898"/>
        <v>9245.57</v>
      </c>
      <c r="AL1095" s="34">
        <f>10000-754.43</f>
        <v>9245.57</v>
      </c>
      <c r="AM1095" s="34">
        <v>0</v>
      </c>
      <c r="AN1095" s="34">
        <v>0</v>
      </c>
      <c r="AO1095" s="34">
        <v>0</v>
      </c>
      <c r="AP1095" s="34">
        <v>0</v>
      </c>
      <c r="AQ1095" s="34">
        <v>0</v>
      </c>
      <c r="AR1095" s="34">
        <f t="shared" si="899"/>
        <v>10000</v>
      </c>
      <c r="AS1095" s="34">
        <v>10000</v>
      </c>
      <c r="AT1095" s="34">
        <v>0</v>
      </c>
      <c r="AU1095" s="34">
        <v>0</v>
      </c>
      <c r="AV1095" s="34">
        <v>0</v>
      </c>
    </row>
    <row r="1096" spans="1:48" ht="114.75" x14ac:dyDescent="0.5">
      <c r="A1096" s="53">
        <v>1008</v>
      </c>
      <c r="B1096" s="50" t="s">
        <v>2095</v>
      </c>
      <c r="C1096" s="51" t="s">
        <v>2096</v>
      </c>
      <c r="D1096" s="52">
        <v>2018</v>
      </c>
      <c r="E1096" s="52">
        <v>2022</v>
      </c>
      <c r="F1096" s="33">
        <v>3538.52</v>
      </c>
      <c r="G1096" s="34">
        <f t="shared" si="892"/>
        <v>0.19800000000000001</v>
      </c>
      <c r="H1096" s="34">
        <f t="shared" si="892"/>
        <v>0.4</v>
      </c>
      <c r="I1096" s="34">
        <f t="shared" si="893"/>
        <v>2485.42</v>
      </c>
      <c r="J1096" s="34">
        <f t="shared" si="894"/>
        <v>2485.42</v>
      </c>
      <c r="K1096" s="34">
        <f t="shared" si="894"/>
        <v>0</v>
      </c>
      <c r="L1096" s="34">
        <f t="shared" si="894"/>
        <v>0</v>
      </c>
      <c r="M1096" s="34">
        <f t="shared" si="894"/>
        <v>0</v>
      </c>
      <c r="N1096" s="34">
        <v>0</v>
      </c>
      <c r="O1096" s="34">
        <v>0</v>
      </c>
      <c r="P1096" s="34">
        <f t="shared" si="895"/>
        <v>429.99</v>
      </c>
      <c r="Q1096" s="34">
        <v>429.99</v>
      </c>
      <c r="R1096" s="34">
        <v>0</v>
      </c>
      <c r="S1096" s="34">
        <v>0</v>
      </c>
      <c r="T1096" s="34">
        <v>0</v>
      </c>
      <c r="U1096" s="34">
        <v>0</v>
      </c>
      <c r="V1096" s="34">
        <v>0</v>
      </c>
      <c r="W1096" s="34">
        <f t="shared" si="896"/>
        <v>10</v>
      </c>
      <c r="X1096" s="34">
        <v>10</v>
      </c>
      <c r="Y1096" s="34">
        <v>0</v>
      </c>
      <c r="Z1096" s="34">
        <v>0</v>
      </c>
      <c r="AA1096" s="34">
        <v>0</v>
      </c>
      <c r="AB1096" s="34">
        <v>0.19800000000000001</v>
      </c>
      <c r="AC1096" s="34">
        <v>0.4</v>
      </c>
      <c r="AD1096" s="34">
        <f t="shared" si="897"/>
        <v>245.43</v>
      </c>
      <c r="AE1096" s="34">
        <v>245.43</v>
      </c>
      <c r="AF1096" s="34">
        <v>0</v>
      </c>
      <c r="AG1096" s="34">
        <v>0</v>
      </c>
      <c r="AH1096" s="34">
        <v>0</v>
      </c>
      <c r="AI1096" s="34">
        <v>0</v>
      </c>
      <c r="AJ1096" s="34">
        <v>0</v>
      </c>
      <c r="AK1096" s="34">
        <f t="shared" si="898"/>
        <v>1800</v>
      </c>
      <c r="AL1096" s="34">
        <v>1800</v>
      </c>
      <c r="AM1096" s="34">
        <v>0</v>
      </c>
      <c r="AN1096" s="34">
        <v>0</v>
      </c>
      <c r="AO1096" s="34">
        <v>0</v>
      </c>
      <c r="AP1096" s="34">
        <v>0</v>
      </c>
      <c r="AQ1096" s="34">
        <v>0</v>
      </c>
      <c r="AR1096" s="34">
        <f t="shared" si="899"/>
        <v>0</v>
      </c>
      <c r="AS1096" s="34">
        <v>0</v>
      </c>
      <c r="AT1096" s="34">
        <v>0</v>
      </c>
      <c r="AU1096" s="34">
        <v>0</v>
      </c>
      <c r="AV1096" s="34">
        <v>0</v>
      </c>
    </row>
    <row r="1097" spans="1:48" ht="114.75" x14ac:dyDescent="0.5">
      <c r="A1097" s="53">
        <v>1009</v>
      </c>
      <c r="B1097" s="50" t="s">
        <v>2097</v>
      </c>
      <c r="C1097" s="51" t="s">
        <v>2098</v>
      </c>
      <c r="D1097" s="52">
        <v>2016</v>
      </c>
      <c r="E1097" s="52">
        <v>2024</v>
      </c>
      <c r="F1097" s="33">
        <v>10630.48</v>
      </c>
      <c r="G1097" s="34">
        <f t="shared" si="892"/>
        <v>0.25</v>
      </c>
      <c r="H1097" s="34">
        <f t="shared" si="892"/>
        <v>0.4</v>
      </c>
      <c r="I1097" s="34">
        <f t="shared" si="893"/>
        <v>10630.48</v>
      </c>
      <c r="J1097" s="34">
        <f t="shared" si="894"/>
        <v>10630.48</v>
      </c>
      <c r="K1097" s="34">
        <f t="shared" si="894"/>
        <v>0</v>
      </c>
      <c r="L1097" s="34">
        <f t="shared" si="894"/>
        <v>0</v>
      </c>
      <c r="M1097" s="34">
        <f t="shared" si="894"/>
        <v>0</v>
      </c>
      <c r="N1097" s="34">
        <v>0</v>
      </c>
      <c r="O1097" s="34">
        <v>0</v>
      </c>
      <c r="P1097" s="34">
        <f t="shared" si="895"/>
        <v>0</v>
      </c>
      <c r="Q1097" s="34">
        <v>0</v>
      </c>
      <c r="R1097" s="34">
        <v>0</v>
      </c>
      <c r="S1097" s="34">
        <v>0</v>
      </c>
      <c r="T1097" s="34">
        <v>0</v>
      </c>
      <c r="U1097" s="34">
        <v>0</v>
      </c>
      <c r="V1097" s="34">
        <v>0</v>
      </c>
      <c r="W1097" s="34">
        <f t="shared" si="896"/>
        <v>0</v>
      </c>
      <c r="X1097" s="34">
        <v>0</v>
      </c>
      <c r="Y1097" s="34">
        <v>0</v>
      </c>
      <c r="Z1097" s="34">
        <v>0</v>
      </c>
      <c r="AA1097" s="34">
        <v>0</v>
      </c>
      <c r="AB1097" s="34">
        <v>0</v>
      </c>
      <c r="AC1097" s="34">
        <v>0</v>
      </c>
      <c r="AD1097" s="34">
        <f t="shared" si="897"/>
        <v>0</v>
      </c>
      <c r="AE1097" s="34">
        <v>0</v>
      </c>
      <c r="AF1097" s="34">
        <v>0</v>
      </c>
      <c r="AG1097" s="34">
        <v>0</v>
      </c>
      <c r="AH1097" s="34">
        <v>0</v>
      </c>
      <c r="AI1097" s="34">
        <v>0</v>
      </c>
      <c r="AJ1097" s="34">
        <v>0</v>
      </c>
      <c r="AK1097" s="34">
        <f t="shared" si="898"/>
        <v>0</v>
      </c>
      <c r="AL1097" s="34">
        <v>0</v>
      </c>
      <c r="AM1097" s="34">
        <v>0</v>
      </c>
      <c r="AN1097" s="34">
        <v>0</v>
      </c>
      <c r="AO1097" s="34">
        <v>0</v>
      </c>
      <c r="AP1097" s="34">
        <v>0.25</v>
      </c>
      <c r="AQ1097" s="34">
        <v>0.4</v>
      </c>
      <c r="AR1097" s="34">
        <f t="shared" si="899"/>
        <v>10630.48</v>
      </c>
      <c r="AS1097" s="34">
        <v>10630.48</v>
      </c>
      <c r="AT1097" s="34">
        <v>0</v>
      </c>
      <c r="AU1097" s="34">
        <v>0</v>
      </c>
      <c r="AV1097" s="34">
        <v>0</v>
      </c>
    </row>
    <row r="1098" spans="1:48" ht="114.75" x14ac:dyDescent="0.5">
      <c r="A1098" s="53">
        <v>1010</v>
      </c>
      <c r="B1098" s="50" t="s">
        <v>2099</v>
      </c>
      <c r="C1098" s="51" t="s">
        <v>2100</v>
      </c>
      <c r="D1098" s="52">
        <v>2021</v>
      </c>
      <c r="E1098" s="52">
        <v>2021</v>
      </c>
      <c r="F1098" s="33">
        <v>6833.74</v>
      </c>
      <c r="G1098" s="34">
        <f t="shared" si="892"/>
        <v>0.13</v>
      </c>
      <c r="H1098" s="34">
        <f t="shared" si="892"/>
        <v>0.25</v>
      </c>
      <c r="I1098" s="34">
        <f t="shared" si="893"/>
        <v>6833.74</v>
      </c>
      <c r="J1098" s="34">
        <f t="shared" si="894"/>
        <v>6833.74</v>
      </c>
      <c r="K1098" s="34">
        <f t="shared" si="894"/>
        <v>0</v>
      </c>
      <c r="L1098" s="34">
        <f t="shared" si="894"/>
        <v>0</v>
      </c>
      <c r="M1098" s="34">
        <f t="shared" si="894"/>
        <v>0</v>
      </c>
      <c r="N1098" s="34">
        <v>0</v>
      </c>
      <c r="O1098" s="34">
        <v>0</v>
      </c>
      <c r="P1098" s="34">
        <f t="shared" si="895"/>
        <v>0</v>
      </c>
      <c r="Q1098" s="34">
        <v>0</v>
      </c>
      <c r="R1098" s="34">
        <v>0</v>
      </c>
      <c r="S1098" s="34">
        <v>0</v>
      </c>
      <c r="T1098" s="34">
        <v>0</v>
      </c>
      <c r="U1098" s="34">
        <v>0.13</v>
      </c>
      <c r="V1098" s="34">
        <v>0.25</v>
      </c>
      <c r="W1098" s="34">
        <f t="shared" si="896"/>
        <v>833.74</v>
      </c>
      <c r="X1098" s="34">
        <v>833.74</v>
      </c>
      <c r="Y1098" s="34">
        <v>0</v>
      </c>
      <c r="Z1098" s="34">
        <v>0</v>
      </c>
      <c r="AA1098" s="34">
        <v>0</v>
      </c>
      <c r="AB1098" s="34">
        <v>0</v>
      </c>
      <c r="AC1098" s="34">
        <v>0</v>
      </c>
      <c r="AD1098" s="34">
        <f t="shared" si="897"/>
        <v>6000</v>
      </c>
      <c r="AE1098" s="34">
        <v>6000</v>
      </c>
      <c r="AF1098" s="34">
        <v>0</v>
      </c>
      <c r="AG1098" s="34">
        <v>0</v>
      </c>
      <c r="AH1098" s="34">
        <v>0</v>
      </c>
      <c r="AI1098" s="34">
        <v>0</v>
      </c>
      <c r="AJ1098" s="34">
        <v>0</v>
      </c>
      <c r="AK1098" s="34">
        <f t="shared" si="898"/>
        <v>0</v>
      </c>
      <c r="AL1098" s="34">
        <v>0</v>
      </c>
      <c r="AM1098" s="34">
        <v>0</v>
      </c>
      <c r="AN1098" s="34">
        <v>0</v>
      </c>
      <c r="AO1098" s="34">
        <v>0</v>
      </c>
      <c r="AP1098" s="34">
        <v>0</v>
      </c>
      <c r="AQ1098" s="34">
        <v>0</v>
      </c>
      <c r="AR1098" s="34">
        <f t="shared" si="899"/>
        <v>0</v>
      </c>
      <c r="AS1098" s="34">
        <v>0</v>
      </c>
      <c r="AT1098" s="34">
        <v>0</v>
      </c>
      <c r="AU1098" s="34">
        <v>0</v>
      </c>
      <c r="AV1098" s="34">
        <v>0</v>
      </c>
    </row>
    <row r="1099" spans="1:48" ht="76.5" x14ac:dyDescent="0.5">
      <c r="A1099" s="53">
        <v>1011</v>
      </c>
      <c r="B1099" s="50" t="s">
        <v>2101</v>
      </c>
      <c r="C1099" s="51" t="s">
        <v>2102</v>
      </c>
      <c r="D1099" s="52">
        <v>2018</v>
      </c>
      <c r="E1099" s="52">
        <v>2020</v>
      </c>
      <c r="F1099" s="33">
        <v>8713.4599999999991</v>
      </c>
      <c r="G1099" s="34">
        <f t="shared" si="892"/>
        <v>0</v>
      </c>
      <c r="H1099" s="34">
        <f t="shared" si="892"/>
        <v>0</v>
      </c>
      <c r="I1099" s="34">
        <f t="shared" si="893"/>
        <v>8298.7999999999993</v>
      </c>
      <c r="J1099" s="34">
        <f t="shared" si="894"/>
        <v>8298.7999999999993</v>
      </c>
      <c r="K1099" s="34">
        <f t="shared" si="894"/>
        <v>0</v>
      </c>
      <c r="L1099" s="34">
        <f t="shared" si="894"/>
        <v>0</v>
      </c>
      <c r="M1099" s="34">
        <f t="shared" si="894"/>
        <v>0</v>
      </c>
      <c r="N1099" s="34">
        <v>0</v>
      </c>
      <c r="O1099" s="34">
        <v>0</v>
      </c>
      <c r="P1099" s="34">
        <f t="shared" si="895"/>
        <v>8298.7999999999993</v>
      </c>
      <c r="Q1099" s="34">
        <v>8298.7999999999993</v>
      </c>
      <c r="R1099" s="34">
        <v>0</v>
      </c>
      <c r="S1099" s="34">
        <v>0</v>
      </c>
      <c r="T1099" s="34">
        <v>0</v>
      </c>
      <c r="U1099" s="34">
        <v>0</v>
      </c>
      <c r="V1099" s="34">
        <v>0</v>
      </c>
      <c r="W1099" s="34">
        <f t="shared" si="896"/>
        <v>0</v>
      </c>
      <c r="X1099" s="34">
        <v>0</v>
      </c>
      <c r="Y1099" s="34">
        <v>0</v>
      </c>
      <c r="Z1099" s="34">
        <v>0</v>
      </c>
      <c r="AA1099" s="34">
        <v>0</v>
      </c>
      <c r="AB1099" s="34">
        <v>0</v>
      </c>
      <c r="AC1099" s="34">
        <v>0</v>
      </c>
      <c r="AD1099" s="34">
        <f t="shared" si="897"/>
        <v>0</v>
      </c>
      <c r="AE1099" s="34">
        <v>0</v>
      </c>
      <c r="AF1099" s="34">
        <v>0</v>
      </c>
      <c r="AG1099" s="34">
        <v>0</v>
      </c>
      <c r="AH1099" s="34">
        <v>0</v>
      </c>
      <c r="AI1099" s="34">
        <v>0</v>
      </c>
      <c r="AJ1099" s="34">
        <v>0</v>
      </c>
      <c r="AK1099" s="34">
        <f t="shared" si="898"/>
        <v>0</v>
      </c>
      <c r="AL1099" s="34">
        <v>0</v>
      </c>
      <c r="AM1099" s="34">
        <v>0</v>
      </c>
      <c r="AN1099" s="34">
        <v>0</v>
      </c>
      <c r="AO1099" s="34">
        <v>0</v>
      </c>
      <c r="AP1099" s="34">
        <v>0</v>
      </c>
      <c r="AQ1099" s="34">
        <v>0</v>
      </c>
      <c r="AR1099" s="34">
        <f t="shared" si="899"/>
        <v>0</v>
      </c>
      <c r="AS1099" s="34">
        <v>0</v>
      </c>
      <c r="AT1099" s="34">
        <v>0</v>
      </c>
      <c r="AU1099" s="34">
        <v>0</v>
      </c>
      <c r="AV1099" s="34">
        <v>0</v>
      </c>
    </row>
    <row r="1100" spans="1:48" ht="38.25" x14ac:dyDescent="0.5">
      <c r="A1100" s="53"/>
      <c r="B1100" s="43" t="s">
        <v>487</v>
      </c>
      <c r="C1100" s="48"/>
      <c r="D1100" s="52"/>
      <c r="E1100" s="45"/>
      <c r="F1100" s="35">
        <f>SUM(F1101:F1121)</f>
        <v>116406.68734999999</v>
      </c>
      <c r="G1100" s="35">
        <f t="shared" ref="G1100:AV1100" si="900">SUM(G1101:G1121)</f>
        <v>7.2939999999999996</v>
      </c>
      <c r="H1100" s="35">
        <f t="shared" si="900"/>
        <v>4.8099999999999996</v>
      </c>
      <c r="I1100" s="35">
        <f t="shared" si="900"/>
        <v>98188.502570000011</v>
      </c>
      <c r="J1100" s="35">
        <f t="shared" si="900"/>
        <v>98188.502570000011</v>
      </c>
      <c r="K1100" s="35">
        <f t="shared" si="900"/>
        <v>0</v>
      </c>
      <c r="L1100" s="35">
        <f t="shared" si="900"/>
        <v>0</v>
      </c>
      <c r="M1100" s="35">
        <f t="shared" si="900"/>
        <v>0</v>
      </c>
      <c r="N1100" s="35">
        <f t="shared" si="900"/>
        <v>0.874</v>
      </c>
      <c r="O1100" s="35">
        <f t="shared" si="900"/>
        <v>0</v>
      </c>
      <c r="P1100" s="35">
        <f t="shared" si="900"/>
        <v>7446.9037600000011</v>
      </c>
      <c r="Q1100" s="35">
        <f t="shared" si="900"/>
        <v>7446.9037600000011</v>
      </c>
      <c r="R1100" s="35">
        <f t="shared" si="900"/>
        <v>0</v>
      </c>
      <c r="S1100" s="35">
        <f t="shared" si="900"/>
        <v>0</v>
      </c>
      <c r="T1100" s="35">
        <f t="shared" si="900"/>
        <v>0</v>
      </c>
      <c r="U1100" s="35">
        <f t="shared" si="900"/>
        <v>1.47</v>
      </c>
      <c r="V1100" s="35">
        <f t="shared" si="900"/>
        <v>0.97</v>
      </c>
      <c r="W1100" s="35">
        <f t="shared" si="900"/>
        <v>9159.6874100000005</v>
      </c>
      <c r="X1100" s="35">
        <f t="shared" si="900"/>
        <v>9159.6874100000005</v>
      </c>
      <c r="Y1100" s="35">
        <f t="shared" si="900"/>
        <v>0</v>
      </c>
      <c r="Z1100" s="35">
        <f t="shared" si="900"/>
        <v>0</v>
      </c>
      <c r="AA1100" s="35">
        <f t="shared" si="900"/>
        <v>0</v>
      </c>
      <c r="AB1100" s="35">
        <f t="shared" si="900"/>
        <v>1</v>
      </c>
      <c r="AC1100" s="35">
        <f t="shared" si="900"/>
        <v>0.1</v>
      </c>
      <c r="AD1100" s="35">
        <f t="shared" si="900"/>
        <v>4942.9714000000004</v>
      </c>
      <c r="AE1100" s="35">
        <f t="shared" si="900"/>
        <v>4942.9714000000004</v>
      </c>
      <c r="AF1100" s="35">
        <f t="shared" si="900"/>
        <v>0</v>
      </c>
      <c r="AG1100" s="35">
        <f t="shared" si="900"/>
        <v>0</v>
      </c>
      <c r="AH1100" s="35">
        <f t="shared" si="900"/>
        <v>0</v>
      </c>
      <c r="AI1100" s="35">
        <f t="shared" si="900"/>
        <v>1.75</v>
      </c>
      <c r="AJ1100" s="35">
        <f t="shared" si="900"/>
        <v>3.4899999999999998</v>
      </c>
      <c r="AK1100" s="35">
        <f t="shared" si="900"/>
        <v>3728.94</v>
      </c>
      <c r="AL1100" s="35">
        <f t="shared" si="900"/>
        <v>3728.94</v>
      </c>
      <c r="AM1100" s="35">
        <f t="shared" si="900"/>
        <v>0</v>
      </c>
      <c r="AN1100" s="35">
        <f t="shared" si="900"/>
        <v>0</v>
      </c>
      <c r="AO1100" s="35">
        <f t="shared" si="900"/>
        <v>0</v>
      </c>
      <c r="AP1100" s="35">
        <f t="shared" si="900"/>
        <v>2.2000000000000002</v>
      </c>
      <c r="AQ1100" s="35">
        <f t="shared" si="900"/>
        <v>0.25</v>
      </c>
      <c r="AR1100" s="35">
        <f t="shared" si="900"/>
        <v>72910</v>
      </c>
      <c r="AS1100" s="35">
        <f t="shared" si="900"/>
        <v>72910</v>
      </c>
      <c r="AT1100" s="35">
        <f t="shared" si="900"/>
        <v>0</v>
      </c>
      <c r="AU1100" s="35">
        <f t="shared" si="900"/>
        <v>0</v>
      </c>
      <c r="AV1100" s="35">
        <f t="shared" si="900"/>
        <v>0</v>
      </c>
    </row>
    <row r="1101" spans="1:48" ht="114.75" x14ac:dyDescent="0.5">
      <c r="A1101" s="53">
        <v>1012</v>
      </c>
      <c r="B1101" s="50" t="s">
        <v>2103</v>
      </c>
      <c r="C1101" s="34" t="s">
        <v>2104</v>
      </c>
      <c r="D1101" s="52">
        <v>2016</v>
      </c>
      <c r="E1101" s="52">
        <v>2020</v>
      </c>
      <c r="F1101" s="33">
        <v>262.54608000000002</v>
      </c>
      <c r="G1101" s="34">
        <f t="shared" ref="G1101:G1121" si="901">N1101+U1101+AB1101+AI1101+AP1101</f>
        <v>0</v>
      </c>
      <c r="H1101" s="34">
        <f t="shared" ref="H1101:H1121" si="902">O1101+V1101+AC1101+AJ1101+AQ1101</f>
        <v>0</v>
      </c>
      <c r="I1101" s="34">
        <f t="shared" ref="I1101:I1121" si="903">J1101+K1101+L1101</f>
        <v>107.51906</v>
      </c>
      <c r="J1101" s="34">
        <f t="shared" ref="J1101:J1121" si="904">Q1101+X1101+AE1101+AL1101+AS1101</f>
        <v>107.51906</v>
      </c>
      <c r="K1101" s="34">
        <f t="shared" ref="K1101:K1121" si="905">R1101+Y1101+AF1101+AM1101+AT1101</f>
        <v>0</v>
      </c>
      <c r="L1101" s="34">
        <f t="shared" ref="L1101:L1121" si="906">S1101+Z1101+AG1101+AN1101+AU1101</f>
        <v>0</v>
      </c>
      <c r="M1101" s="34">
        <f t="shared" ref="M1101:M1121" si="907">T1101+AA1101+AH1101+AO1101+AV1101</f>
        <v>0</v>
      </c>
      <c r="N1101" s="33">
        <v>0</v>
      </c>
      <c r="O1101" s="33">
        <v>0</v>
      </c>
      <c r="P1101" s="34">
        <f t="shared" ref="P1101:P1121" si="908">Q1101+R1101+S1101</f>
        <v>107.51906</v>
      </c>
      <c r="Q1101" s="33">
        <v>107.51906</v>
      </c>
      <c r="R1101" s="34">
        <v>0</v>
      </c>
      <c r="S1101" s="34">
        <v>0</v>
      </c>
      <c r="T1101" s="34">
        <v>0</v>
      </c>
      <c r="U1101" s="33">
        <v>0</v>
      </c>
      <c r="V1101" s="33">
        <v>0</v>
      </c>
      <c r="W1101" s="34">
        <f t="shared" ref="W1101:W1121" si="909">X1101+Y1101+Z1101</f>
        <v>0</v>
      </c>
      <c r="X1101" s="33">
        <v>0</v>
      </c>
      <c r="Y1101" s="34">
        <v>0</v>
      </c>
      <c r="Z1101" s="34">
        <v>0</v>
      </c>
      <c r="AA1101" s="34">
        <v>0</v>
      </c>
      <c r="AB1101" s="33">
        <v>0</v>
      </c>
      <c r="AC1101" s="33">
        <v>0</v>
      </c>
      <c r="AD1101" s="34">
        <f t="shared" ref="AD1101:AD1121" si="910">AE1101+AF1101+AG1101</f>
        <v>0</v>
      </c>
      <c r="AE1101" s="33">
        <v>0</v>
      </c>
      <c r="AF1101" s="34">
        <v>0</v>
      </c>
      <c r="AG1101" s="34">
        <v>0</v>
      </c>
      <c r="AH1101" s="34">
        <v>0</v>
      </c>
      <c r="AI1101" s="33">
        <v>0</v>
      </c>
      <c r="AJ1101" s="33">
        <v>0</v>
      </c>
      <c r="AK1101" s="34">
        <f t="shared" ref="AK1101:AK1121" si="911">AL1101+AM1101+AN1101</f>
        <v>0</v>
      </c>
      <c r="AL1101" s="33">
        <v>0</v>
      </c>
      <c r="AM1101" s="34">
        <v>0</v>
      </c>
      <c r="AN1101" s="34">
        <v>0</v>
      </c>
      <c r="AO1101" s="34">
        <v>0</v>
      </c>
      <c r="AP1101" s="33">
        <v>0</v>
      </c>
      <c r="AQ1101" s="33">
        <v>0</v>
      </c>
      <c r="AR1101" s="34">
        <f t="shared" ref="AR1101:AR1121" si="912">AS1101+AT1101+AU1101</f>
        <v>0</v>
      </c>
      <c r="AS1101" s="33">
        <v>0</v>
      </c>
      <c r="AT1101" s="34">
        <v>0</v>
      </c>
      <c r="AU1101" s="34">
        <v>0</v>
      </c>
      <c r="AV1101" s="34">
        <v>0</v>
      </c>
    </row>
    <row r="1102" spans="1:48" ht="76.5" x14ac:dyDescent="0.5">
      <c r="A1102" s="53">
        <v>1013</v>
      </c>
      <c r="B1102" s="50" t="s">
        <v>2105</v>
      </c>
      <c r="C1102" s="51" t="s">
        <v>2106</v>
      </c>
      <c r="D1102" s="52">
        <v>2017</v>
      </c>
      <c r="E1102" s="52">
        <v>2023</v>
      </c>
      <c r="F1102" s="33">
        <v>10647.5</v>
      </c>
      <c r="G1102" s="34">
        <f t="shared" si="901"/>
        <v>0.25</v>
      </c>
      <c r="H1102" s="34">
        <f t="shared" si="902"/>
        <v>0.4</v>
      </c>
      <c r="I1102" s="34">
        <f t="shared" si="903"/>
        <v>10647.5</v>
      </c>
      <c r="J1102" s="34">
        <f t="shared" si="904"/>
        <v>10647.5</v>
      </c>
      <c r="K1102" s="34">
        <f t="shared" si="905"/>
        <v>0</v>
      </c>
      <c r="L1102" s="34">
        <f t="shared" si="906"/>
        <v>0</v>
      </c>
      <c r="M1102" s="34">
        <f t="shared" si="907"/>
        <v>0</v>
      </c>
      <c r="N1102" s="34">
        <v>0</v>
      </c>
      <c r="O1102" s="34">
        <v>0</v>
      </c>
      <c r="P1102" s="34">
        <f t="shared" si="908"/>
        <v>0</v>
      </c>
      <c r="Q1102" s="34">
        <v>0</v>
      </c>
      <c r="R1102" s="34">
        <v>0</v>
      </c>
      <c r="S1102" s="34">
        <v>0</v>
      </c>
      <c r="T1102" s="34">
        <v>0</v>
      </c>
      <c r="U1102" s="34">
        <v>0</v>
      </c>
      <c r="V1102" s="34">
        <v>0</v>
      </c>
      <c r="W1102" s="34">
        <f t="shared" si="909"/>
        <v>0</v>
      </c>
      <c r="X1102" s="34">
        <v>0</v>
      </c>
      <c r="Y1102" s="34">
        <v>0</v>
      </c>
      <c r="Z1102" s="34">
        <v>0</v>
      </c>
      <c r="AA1102" s="34">
        <v>0</v>
      </c>
      <c r="AB1102" s="34">
        <v>0</v>
      </c>
      <c r="AC1102" s="34">
        <v>0</v>
      </c>
      <c r="AD1102" s="34">
        <f t="shared" si="910"/>
        <v>0</v>
      </c>
      <c r="AE1102" s="34">
        <v>0</v>
      </c>
      <c r="AF1102" s="34">
        <v>0</v>
      </c>
      <c r="AG1102" s="34">
        <v>0</v>
      </c>
      <c r="AH1102" s="34">
        <v>0</v>
      </c>
      <c r="AI1102" s="34">
        <v>0.25</v>
      </c>
      <c r="AJ1102" s="34">
        <v>0.4</v>
      </c>
      <c r="AK1102" s="34">
        <f t="shared" si="911"/>
        <v>647.5</v>
      </c>
      <c r="AL1102" s="34">
        <v>647.5</v>
      </c>
      <c r="AM1102" s="34">
        <v>0</v>
      </c>
      <c r="AN1102" s="34">
        <v>0</v>
      </c>
      <c r="AO1102" s="34">
        <v>0</v>
      </c>
      <c r="AP1102" s="34">
        <v>0</v>
      </c>
      <c r="AQ1102" s="34">
        <v>0</v>
      </c>
      <c r="AR1102" s="34">
        <f t="shared" si="912"/>
        <v>10000</v>
      </c>
      <c r="AS1102" s="34">
        <v>10000</v>
      </c>
      <c r="AT1102" s="34">
        <v>0</v>
      </c>
      <c r="AU1102" s="34">
        <v>0</v>
      </c>
      <c r="AV1102" s="34">
        <v>0</v>
      </c>
    </row>
    <row r="1103" spans="1:48" ht="114.75" x14ac:dyDescent="0.5">
      <c r="A1103" s="53">
        <v>1014</v>
      </c>
      <c r="B1103" s="50" t="s">
        <v>2107</v>
      </c>
      <c r="C1103" s="51" t="s">
        <v>2108</v>
      </c>
      <c r="D1103" s="52">
        <v>2017</v>
      </c>
      <c r="E1103" s="52">
        <v>2023</v>
      </c>
      <c r="F1103" s="33">
        <v>14264.51</v>
      </c>
      <c r="G1103" s="34">
        <f t="shared" si="901"/>
        <v>0.5</v>
      </c>
      <c r="H1103" s="34">
        <f t="shared" si="902"/>
        <v>1.26</v>
      </c>
      <c r="I1103" s="34">
        <f t="shared" si="903"/>
        <v>14264.51</v>
      </c>
      <c r="J1103" s="34">
        <f t="shared" si="904"/>
        <v>14264.51</v>
      </c>
      <c r="K1103" s="34">
        <f t="shared" si="905"/>
        <v>0</v>
      </c>
      <c r="L1103" s="34">
        <f t="shared" si="906"/>
        <v>0</v>
      </c>
      <c r="M1103" s="34">
        <f t="shared" si="907"/>
        <v>0</v>
      </c>
      <c r="N1103" s="34">
        <v>0</v>
      </c>
      <c r="O1103" s="34">
        <v>0</v>
      </c>
      <c r="P1103" s="34">
        <f t="shared" si="908"/>
        <v>0</v>
      </c>
      <c r="Q1103" s="34">
        <v>0</v>
      </c>
      <c r="R1103" s="34">
        <v>0</v>
      </c>
      <c r="S1103" s="34">
        <v>0</v>
      </c>
      <c r="T1103" s="34">
        <v>0</v>
      </c>
      <c r="U1103" s="34">
        <v>0</v>
      </c>
      <c r="V1103" s="34">
        <v>0</v>
      </c>
      <c r="W1103" s="34">
        <f t="shared" si="909"/>
        <v>0</v>
      </c>
      <c r="X1103" s="34">
        <v>0</v>
      </c>
      <c r="Y1103" s="34">
        <v>0</v>
      </c>
      <c r="Z1103" s="34">
        <v>0</v>
      </c>
      <c r="AA1103" s="34">
        <v>0</v>
      </c>
      <c r="AB1103" s="34">
        <v>0</v>
      </c>
      <c r="AC1103" s="34">
        <v>0</v>
      </c>
      <c r="AD1103" s="34">
        <f t="shared" si="910"/>
        <v>0</v>
      </c>
      <c r="AE1103" s="34">
        <v>0</v>
      </c>
      <c r="AF1103" s="34">
        <v>0</v>
      </c>
      <c r="AG1103" s="34">
        <v>0</v>
      </c>
      <c r="AH1103" s="34">
        <v>0</v>
      </c>
      <c r="AI1103" s="34">
        <v>0.5</v>
      </c>
      <c r="AJ1103" s="34">
        <v>1.26</v>
      </c>
      <c r="AK1103" s="34">
        <f t="shared" si="911"/>
        <v>264.51</v>
      </c>
      <c r="AL1103" s="34">
        <v>264.51</v>
      </c>
      <c r="AM1103" s="34">
        <v>0</v>
      </c>
      <c r="AN1103" s="34">
        <v>0</v>
      </c>
      <c r="AO1103" s="34">
        <v>0</v>
      </c>
      <c r="AP1103" s="34">
        <v>0</v>
      </c>
      <c r="AQ1103" s="34">
        <v>0</v>
      </c>
      <c r="AR1103" s="34">
        <f t="shared" si="912"/>
        <v>14000</v>
      </c>
      <c r="AS1103" s="34">
        <v>14000</v>
      </c>
      <c r="AT1103" s="34">
        <v>0</v>
      </c>
      <c r="AU1103" s="34">
        <v>0</v>
      </c>
      <c r="AV1103" s="34">
        <v>0</v>
      </c>
    </row>
    <row r="1104" spans="1:48" ht="76.5" x14ac:dyDescent="0.5">
      <c r="A1104" s="53">
        <v>1015</v>
      </c>
      <c r="B1104" s="50" t="s">
        <v>2109</v>
      </c>
      <c r="C1104" s="51" t="s">
        <v>2110</v>
      </c>
      <c r="D1104" s="52">
        <v>2019</v>
      </c>
      <c r="E1104" s="52">
        <v>2023</v>
      </c>
      <c r="F1104" s="33">
        <v>10647.5</v>
      </c>
      <c r="G1104" s="34">
        <f t="shared" si="901"/>
        <v>0.25</v>
      </c>
      <c r="H1104" s="34">
        <f t="shared" si="902"/>
        <v>0.4</v>
      </c>
      <c r="I1104" s="34">
        <f t="shared" si="903"/>
        <v>10647.5</v>
      </c>
      <c r="J1104" s="34">
        <f t="shared" si="904"/>
        <v>10647.5</v>
      </c>
      <c r="K1104" s="34">
        <f t="shared" si="905"/>
        <v>0</v>
      </c>
      <c r="L1104" s="34">
        <f t="shared" si="906"/>
        <v>0</v>
      </c>
      <c r="M1104" s="34">
        <f t="shared" si="907"/>
        <v>0</v>
      </c>
      <c r="N1104" s="34">
        <v>0</v>
      </c>
      <c r="O1104" s="34">
        <v>0</v>
      </c>
      <c r="P1104" s="34">
        <f t="shared" si="908"/>
        <v>0</v>
      </c>
      <c r="Q1104" s="34">
        <v>0</v>
      </c>
      <c r="R1104" s="34">
        <v>0</v>
      </c>
      <c r="S1104" s="34">
        <v>0</v>
      </c>
      <c r="T1104" s="34">
        <v>0</v>
      </c>
      <c r="U1104" s="34">
        <v>0</v>
      </c>
      <c r="V1104" s="34">
        <v>0</v>
      </c>
      <c r="W1104" s="34">
        <f t="shared" si="909"/>
        <v>0</v>
      </c>
      <c r="X1104" s="34">
        <v>0</v>
      </c>
      <c r="Y1104" s="34">
        <v>0</v>
      </c>
      <c r="Z1104" s="34">
        <v>0</v>
      </c>
      <c r="AA1104" s="34">
        <v>0</v>
      </c>
      <c r="AB1104" s="34">
        <v>0</v>
      </c>
      <c r="AC1104" s="34">
        <v>0</v>
      </c>
      <c r="AD1104" s="34">
        <f t="shared" si="910"/>
        <v>0</v>
      </c>
      <c r="AE1104" s="34">
        <v>0</v>
      </c>
      <c r="AF1104" s="34">
        <v>0</v>
      </c>
      <c r="AG1104" s="34">
        <v>0</v>
      </c>
      <c r="AH1104" s="34">
        <v>0</v>
      </c>
      <c r="AI1104" s="34">
        <v>0.25</v>
      </c>
      <c r="AJ1104" s="34">
        <v>0.4</v>
      </c>
      <c r="AK1104" s="34">
        <f t="shared" si="911"/>
        <v>647.5</v>
      </c>
      <c r="AL1104" s="34">
        <v>647.5</v>
      </c>
      <c r="AM1104" s="34">
        <v>0</v>
      </c>
      <c r="AN1104" s="34">
        <v>0</v>
      </c>
      <c r="AO1104" s="34">
        <v>0</v>
      </c>
      <c r="AP1104" s="34">
        <v>0</v>
      </c>
      <c r="AQ1104" s="34">
        <v>0</v>
      </c>
      <c r="AR1104" s="34">
        <f t="shared" si="912"/>
        <v>10000</v>
      </c>
      <c r="AS1104" s="34">
        <v>10000</v>
      </c>
      <c r="AT1104" s="34">
        <v>0</v>
      </c>
      <c r="AU1104" s="34">
        <v>0</v>
      </c>
      <c r="AV1104" s="34">
        <v>0</v>
      </c>
    </row>
    <row r="1105" spans="1:48" ht="76.5" x14ac:dyDescent="0.5">
      <c r="A1105" s="53">
        <v>1016</v>
      </c>
      <c r="B1105" s="50" t="s">
        <v>2111</v>
      </c>
      <c r="C1105" s="51" t="s">
        <v>2112</v>
      </c>
      <c r="D1105" s="52">
        <v>2019</v>
      </c>
      <c r="E1105" s="52">
        <v>2023</v>
      </c>
      <c r="F1105" s="33">
        <v>11741.79</v>
      </c>
      <c r="G1105" s="34">
        <f t="shared" si="901"/>
        <v>0.25</v>
      </c>
      <c r="H1105" s="34">
        <f t="shared" si="902"/>
        <v>0.63</v>
      </c>
      <c r="I1105" s="34">
        <f t="shared" si="903"/>
        <v>11741.79</v>
      </c>
      <c r="J1105" s="34">
        <f t="shared" si="904"/>
        <v>11741.79</v>
      </c>
      <c r="K1105" s="34">
        <f t="shared" si="905"/>
        <v>0</v>
      </c>
      <c r="L1105" s="34">
        <f t="shared" si="906"/>
        <v>0</v>
      </c>
      <c r="M1105" s="34">
        <f t="shared" si="907"/>
        <v>0</v>
      </c>
      <c r="N1105" s="34">
        <v>0</v>
      </c>
      <c r="O1105" s="34">
        <v>0</v>
      </c>
      <c r="P1105" s="34">
        <f t="shared" si="908"/>
        <v>0</v>
      </c>
      <c r="Q1105" s="34">
        <v>0</v>
      </c>
      <c r="R1105" s="34">
        <v>0</v>
      </c>
      <c r="S1105" s="34">
        <v>0</v>
      </c>
      <c r="T1105" s="34">
        <v>0</v>
      </c>
      <c r="U1105" s="34">
        <v>0</v>
      </c>
      <c r="V1105" s="34">
        <v>0</v>
      </c>
      <c r="W1105" s="34">
        <f t="shared" si="909"/>
        <v>0</v>
      </c>
      <c r="X1105" s="34">
        <v>0</v>
      </c>
      <c r="Y1105" s="34">
        <v>0</v>
      </c>
      <c r="Z1105" s="34">
        <v>0</v>
      </c>
      <c r="AA1105" s="34">
        <v>0</v>
      </c>
      <c r="AB1105" s="34">
        <v>0</v>
      </c>
      <c r="AC1105" s="34">
        <v>0</v>
      </c>
      <c r="AD1105" s="34">
        <f t="shared" si="910"/>
        <v>0</v>
      </c>
      <c r="AE1105" s="34">
        <v>0</v>
      </c>
      <c r="AF1105" s="34">
        <v>0</v>
      </c>
      <c r="AG1105" s="34">
        <v>0</v>
      </c>
      <c r="AH1105" s="34">
        <v>0</v>
      </c>
      <c r="AI1105" s="34">
        <v>0.25</v>
      </c>
      <c r="AJ1105" s="34">
        <v>0.63</v>
      </c>
      <c r="AK1105" s="34">
        <f t="shared" si="911"/>
        <v>741.79</v>
      </c>
      <c r="AL1105" s="34">
        <v>741.79</v>
      </c>
      <c r="AM1105" s="34">
        <v>0</v>
      </c>
      <c r="AN1105" s="34">
        <v>0</v>
      </c>
      <c r="AO1105" s="34">
        <v>0</v>
      </c>
      <c r="AP1105" s="34">
        <v>0</v>
      </c>
      <c r="AQ1105" s="34">
        <v>0</v>
      </c>
      <c r="AR1105" s="34">
        <f t="shared" si="912"/>
        <v>11000</v>
      </c>
      <c r="AS1105" s="34">
        <v>11000</v>
      </c>
      <c r="AT1105" s="34">
        <v>0</v>
      </c>
      <c r="AU1105" s="34">
        <v>0</v>
      </c>
      <c r="AV1105" s="34">
        <v>0</v>
      </c>
    </row>
    <row r="1106" spans="1:48" ht="153" x14ac:dyDescent="0.5">
      <c r="A1106" s="53">
        <v>1017</v>
      </c>
      <c r="B1106" s="50" t="s">
        <v>2113</v>
      </c>
      <c r="C1106" s="51" t="s">
        <v>2114</v>
      </c>
      <c r="D1106" s="52">
        <v>2016</v>
      </c>
      <c r="E1106" s="52">
        <v>2021</v>
      </c>
      <c r="F1106" s="33">
        <v>2707.36</v>
      </c>
      <c r="G1106" s="34">
        <f t="shared" si="901"/>
        <v>0.25</v>
      </c>
      <c r="H1106" s="34">
        <f t="shared" si="902"/>
        <v>0.25</v>
      </c>
      <c r="I1106" s="34">
        <f t="shared" si="903"/>
        <v>1042.26</v>
      </c>
      <c r="J1106" s="34">
        <f t="shared" si="904"/>
        <v>1042.26</v>
      </c>
      <c r="K1106" s="34">
        <f t="shared" si="905"/>
        <v>0</v>
      </c>
      <c r="L1106" s="34">
        <f t="shared" si="906"/>
        <v>0</v>
      </c>
      <c r="M1106" s="34">
        <f t="shared" si="907"/>
        <v>0</v>
      </c>
      <c r="N1106" s="34">
        <v>0</v>
      </c>
      <c r="O1106" s="34">
        <v>0</v>
      </c>
      <c r="P1106" s="34">
        <f t="shared" si="908"/>
        <v>602.79</v>
      </c>
      <c r="Q1106" s="34">
        <v>602.79</v>
      </c>
      <c r="R1106" s="34">
        <v>0</v>
      </c>
      <c r="S1106" s="34">
        <v>0</v>
      </c>
      <c r="T1106" s="34">
        <v>0</v>
      </c>
      <c r="U1106" s="34">
        <v>0.25</v>
      </c>
      <c r="V1106" s="34">
        <v>0.25</v>
      </c>
      <c r="W1106" s="34">
        <f t="shared" si="909"/>
        <v>439.47</v>
      </c>
      <c r="X1106" s="34">
        <v>439.47</v>
      </c>
      <c r="Y1106" s="34">
        <v>0</v>
      </c>
      <c r="Z1106" s="34">
        <v>0</v>
      </c>
      <c r="AA1106" s="34">
        <v>0</v>
      </c>
      <c r="AB1106" s="34">
        <v>0</v>
      </c>
      <c r="AC1106" s="34">
        <v>0</v>
      </c>
      <c r="AD1106" s="34">
        <f t="shared" si="910"/>
        <v>0</v>
      </c>
      <c r="AE1106" s="34">
        <v>0</v>
      </c>
      <c r="AF1106" s="34">
        <v>0</v>
      </c>
      <c r="AG1106" s="34">
        <v>0</v>
      </c>
      <c r="AH1106" s="34">
        <v>0</v>
      </c>
      <c r="AI1106" s="34">
        <v>0</v>
      </c>
      <c r="AJ1106" s="34">
        <v>0</v>
      </c>
      <c r="AK1106" s="34">
        <f t="shared" si="911"/>
        <v>0</v>
      </c>
      <c r="AL1106" s="34">
        <v>0</v>
      </c>
      <c r="AM1106" s="34">
        <v>0</v>
      </c>
      <c r="AN1106" s="34">
        <v>0</v>
      </c>
      <c r="AO1106" s="34">
        <v>0</v>
      </c>
      <c r="AP1106" s="34">
        <v>0</v>
      </c>
      <c r="AQ1106" s="34">
        <v>0</v>
      </c>
      <c r="AR1106" s="34">
        <f t="shared" si="912"/>
        <v>0</v>
      </c>
      <c r="AS1106" s="34">
        <v>0</v>
      </c>
      <c r="AT1106" s="34">
        <v>0</v>
      </c>
      <c r="AU1106" s="34">
        <v>0</v>
      </c>
      <c r="AV1106" s="34">
        <v>0</v>
      </c>
    </row>
    <row r="1107" spans="1:48" ht="114.75" x14ac:dyDescent="0.5">
      <c r="A1107" s="53">
        <v>1018</v>
      </c>
      <c r="B1107" s="50" t="s">
        <v>2115</v>
      </c>
      <c r="C1107" s="51" t="s">
        <v>2116</v>
      </c>
      <c r="D1107" s="52">
        <v>2018</v>
      </c>
      <c r="E1107" s="52">
        <v>2023</v>
      </c>
      <c r="F1107" s="33">
        <v>10647.5</v>
      </c>
      <c r="G1107" s="34">
        <f t="shared" si="901"/>
        <v>0.25</v>
      </c>
      <c r="H1107" s="34">
        <f t="shared" si="902"/>
        <v>0.4</v>
      </c>
      <c r="I1107" s="34">
        <f t="shared" si="903"/>
        <v>10647.5</v>
      </c>
      <c r="J1107" s="34">
        <f t="shared" si="904"/>
        <v>10647.5</v>
      </c>
      <c r="K1107" s="34">
        <f t="shared" si="905"/>
        <v>0</v>
      </c>
      <c r="L1107" s="34">
        <f t="shared" si="906"/>
        <v>0</v>
      </c>
      <c r="M1107" s="34">
        <f t="shared" si="907"/>
        <v>0</v>
      </c>
      <c r="N1107" s="34">
        <v>0</v>
      </c>
      <c r="O1107" s="34">
        <v>0</v>
      </c>
      <c r="P1107" s="34">
        <f t="shared" si="908"/>
        <v>0</v>
      </c>
      <c r="Q1107" s="34">
        <v>0</v>
      </c>
      <c r="R1107" s="34">
        <v>0</v>
      </c>
      <c r="S1107" s="34">
        <v>0</v>
      </c>
      <c r="T1107" s="34">
        <v>0</v>
      </c>
      <c r="U1107" s="34">
        <v>0</v>
      </c>
      <c r="V1107" s="34">
        <v>0</v>
      </c>
      <c r="W1107" s="34">
        <f t="shared" si="909"/>
        <v>0</v>
      </c>
      <c r="X1107" s="34">
        <v>0</v>
      </c>
      <c r="Y1107" s="34">
        <v>0</v>
      </c>
      <c r="Z1107" s="34">
        <v>0</v>
      </c>
      <c r="AA1107" s="34">
        <v>0</v>
      </c>
      <c r="AB1107" s="34">
        <v>0</v>
      </c>
      <c r="AC1107" s="34">
        <v>0</v>
      </c>
      <c r="AD1107" s="34">
        <f t="shared" si="910"/>
        <v>0</v>
      </c>
      <c r="AE1107" s="34">
        <v>0</v>
      </c>
      <c r="AF1107" s="34">
        <v>0</v>
      </c>
      <c r="AG1107" s="34">
        <v>0</v>
      </c>
      <c r="AH1107" s="34">
        <v>0</v>
      </c>
      <c r="AI1107" s="34">
        <v>0.25</v>
      </c>
      <c r="AJ1107" s="34">
        <v>0.4</v>
      </c>
      <c r="AK1107" s="34">
        <f t="shared" si="911"/>
        <v>647.5</v>
      </c>
      <c r="AL1107" s="34">
        <v>647.5</v>
      </c>
      <c r="AM1107" s="34">
        <v>0</v>
      </c>
      <c r="AN1107" s="34">
        <v>0</v>
      </c>
      <c r="AO1107" s="34">
        <v>0</v>
      </c>
      <c r="AP1107" s="34">
        <v>0</v>
      </c>
      <c r="AQ1107" s="34">
        <v>0</v>
      </c>
      <c r="AR1107" s="34">
        <f t="shared" si="912"/>
        <v>10000</v>
      </c>
      <c r="AS1107" s="34">
        <v>10000</v>
      </c>
      <c r="AT1107" s="34">
        <v>0</v>
      </c>
      <c r="AU1107" s="34">
        <v>0</v>
      </c>
      <c r="AV1107" s="34">
        <v>0</v>
      </c>
    </row>
    <row r="1108" spans="1:48" ht="153" x14ac:dyDescent="0.5">
      <c r="A1108" s="53">
        <v>1019</v>
      </c>
      <c r="B1108" s="50" t="s">
        <v>2117</v>
      </c>
      <c r="C1108" s="51" t="s">
        <v>2118</v>
      </c>
      <c r="D1108" s="52">
        <v>2018</v>
      </c>
      <c r="E1108" s="52">
        <v>2023</v>
      </c>
      <c r="F1108" s="33">
        <v>10647.5</v>
      </c>
      <c r="G1108" s="34">
        <f t="shared" si="901"/>
        <v>0.25</v>
      </c>
      <c r="H1108" s="34">
        <f t="shared" si="902"/>
        <v>0.4</v>
      </c>
      <c r="I1108" s="34">
        <f t="shared" si="903"/>
        <v>10647.5</v>
      </c>
      <c r="J1108" s="34">
        <f t="shared" si="904"/>
        <v>10647.5</v>
      </c>
      <c r="K1108" s="34">
        <f t="shared" si="905"/>
        <v>0</v>
      </c>
      <c r="L1108" s="34">
        <f t="shared" si="906"/>
        <v>0</v>
      </c>
      <c r="M1108" s="34">
        <f t="shared" si="907"/>
        <v>0</v>
      </c>
      <c r="N1108" s="34">
        <v>0</v>
      </c>
      <c r="O1108" s="34">
        <v>0</v>
      </c>
      <c r="P1108" s="34">
        <f t="shared" si="908"/>
        <v>0</v>
      </c>
      <c r="Q1108" s="34">
        <v>0</v>
      </c>
      <c r="R1108" s="34">
        <v>0</v>
      </c>
      <c r="S1108" s="34">
        <v>0</v>
      </c>
      <c r="T1108" s="34">
        <v>0</v>
      </c>
      <c r="U1108" s="34">
        <v>0</v>
      </c>
      <c r="V1108" s="34">
        <v>0</v>
      </c>
      <c r="W1108" s="34">
        <f t="shared" si="909"/>
        <v>0</v>
      </c>
      <c r="X1108" s="34">
        <v>0</v>
      </c>
      <c r="Y1108" s="34">
        <v>0</v>
      </c>
      <c r="Z1108" s="34">
        <v>0</v>
      </c>
      <c r="AA1108" s="34">
        <v>0</v>
      </c>
      <c r="AB1108" s="34">
        <v>0</v>
      </c>
      <c r="AC1108" s="34">
        <v>0</v>
      </c>
      <c r="AD1108" s="34">
        <f t="shared" si="910"/>
        <v>0</v>
      </c>
      <c r="AE1108" s="34">
        <v>0</v>
      </c>
      <c r="AF1108" s="34">
        <v>0</v>
      </c>
      <c r="AG1108" s="34">
        <v>0</v>
      </c>
      <c r="AH1108" s="34">
        <v>0</v>
      </c>
      <c r="AI1108" s="34">
        <v>0.25</v>
      </c>
      <c r="AJ1108" s="34">
        <v>0.4</v>
      </c>
      <c r="AK1108" s="34">
        <f t="shared" si="911"/>
        <v>647.5</v>
      </c>
      <c r="AL1108" s="34">
        <v>647.5</v>
      </c>
      <c r="AM1108" s="34">
        <v>0</v>
      </c>
      <c r="AN1108" s="34">
        <v>0</v>
      </c>
      <c r="AO1108" s="34">
        <v>0</v>
      </c>
      <c r="AP1108" s="34">
        <v>0</v>
      </c>
      <c r="AQ1108" s="34">
        <v>0</v>
      </c>
      <c r="AR1108" s="34">
        <f t="shared" si="912"/>
        <v>10000</v>
      </c>
      <c r="AS1108" s="34">
        <v>10000</v>
      </c>
      <c r="AT1108" s="34">
        <v>0</v>
      </c>
      <c r="AU1108" s="34">
        <v>0</v>
      </c>
      <c r="AV1108" s="34">
        <v>0</v>
      </c>
    </row>
    <row r="1109" spans="1:48" ht="114.75" x14ac:dyDescent="0.5">
      <c r="A1109" s="53">
        <v>1020</v>
      </c>
      <c r="B1109" s="50" t="s">
        <v>2119</v>
      </c>
      <c r="C1109" s="51" t="s">
        <v>2120</v>
      </c>
      <c r="D1109" s="52">
        <v>2016</v>
      </c>
      <c r="E1109" s="52">
        <v>2024</v>
      </c>
      <c r="F1109" s="33">
        <v>8032.64</v>
      </c>
      <c r="G1109" s="34">
        <f t="shared" si="901"/>
        <v>2.2000000000000002</v>
      </c>
      <c r="H1109" s="34">
        <f t="shared" si="902"/>
        <v>0.25</v>
      </c>
      <c r="I1109" s="34">
        <f t="shared" si="903"/>
        <v>8032.64</v>
      </c>
      <c r="J1109" s="34">
        <f t="shared" si="904"/>
        <v>8032.64</v>
      </c>
      <c r="K1109" s="34">
        <f t="shared" si="905"/>
        <v>0</v>
      </c>
      <c r="L1109" s="34">
        <f t="shared" si="906"/>
        <v>0</v>
      </c>
      <c r="M1109" s="34">
        <f t="shared" si="907"/>
        <v>0</v>
      </c>
      <c r="N1109" s="34">
        <v>0</v>
      </c>
      <c r="O1109" s="34">
        <v>0</v>
      </c>
      <c r="P1109" s="34">
        <f t="shared" si="908"/>
        <v>0</v>
      </c>
      <c r="Q1109" s="34">
        <v>0</v>
      </c>
      <c r="R1109" s="34">
        <v>0</v>
      </c>
      <c r="S1109" s="34">
        <v>0</v>
      </c>
      <c r="T1109" s="34">
        <v>0</v>
      </c>
      <c r="U1109" s="34">
        <v>0</v>
      </c>
      <c r="V1109" s="34">
        <v>0</v>
      </c>
      <c r="W1109" s="34">
        <f t="shared" si="909"/>
        <v>0</v>
      </c>
      <c r="X1109" s="34">
        <v>0</v>
      </c>
      <c r="Y1109" s="34">
        <v>0</v>
      </c>
      <c r="Z1109" s="34">
        <v>0</v>
      </c>
      <c r="AA1109" s="34">
        <v>0</v>
      </c>
      <c r="AB1109" s="34">
        <v>0</v>
      </c>
      <c r="AC1109" s="34">
        <v>0</v>
      </c>
      <c r="AD1109" s="34">
        <f t="shared" si="910"/>
        <v>0</v>
      </c>
      <c r="AE1109" s="34">
        <v>0</v>
      </c>
      <c r="AF1109" s="34">
        <v>0</v>
      </c>
      <c r="AG1109" s="34">
        <v>0</v>
      </c>
      <c r="AH1109" s="34">
        <v>0</v>
      </c>
      <c r="AI1109" s="34">
        <v>0</v>
      </c>
      <c r="AJ1109" s="34">
        <v>0</v>
      </c>
      <c r="AK1109" s="34">
        <f t="shared" si="911"/>
        <v>132.63999999999999</v>
      </c>
      <c r="AL1109" s="34">
        <v>132.63999999999999</v>
      </c>
      <c r="AM1109" s="34">
        <v>0</v>
      </c>
      <c r="AN1109" s="34">
        <v>0</v>
      </c>
      <c r="AO1109" s="34">
        <v>0</v>
      </c>
      <c r="AP1109" s="34">
        <v>2.2000000000000002</v>
      </c>
      <c r="AQ1109" s="34">
        <v>0.25</v>
      </c>
      <c r="AR1109" s="34">
        <f t="shared" si="912"/>
        <v>7900</v>
      </c>
      <c r="AS1109" s="34">
        <v>7900</v>
      </c>
      <c r="AT1109" s="34">
        <v>0</v>
      </c>
      <c r="AU1109" s="34">
        <v>0</v>
      </c>
      <c r="AV1109" s="34">
        <v>0</v>
      </c>
    </row>
    <row r="1110" spans="1:48" ht="114.75" x14ac:dyDescent="0.5">
      <c r="A1110" s="53">
        <v>1021</v>
      </c>
      <c r="B1110" s="50" t="s">
        <v>2121</v>
      </c>
      <c r="C1110" s="51" t="s">
        <v>2122</v>
      </c>
      <c r="D1110" s="52">
        <v>2016</v>
      </c>
      <c r="E1110" s="52">
        <v>2020</v>
      </c>
      <c r="F1110" s="33">
        <v>290.01</v>
      </c>
      <c r="G1110" s="34">
        <f t="shared" si="901"/>
        <v>0.05</v>
      </c>
      <c r="H1110" s="34">
        <f t="shared" si="902"/>
        <v>0</v>
      </c>
      <c r="I1110" s="34">
        <f t="shared" si="903"/>
        <v>129.6</v>
      </c>
      <c r="J1110" s="34">
        <f t="shared" si="904"/>
        <v>129.6</v>
      </c>
      <c r="K1110" s="34">
        <f t="shared" si="905"/>
        <v>0</v>
      </c>
      <c r="L1110" s="34">
        <f t="shared" si="906"/>
        <v>0</v>
      </c>
      <c r="M1110" s="34">
        <f t="shared" si="907"/>
        <v>0</v>
      </c>
      <c r="N1110" s="34">
        <v>0.05</v>
      </c>
      <c r="O1110" s="34">
        <v>0</v>
      </c>
      <c r="P1110" s="34">
        <f t="shared" si="908"/>
        <v>129.6</v>
      </c>
      <c r="Q1110" s="34">
        <v>129.6</v>
      </c>
      <c r="R1110" s="34">
        <v>0</v>
      </c>
      <c r="S1110" s="34">
        <v>0</v>
      </c>
      <c r="T1110" s="34">
        <v>0</v>
      </c>
      <c r="U1110" s="34">
        <v>0</v>
      </c>
      <c r="V1110" s="34">
        <v>0</v>
      </c>
      <c r="W1110" s="34">
        <f t="shared" si="909"/>
        <v>0</v>
      </c>
      <c r="X1110" s="34">
        <v>0</v>
      </c>
      <c r="Y1110" s="34">
        <v>0</v>
      </c>
      <c r="Z1110" s="34">
        <v>0</v>
      </c>
      <c r="AA1110" s="34">
        <v>0</v>
      </c>
      <c r="AB1110" s="34">
        <v>0</v>
      </c>
      <c r="AC1110" s="34">
        <v>0</v>
      </c>
      <c r="AD1110" s="34">
        <f t="shared" si="910"/>
        <v>0</v>
      </c>
      <c r="AE1110" s="34">
        <v>0</v>
      </c>
      <c r="AF1110" s="34">
        <v>0</v>
      </c>
      <c r="AG1110" s="34">
        <v>0</v>
      </c>
      <c r="AH1110" s="34">
        <v>0</v>
      </c>
      <c r="AI1110" s="34">
        <v>0</v>
      </c>
      <c r="AJ1110" s="34">
        <v>0</v>
      </c>
      <c r="AK1110" s="34">
        <f t="shared" si="911"/>
        <v>0</v>
      </c>
      <c r="AL1110" s="34">
        <v>0</v>
      </c>
      <c r="AM1110" s="34">
        <v>0</v>
      </c>
      <c r="AN1110" s="34">
        <v>0</v>
      </c>
      <c r="AO1110" s="34">
        <v>0</v>
      </c>
      <c r="AP1110" s="34">
        <v>0</v>
      </c>
      <c r="AQ1110" s="34">
        <v>0</v>
      </c>
      <c r="AR1110" s="34">
        <f t="shared" si="912"/>
        <v>0</v>
      </c>
      <c r="AS1110" s="34">
        <v>0</v>
      </c>
      <c r="AT1110" s="34">
        <v>0</v>
      </c>
      <c r="AU1110" s="34">
        <v>0</v>
      </c>
      <c r="AV1110" s="34">
        <v>0</v>
      </c>
    </row>
    <row r="1111" spans="1:48" ht="114.75" x14ac:dyDescent="0.5">
      <c r="A1111" s="53">
        <v>1022</v>
      </c>
      <c r="B1111" s="50" t="s">
        <v>2123</v>
      </c>
      <c r="C1111" s="51" t="s">
        <v>2124</v>
      </c>
      <c r="D1111" s="52">
        <v>2016</v>
      </c>
      <c r="E1111" s="52">
        <v>2021</v>
      </c>
      <c r="F1111" s="33">
        <v>4612.04</v>
      </c>
      <c r="G1111" s="34">
        <f t="shared" si="901"/>
        <v>0.3</v>
      </c>
      <c r="H1111" s="34">
        <f t="shared" si="902"/>
        <v>0</v>
      </c>
      <c r="I1111" s="34">
        <f t="shared" si="903"/>
        <v>1016.55</v>
      </c>
      <c r="J1111" s="34">
        <f t="shared" si="904"/>
        <v>1016.55</v>
      </c>
      <c r="K1111" s="34">
        <f t="shared" si="905"/>
        <v>0</v>
      </c>
      <c r="L1111" s="34">
        <f t="shared" si="906"/>
        <v>0</v>
      </c>
      <c r="M1111" s="34">
        <f t="shared" si="907"/>
        <v>0</v>
      </c>
      <c r="N1111" s="34">
        <v>0</v>
      </c>
      <c r="O1111" s="34">
        <v>0</v>
      </c>
      <c r="P1111" s="34">
        <f t="shared" si="908"/>
        <v>813.24</v>
      </c>
      <c r="Q1111" s="34">
        <v>813.24</v>
      </c>
      <c r="R1111" s="34">
        <v>0</v>
      </c>
      <c r="S1111" s="34">
        <v>0</v>
      </c>
      <c r="T1111" s="34">
        <v>0</v>
      </c>
      <c r="U1111" s="34">
        <v>0.3</v>
      </c>
      <c r="V1111" s="34">
        <v>0</v>
      </c>
      <c r="W1111" s="34">
        <f t="shared" si="909"/>
        <v>203.31</v>
      </c>
      <c r="X1111" s="34">
        <v>203.31</v>
      </c>
      <c r="Y1111" s="34">
        <v>0</v>
      </c>
      <c r="Z1111" s="34">
        <v>0</v>
      </c>
      <c r="AA1111" s="34">
        <v>0</v>
      </c>
      <c r="AB1111" s="34">
        <v>0</v>
      </c>
      <c r="AC1111" s="34">
        <v>0</v>
      </c>
      <c r="AD1111" s="34">
        <f t="shared" si="910"/>
        <v>0</v>
      </c>
      <c r="AE1111" s="34">
        <v>0</v>
      </c>
      <c r="AF1111" s="34">
        <v>0</v>
      </c>
      <c r="AG1111" s="34">
        <v>0</v>
      </c>
      <c r="AH1111" s="34">
        <v>0</v>
      </c>
      <c r="AI1111" s="34">
        <v>0</v>
      </c>
      <c r="AJ1111" s="34">
        <v>0</v>
      </c>
      <c r="AK1111" s="34">
        <f t="shared" si="911"/>
        <v>0</v>
      </c>
      <c r="AL1111" s="34">
        <v>0</v>
      </c>
      <c r="AM1111" s="34">
        <v>0</v>
      </c>
      <c r="AN1111" s="34">
        <v>0</v>
      </c>
      <c r="AO1111" s="34">
        <v>0</v>
      </c>
      <c r="AP1111" s="34">
        <v>0</v>
      </c>
      <c r="AQ1111" s="34">
        <v>0</v>
      </c>
      <c r="AR1111" s="34">
        <f t="shared" si="912"/>
        <v>0</v>
      </c>
      <c r="AS1111" s="34">
        <v>0</v>
      </c>
      <c r="AT1111" s="34">
        <v>0</v>
      </c>
      <c r="AU1111" s="34">
        <v>0</v>
      </c>
      <c r="AV1111" s="34">
        <v>0</v>
      </c>
    </row>
    <row r="1112" spans="1:48" ht="114.75" x14ac:dyDescent="0.5">
      <c r="A1112" s="53">
        <v>1023</v>
      </c>
      <c r="B1112" s="50" t="s">
        <v>2125</v>
      </c>
      <c r="C1112" s="51" t="s">
        <v>2126</v>
      </c>
      <c r="D1112" s="52">
        <v>2016</v>
      </c>
      <c r="E1112" s="52">
        <v>2021</v>
      </c>
      <c r="F1112" s="33">
        <v>1483.07</v>
      </c>
      <c r="G1112" s="34">
        <f t="shared" si="901"/>
        <v>0.26</v>
      </c>
      <c r="H1112" s="34">
        <f t="shared" si="902"/>
        <v>0</v>
      </c>
      <c r="I1112" s="34">
        <f t="shared" si="903"/>
        <v>1476.5798100000002</v>
      </c>
      <c r="J1112" s="34">
        <f t="shared" si="904"/>
        <v>1476.5798100000002</v>
      </c>
      <c r="K1112" s="34">
        <f t="shared" si="905"/>
        <v>0</v>
      </c>
      <c r="L1112" s="34">
        <f t="shared" si="906"/>
        <v>0</v>
      </c>
      <c r="M1112" s="34">
        <f t="shared" si="907"/>
        <v>0</v>
      </c>
      <c r="N1112" s="34">
        <v>0</v>
      </c>
      <c r="O1112" s="34">
        <v>0</v>
      </c>
      <c r="P1112" s="34">
        <f t="shared" si="908"/>
        <v>340.94</v>
      </c>
      <c r="Q1112" s="34">
        <v>340.94</v>
      </c>
      <c r="R1112" s="34">
        <v>0</v>
      </c>
      <c r="S1112" s="34">
        <v>0</v>
      </c>
      <c r="T1112" s="34">
        <v>0</v>
      </c>
      <c r="U1112" s="34">
        <v>0.26</v>
      </c>
      <c r="V1112" s="34">
        <v>0</v>
      </c>
      <c r="W1112" s="34">
        <f t="shared" si="909"/>
        <v>1135.6398100000001</v>
      </c>
      <c r="X1112" s="34">
        <v>1135.6398100000001</v>
      </c>
      <c r="Y1112" s="34">
        <v>0</v>
      </c>
      <c r="Z1112" s="34">
        <v>0</v>
      </c>
      <c r="AA1112" s="34">
        <v>0</v>
      </c>
      <c r="AB1112" s="34">
        <v>0</v>
      </c>
      <c r="AC1112" s="34">
        <v>0</v>
      </c>
      <c r="AD1112" s="34">
        <f t="shared" si="910"/>
        <v>0</v>
      </c>
      <c r="AE1112" s="34">
        <v>0</v>
      </c>
      <c r="AF1112" s="34">
        <v>0</v>
      </c>
      <c r="AG1112" s="34">
        <v>0</v>
      </c>
      <c r="AH1112" s="34">
        <v>0</v>
      </c>
      <c r="AI1112" s="34">
        <v>0</v>
      </c>
      <c r="AJ1112" s="34">
        <v>0</v>
      </c>
      <c r="AK1112" s="34">
        <f t="shared" si="911"/>
        <v>0</v>
      </c>
      <c r="AL1112" s="34">
        <v>0</v>
      </c>
      <c r="AM1112" s="34">
        <v>0</v>
      </c>
      <c r="AN1112" s="34">
        <v>0</v>
      </c>
      <c r="AO1112" s="34">
        <v>0</v>
      </c>
      <c r="AP1112" s="34">
        <v>0</v>
      </c>
      <c r="AQ1112" s="34">
        <v>0</v>
      </c>
      <c r="AR1112" s="34">
        <f t="shared" si="912"/>
        <v>0</v>
      </c>
      <c r="AS1112" s="34">
        <v>0</v>
      </c>
      <c r="AT1112" s="34">
        <v>0</v>
      </c>
      <c r="AU1112" s="34">
        <v>0</v>
      </c>
      <c r="AV1112" s="34">
        <v>0</v>
      </c>
    </row>
    <row r="1113" spans="1:48" ht="114.75" x14ac:dyDescent="0.5">
      <c r="A1113" s="53">
        <v>1024</v>
      </c>
      <c r="B1113" s="50" t="s">
        <v>2127</v>
      </c>
      <c r="C1113" s="51" t="s">
        <v>2128</v>
      </c>
      <c r="D1113" s="52">
        <v>2016</v>
      </c>
      <c r="E1113" s="52">
        <v>2021</v>
      </c>
      <c r="F1113" s="33">
        <v>3707.78</v>
      </c>
      <c r="G1113" s="34">
        <f t="shared" si="901"/>
        <v>0.4</v>
      </c>
      <c r="H1113" s="34">
        <f t="shared" si="902"/>
        <v>0</v>
      </c>
      <c r="I1113" s="34">
        <f t="shared" si="903"/>
        <v>1043.5260000000001</v>
      </c>
      <c r="J1113" s="34">
        <f t="shared" si="904"/>
        <v>1043.5260000000001</v>
      </c>
      <c r="K1113" s="34">
        <f t="shared" si="905"/>
        <v>0</v>
      </c>
      <c r="L1113" s="34">
        <f t="shared" si="906"/>
        <v>0</v>
      </c>
      <c r="M1113" s="34">
        <f t="shared" si="907"/>
        <v>0</v>
      </c>
      <c r="N1113" s="34">
        <v>0</v>
      </c>
      <c r="O1113" s="34">
        <v>0</v>
      </c>
      <c r="P1113" s="34">
        <f t="shared" si="908"/>
        <v>834.82</v>
      </c>
      <c r="Q1113" s="34">
        <v>834.82</v>
      </c>
      <c r="R1113" s="34">
        <v>0</v>
      </c>
      <c r="S1113" s="34">
        <v>0</v>
      </c>
      <c r="T1113" s="34">
        <v>0</v>
      </c>
      <c r="U1113" s="34">
        <v>0.4</v>
      </c>
      <c r="V1113" s="34">
        <v>0</v>
      </c>
      <c r="W1113" s="34">
        <f t="shared" si="909"/>
        <v>208.70600000000002</v>
      </c>
      <c r="X1113" s="34">
        <v>208.70600000000002</v>
      </c>
      <c r="Y1113" s="34">
        <v>0</v>
      </c>
      <c r="Z1113" s="34">
        <v>0</v>
      </c>
      <c r="AA1113" s="34">
        <v>0</v>
      </c>
      <c r="AB1113" s="34">
        <v>0</v>
      </c>
      <c r="AC1113" s="34">
        <v>0</v>
      </c>
      <c r="AD1113" s="34">
        <f t="shared" si="910"/>
        <v>0</v>
      </c>
      <c r="AE1113" s="34">
        <v>0</v>
      </c>
      <c r="AF1113" s="34">
        <v>0</v>
      </c>
      <c r="AG1113" s="34">
        <v>0</v>
      </c>
      <c r="AH1113" s="34">
        <v>0</v>
      </c>
      <c r="AI1113" s="34">
        <v>0</v>
      </c>
      <c r="AJ1113" s="34">
        <v>0</v>
      </c>
      <c r="AK1113" s="34">
        <f t="shared" si="911"/>
        <v>0</v>
      </c>
      <c r="AL1113" s="34">
        <v>0</v>
      </c>
      <c r="AM1113" s="34">
        <v>0</v>
      </c>
      <c r="AN1113" s="34">
        <v>0</v>
      </c>
      <c r="AO1113" s="34">
        <v>0</v>
      </c>
      <c r="AP1113" s="34">
        <v>0</v>
      </c>
      <c r="AQ1113" s="34">
        <v>0</v>
      </c>
      <c r="AR1113" s="34">
        <f t="shared" si="912"/>
        <v>0</v>
      </c>
      <c r="AS1113" s="34">
        <v>0</v>
      </c>
      <c r="AT1113" s="34">
        <v>0</v>
      </c>
      <c r="AU1113" s="34">
        <v>0</v>
      </c>
      <c r="AV1113" s="34">
        <v>0</v>
      </c>
    </row>
    <row r="1114" spans="1:48" ht="114.75" x14ac:dyDescent="0.5">
      <c r="A1114" s="53">
        <v>1025</v>
      </c>
      <c r="B1114" s="50" t="s">
        <v>2129</v>
      </c>
      <c r="C1114" s="51" t="s">
        <v>2130</v>
      </c>
      <c r="D1114" s="52">
        <v>2016</v>
      </c>
      <c r="E1114" s="52">
        <v>2020</v>
      </c>
      <c r="F1114" s="33">
        <v>909.96127000000001</v>
      </c>
      <c r="G1114" s="34">
        <f t="shared" si="901"/>
        <v>0.22700000000000001</v>
      </c>
      <c r="H1114" s="34">
        <f t="shared" si="902"/>
        <v>0</v>
      </c>
      <c r="I1114" s="34">
        <f t="shared" si="903"/>
        <v>27.9</v>
      </c>
      <c r="J1114" s="34">
        <f t="shared" si="904"/>
        <v>27.9</v>
      </c>
      <c r="K1114" s="34">
        <f t="shared" si="905"/>
        <v>0</v>
      </c>
      <c r="L1114" s="34">
        <f t="shared" si="906"/>
        <v>0</v>
      </c>
      <c r="M1114" s="34">
        <f t="shared" si="907"/>
        <v>0</v>
      </c>
      <c r="N1114" s="34">
        <v>0.22700000000000001</v>
      </c>
      <c r="O1114" s="34">
        <v>0</v>
      </c>
      <c r="P1114" s="34">
        <f t="shared" si="908"/>
        <v>27.9</v>
      </c>
      <c r="Q1114" s="34">
        <v>27.9</v>
      </c>
      <c r="R1114" s="34">
        <v>0</v>
      </c>
      <c r="S1114" s="34">
        <v>0</v>
      </c>
      <c r="T1114" s="34">
        <v>0</v>
      </c>
      <c r="U1114" s="34">
        <v>0</v>
      </c>
      <c r="V1114" s="34">
        <v>0</v>
      </c>
      <c r="W1114" s="34">
        <f t="shared" si="909"/>
        <v>0</v>
      </c>
      <c r="X1114" s="34">
        <v>0</v>
      </c>
      <c r="Y1114" s="34">
        <v>0</v>
      </c>
      <c r="Z1114" s="34">
        <v>0</v>
      </c>
      <c r="AA1114" s="34">
        <v>0</v>
      </c>
      <c r="AB1114" s="34">
        <v>0</v>
      </c>
      <c r="AC1114" s="34">
        <v>0</v>
      </c>
      <c r="AD1114" s="34">
        <f t="shared" si="910"/>
        <v>0</v>
      </c>
      <c r="AE1114" s="34">
        <v>0</v>
      </c>
      <c r="AF1114" s="34">
        <v>0</v>
      </c>
      <c r="AG1114" s="34">
        <v>0</v>
      </c>
      <c r="AH1114" s="34">
        <v>0</v>
      </c>
      <c r="AI1114" s="34">
        <v>0</v>
      </c>
      <c r="AJ1114" s="34">
        <v>0</v>
      </c>
      <c r="AK1114" s="34">
        <f t="shared" si="911"/>
        <v>0</v>
      </c>
      <c r="AL1114" s="34">
        <v>0</v>
      </c>
      <c r="AM1114" s="34">
        <v>0</v>
      </c>
      <c r="AN1114" s="34">
        <v>0</v>
      </c>
      <c r="AO1114" s="34">
        <v>0</v>
      </c>
      <c r="AP1114" s="34">
        <v>0</v>
      </c>
      <c r="AQ1114" s="34">
        <v>0</v>
      </c>
      <c r="AR1114" s="34">
        <f t="shared" si="912"/>
        <v>0</v>
      </c>
      <c r="AS1114" s="34">
        <v>0</v>
      </c>
      <c r="AT1114" s="34">
        <v>0</v>
      </c>
      <c r="AU1114" s="34">
        <v>0</v>
      </c>
      <c r="AV1114" s="34">
        <v>0</v>
      </c>
    </row>
    <row r="1115" spans="1:48" ht="114.75" x14ac:dyDescent="0.5">
      <c r="A1115" s="53">
        <v>1026</v>
      </c>
      <c r="B1115" s="50" t="s">
        <v>2131</v>
      </c>
      <c r="C1115" s="51" t="s">
        <v>2132</v>
      </c>
      <c r="D1115" s="52">
        <v>2016</v>
      </c>
      <c r="E1115" s="52">
        <v>2020</v>
      </c>
      <c r="F1115" s="33">
        <v>1370.04</v>
      </c>
      <c r="G1115" s="34">
        <f t="shared" si="901"/>
        <v>0.35</v>
      </c>
      <c r="H1115" s="34">
        <f t="shared" si="902"/>
        <v>0</v>
      </c>
      <c r="I1115" s="34">
        <f t="shared" si="903"/>
        <v>807.99</v>
      </c>
      <c r="J1115" s="34">
        <f t="shared" si="904"/>
        <v>807.99</v>
      </c>
      <c r="K1115" s="34">
        <f t="shared" si="905"/>
        <v>0</v>
      </c>
      <c r="L1115" s="34">
        <f t="shared" si="906"/>
        <v>0</v>
      </c>
      <c r="M1115" s="34">
        <f t="shared" si="907"/>
        <v>0</v>
      </c>
      <c r="N1115" s="34">
        <v>0.35</v>
      </c>
      <c r="O1115" s="34">
        <v>0</v>
      </c>
      <c r="P1115" s="34">
        <f t="shared" si="908"/>
        <v>807.99</v>
      </c>
      <c r="Q1115" s="34">
        <v>807.99</v>
      </c>
      <c r="R1115" s="34">
        <v>0</v>
      </c>
      <c r="S1115" s="34">
        <v>0</v>
      </c>
      <c r="T1115" s="34">
        <v>0</v>
      </c>
      <c r="U1115" s="34">
        <v>0</v>
      </c>
      <c r="V1115" s="34">
        <v>0</v>
      </c>
      <c r="W1115" s="34">
        <f t="shared" si="909"/>
        <v>0</v>
      </c>
      <c r="X1115" s="34">
        <v>0</v>
      </c>
      <c r="Y1115" s="34">
        <v>0</v>
      </c>
      <c r="Z1115" s="34">
        <v>0</v>
      </c>
      <c r="AA1115" s="34">
        <v>0</v>
      </c>
      <c r="AB1115" s="34">
        <v>0</v>
      </c>
      <c r="AC1115" s="34">
        <v>0</v>
      </c>
      <c r="AD1115" s="34">
        <f t="shared" si="910"/>
        <v>0</v>
      </c>
      <c r="AE1115" s="34">
        <v>0</v>
      </c>
      <c r="AF1115" s="34">
        <v>0</v>
      </c>
      <c r="AG1115" s="34">
        <v>0</v>
      </c>
      <c r="AH1115" s="34">
        <v>0</v>
      </c>
      <c r="AI1115" s="34">
        <v>0</v>
      </c>
      <c r="AJ1115" s="34">
        <v>0</v>
      </c>
      <c r="AK1115" s="34">
        <f t="shared" si="911"/>
        <v>0</v>
      </c>
      <c r="AL1115" s="34">
        <v>0</v>
      </c>
      <c r="AM1115" s="34">
        <v>0</v>
      </c>
      <c r="AN1115" s="34">
        <v>0</v>
      </c>
      <c r="AO1115" s="34">
        <v>0</v>
      </c>
      <c r="AP1115" s="34">
        <v>0</v>
      </c>
      <c r="AQ1115" s="34">
        <v>0</v>
      </c>
      <c r="AR1115" s="34">
        <f t="shared" si="912"/>
        <v>0</v>
      </c>
      <c r="AS1115" s="34">
        <v>0</v>
      </c>
      <c r="AT1115" s="34">
        <v>0</v>
      </c>
      <c r="AU1115" s="34">
        <v>0</v>
      </c>
      <c r="AV1115" s="34">
        <v>0</v>
      </c>
    </row>
    <row r="1116" spans="1:48" ht="114.75" x14ac:dyDescent="0.5">
      <c r="A1116" s="53">
        <v>1027</v>
      </c>
      <c r="B1116" s="50" t="s">
        <v>2133</v>
      </c>
      <c r="C1116" s="51" t="s">
        <v>2134</v>
      </c>
      <c r="D1116" s="52">
        <v>2016</v>
      </c>
      <c r="E1116" s="52">
        <v>2020</v>
      </c>
      <c r="F1116" s="33">
        <v>824.44</v>
      </c>
      <c r="G1116" s="34">
        <f t="shared" si="901"/>
        <v>0.247</v>
      </c>
      <c r="H1116" s="34">
        <f t="shared" si="902"/>
        <v>0</v>
      </c>
      <c r="I1116" s="34">
        <f t="shared" si="903"/>
        <v>246.92</v>
      </c>
      <c r="J1116" s="34">
        <f t="shared" si="904"/>
        <v>246.92</v>
      </c>
      <c r="K1116" s="34">
        <f t="shared" si="905"/>
        <v>0</v>
      </c>
      <c r="L1116" s="34">
        <f t="shared" si="906"/>
        <v>0</v>
      </c>
      <c r="M1116" s="34">
        <f t="shared" si="907"/>
        <v>0</v>
      </c>
      <c r="N1116" s="34">
        <v>0.247</v>
      </c>
      <c r="O1116" s="34">
        <v>0</v>
      </c>
      <c r="P1116" s="34">
        <f t="shared" si="908"/>
        <v>246.92</v>
      </c>
      <c r="Q1116" s="34">
        <v>246.92</v>
      </c>
      <c r="R1116" s="34">
        <v>0</v>
      </c>
      <c r="S1116" s="34">
        <v>0</v>
      </c>
      <c r="T1116" s="34">
        <v>0</v>
      </c>
      <c r="U1116" s="34">
        <v>0</v>
      </c>
      <c r="V1116" s="34">
        <v>0</v>
      </c>
      <c r="W1116" s="34">
        <f t="shared" si="909"/>
        <v>0</v>
      </c>
      <c r="X1116" s="34">
        <v>0</v>
      </c>
      <c r="Y1116" s="34">
        <v>0</v>
      </c>
      <c r="Z1116" s="34">
        <v>0</v>
      </c>
      <c r="AA1116" s="34">
        <v>0</v>
      </c>
      <c r="AB1116" s="34">
        <v>0</v>
      </c>
      <c r="AC1116" s="34">
        <v>0</v>
      </c>
      <c r="AD1116" s="34">
        <f t="shared" si="910"/>
        <v>0</v>
      </c>
      <c r="AE1116" s="34">
        <v>0</v>
      </c>
      <c r="AF1116" s="34">
        <v>0</v>
      </c>
      <c r="AG1116" s="34">
        <v>0</v>
      </c>
      <c r="AH1116" s="34">
        <v>0</v>
      </c>
      <c r="AI1116" s="34">
        <v>0</v>
      </c>
      <c r="AJ1116" s="34">
        <v>0</v>
      </c>
      <c r="AK1116" s="34">
        <f t="shared" si="911"/>
        <v>0</v>
      </c>
      <c r="AL1116" s="34">
        <v>0</v>
      </c>
      <c r="AM1116" s="34">
        <v>0</v>
      </c>
      <c r="AN1116" s="34">
        <v>0</v>
      </c>
      <c r="AO1116" s="34">
        <v>0</v>
      </c>
      <c r="AP1116" s="34">
        <v>0</v>
      </c>
      <c r="AQ1116" s="34">
        <v>0</v>
      </c>
      <c r="AR1116" s="34">
        <f t="shared" si="912"/>
        <v>0</v>
      </c>
      <c r="AS1116" s="34">
        <v>0</v>
      </c>
      <c r="AT1116" s="34">
        <v>0</v>
      </c>
      <c r="AU1116" s="34">
        <v>0</v>
      </c>
      <c r="AV1116" s="34">
        <v>0</v>
      </c>
    </row>
    <row r="1117" spans="1:48" ht="114.75" x14ac:dyDescent="0.5">
      <c r="A1117" s="53">
        <v>1028</v>
      </c>
      <c r="B1117" s="50" t="s">
        <v>2135</v>
      </c>
      <c r="C1117" s="51" t="s">
        <v>2136</v>
      </c>
      <c r="D1117" s="52">
        <v>2015</v>
      </c>
      <c r="E1117" s="52">
        <v>2025</v>
      </c>
      <c r="F1117" s="33">
        <v>1518.41</v>
      </c>
      <c r="G1117" s="34">
        <f t="shared" si="901"/>
        <v>0</v>
      </c>
      <c r="H1117" s="34">
        <f t="shared" si="902"/>
        <v>0</v>
      </c>
      <c r="I1117" s="34">
        <f t="shared" si="903"/>
        <v>10</v>
      </c>
      <c r="J1117" s="34">
        <f t="shared" si="904"/>
        <v>10</v>
      </c>
      <c r="K1117" s="34">
        <f t="shared" si="905"/>
        <v>0</v>
      </c>
      <c r="L1117" s="34">
        <f t="shared" si="906"/>
        <v>0</v>
      </c>
      <c r="M1117" s="34">
        <f t="shared" si="907"/>
        <v>0</v>
      </c>
      <c r="N1117" s="34">
        <v>0</v>
      </c>
      <c r="O1117" s="34">
        <v>0</v>
      </c>
      <c r="P1117" s="34">
        <f t="shared" si="908"/>
        <v>0</v>
      </c>
      <c r="Q1117" s="34">
        <v>0</v>
      </c>
      <c r="R1117" s="34">
        <v>0</v>
      </c>
      <c r="S1117" s="34">
        <v>0</v>
      </c>
      <c r="T1117" s="34">
        <v>0</v>
      </c>
      <c r="U1117" s="34">
        <v>0</v>
      </c>
      <c r="V1117" s="34">
        <v>0</v>
      </c>
      <c r="W1117" s="34">
        <f t="shared" si="909"/>
        <v>0</v>
      </c>
      <c r="X1117" s="34">
        <v>0</v>
      </c>
      <c r="Y1117" s="34">
        <v>0</v>
      </c>
      <c r="Z1117" s="34">
        <v>0</v>
      </c>
      <c r="AA1117" s="34">
        <v>0</v>
      </c>
      <c r="AB1117" s="34">
        <v>0</v>
      </c>
      <c r="AC1117" s="34">
        <v>0</v>
      </c>
      <c r="AD1117" s="34">
        <f t="shared" si="910"/>
        <v>0</v>
      </c>
      <c r="AE1117" s="34">
        <v>0</v>
      </c>
      <c r="AF1117" s="34">
        <v>0</v>
      </c>
      <c r="AG1117" s="34">
        <v>0</v>
      </c>
      <c r="AH1117" s="34">
        <v>0</v>
      </c>
      <c r="AI1117" s="34">
        <v>0</v>
      </c>
      <c r="AJ1117" s="34">
        <v>0</v>
      </c>
      <c r="AK1117" s="34">
        <f t="shared" si="911"/>
        <v>0</v>
      </c>
      <c r="AL1117" s="34">
        <v>0</v>
      </c>
      <c r="AM1117" s="34">
        <v>0</v>
      </c>
      <c r="AN1117" s="34">
        <v>0</v>
      </c>
      <c r="AO1117" s="34">
        <v>0</v>
      </c>
      <c r="AP1117" s="34">
        <v>0</v>
      </c>
      <c r="AQ1117" s="34">
        <v>0</v>
      </c>
      <c r="AR1117" s="34">
        <f t="shared" si="912"/>
        <v>10</v>
      </c>
      <c r="AS1117" s="34">
        <v>10</v>
      </c>
      <c r="AT1117" s="34">
        <v>0</v>
      </c>
      <c r="AU1117" s="34">
        <v>0</v>
      </c>
      <c r="AV1117" s="34">
        <v>0</v>
      </c>
    </row>
    <row r="1118" spans="1:48" ht="76.5" x14ac:dyDescent="0.5">
      <c r="A1118" s="53">
        <v>1029</v>
      </c>
      <c r="B1118" s="50" t="s">
        <v>2137</v>
      </c>
      <c r="C1118" s="51" t="s">
        <v>2138</v>
      </c>
      <c r="D1118" s="52">
        <v>2018</v>
      </c>
      <c r="E1118" s="52">
        <v>2020</v>
      </c>
      <c r="F1118" s="33">
        <v>6103.56</v>
      </c>
      <c r="G1118" s="34">
        <f t="shared" si="901"/>
        <v>0</v>
      </c>
      <c r="H1118" s="34">
        <f t="shared" si="902"/>
        <v>0</v>
      </c>
      <c r="I1118" s="34">
        <f t="shared" si="903"/>
        <v>1359.55</v>
      </c>
      <c r="J1118" s="34">
        <f t="shared" si="904"/>
        <v>1359.55</v>
      </c>
      <c r="K1118" s="34">
        <f t="shared" si="905"/>
        <v>0</v>
      </c>
      <c r="L1118" s="34">
        <f t="shared" si="906"/>
        <v>0</v>
      </c>
      <c r="M1118" s="34">
        <f t="shared" si="907"/>
        <v>0</v>
      </c>
      <c r="N1118" s="34">
        <v>0</v>
      </c>
      <c r="O1118" s="34">
        <v>0</v>
      </c>
      <c r="P1118" s="34">
        <f t="shared" si="908"/>
        <v>1359.55</v>
      </c>
      <c r="Q1118" s="34">
        <v>1359.55</v>
      </c>
      <c r="R1118" s="34">
        <v>0</v>
      </c>
      <c r="S1118" s="34">
        <v>0</v>
      </c>
      <c r="T1118" s="34">
        <v>0</v>
      </c>
      <c r="U1118" s="34">
        <v>0</v>
      </c>
      <c r="V1118" s="34">
        <v>0</v>
      </c>
      <c r="W1118" s="34">
        <f t="shared" si="909"/>
        <v>0</v>
      </c>
      <c r="X1118" s="34">
        <v>0</v>
      </c>
      <c r="Y1118" s="34">
        <v>0</v>
      </c>
      <c r="Z1118" s="34">
        <v>0</v>
      </c>
      <c r="AA1118" s="34">
        <v>0</v>
      </c>
      <c r="AB1118" s="34">
        <v>0</v>
      </c>
      <c r="AC1118" s="34">
        <v>0</v>
      </c>
      <c r="AD1118" s="34">
        <f t="shared" si="910"/>
        <v>0</v>
      </c>
      <c r="AE1118" s="34">
        <v>0</v>
      </c>
      <c r="AF1118" s="34">
        <v>0</v>
      </c>
      <c r="AG1118" s="34">
        <v>0</v>
      </c>
      <c r="AH1118" s="34">
        <v>0</v>
      </c>
      <c r="AI1118" s="34">
        <v>0</v>
      </c>
      <c r="AJ1118" s="34">
        <v>0</v>
      </c>
      <c r="AK1118" s="34">
        <f t="shared" si="911"/>
        <v>0</v>
      </c>
      <c r="AL1118" s="34">
        <v>0</v>
      </c>
      <c r="AM1118" s="34">
        <v>0</v>
      </c>
      <c r="AN1118" s="34">
        <v>0</v>
      </c>
      <c r="AO1118" s="34">
        <v>0</v>
      </c>
      <c r="AP1118" s="34">
        <v>0</v>
      </c>
      <c r="AQ1118" s="34">
        <v>0</v>
      </c>
      <c r="AR1118" s="34">
        <f t="shared" si="912"/>
        <v>0</v>
      </c>
      <c r="AS1118" s="34">
        <v>0</v>
      </c>
      <c r="AT1118" s="34">
        <v>0</v>
      </c>
      <c r="AU1118" s="34">
        <v>0</v>
      </c>
      <c r="AV1118" s="34">
        <v>0</v>
      </c>
    </row>
    <row r="1119" spans="1:48" ht="191.25" x14ac:dyDescent="0.5">
      <c r="A1119" s="53">
        <v>1030</v>
      </c>
      <c r="B1119" s="50" t="s">
        <v>2139</v>
      </c>
      <c r="C1119" s="51" t="s">
        <v>2140</v>
      </c>
      <c r="D1119" s="52">
        <v>2019</v>
      </c>
      <c r="E1119" s="52">
        <v>2021</v>
      </c>
      <c r="F1119" s="33">
        <v>3263.06</v>
      </c>
      <c r="G1119" s="34">
        <f t="shared" si="901"/>
        <v>0.06</v>
      </c>
      <c r="H1119" s="34">
        <f t="shared" si="902"/>
        <v>0.4</v>
      </c>
      <c r="I1119" s="34">
        <f t="shared" si="903"/>
        <v>2774.3990000000003</v>
      </c>
      <c r="J1119" s="34">
        <f t="shared" si="904"/>
        <v>2774.3990000000003</v>
      </c>
      <c r="K1119" s="34">
        <f t="shared" si="905"/>
        <v>0</v>
      </c>
      <c r="L1119" s="34">
        <f t="shared" si="906"/>
        <v>0</v>
      </c>
      <c r="M1119" s="34">
        <f t="shared" si="907"/>
        <v>0</v>
      </c>
      <c r="N1119" s="34">
        <v>0</v>
      </c>
      <c r="O1119" s="34">
        <v>0</v>
      </c>
      <c r="P1119" s="34">
        <f t="shared" si="908"/>
        <v>438.06299999999999</v>
      </c>
      <c r="Q1119" s="34">
        <v>438.06299999999999</v>
      </c>
      <c r="R1119" s="34">
        <v>0</v>
      </c>
      <c r="S1119" s="34">
        <v>0</v>
      </c>
      <c r="T1119" s="34">
        <v>0</v>
      </c>
      <c r="U1119" s="34">
        <v>0.06</v>
      </c>
      <c r="V1119" s="34">
        <v>0.4</v>
      </c>
      <c r="W1119" s="34">
        <f t="shared" si="909"/>
        <v>2336.3360000000002</v>
      </c>
      <c r="X1119" s="34">
        <v>2336.3360000000002</v>
      </c>
      <c r="Y1119" s="34">
        <v>0</v>
      </c>
      <c r="Z1119" s="34">
        <v>0</v>
      </c>
      <c r="AA1119" s="34">
        <v>0</v>
      </c>
      <c r="AB1119" s="34">
        <v>0</v>
      </c>
      <c r="AC1119" s="34">
        <v>0</v>
      </c>
      <c r="AD1119" s="34">
        <f t="shared" si="910"/>
        <v>0</v>
      </c>
      <c r="AE1119" s="34">
        <v>0</v>
      </c>
      <c r="AF1119" s="34">
        <v>0</v>
      </c>
      <c r="AG1119" s="34">
        <v>0</v>
      </c>
      <c r="AH1119" s="34">
        <v>0</v>
      </c>
      <c r="AI1119" s="34">
        <v>0</v>
      </c>
      <c r="AJ1119" s="34">
        <v>0</v>
      </c>
      <c r="AK1119" s="34">
        <f t="shared" si="911"/>
        <v>0</v>
      </c>
      <c r="AL1119" s="34">
        <v>0</v>
      </c>
      <c r="AM1119" s="34">
        <v>0</v>
      </c>
      <c r="AN1119" s="34">
        <v>0</v>
      </c>
      <c r="AO1119" s="34">
        <v>0</v>
      </c>
      <c r="AP1119" s="34">
        <v>0</v>
      </c>
      <c r="AQ1119" s="34">
        <v>0</v>
      </c>
      <c r="AR1119" s="34">
        <f t="shared" si="912"/>
        <v>0</v>
      </c>
      <c r="AS1119" s="34">
        <v>0</v>
      </c>
      <c r="AT1119" s="34">
        <v>0</v>
      </c>
      <c r="AU1119" s="34">
        <v>0</v>
      </c>
      <c r="AV1119" s="34">
        <v>0</v>
      </c>
    </row>
    <row r="1120" spans="1:48" ht="153" x14ac:dyDescent="0.5">
      <c r="A1120" s="53">
        <v>1031</v>
      </c>
      <c r="B1120" s="50" t="s">
        <v>2141</v>
      </c>
      <c r="C1120" s="51" t="s">
        <v>2142</v>
      </c>
      <c r="D1120" s="52">
        <v>2020</v>
      </c>
      <c r="E1120" s="52">
        <v>2022</v>
      </c>
      <c r="F1120" s="33">
        <v>5238.7299999999996</v>
      </c>
      <c r="G1120" s="34">
        <f t="shared" si="901"/>
        <v>1</v>
      </c>
      <c r="H1120" s="34">
        <f t="shared" si="902"/>
        <v>0.1</v>
      </c>
      <c r="I1120" s="34">
        <f t="shared" si="903"/>
        <v>5186.3427000000001</v>
      </c>
      <c r="J1120" s="34">
        <f t="shared" si="904"/>
        <v>5186.3427000000001</v>
      </c>
      <c r="K1120" s="34">
        <f t="shared" si="905"/>
        <v>0</v>
      </c>
      <c r="L1120" s="34">
        <f t="shared" si="906"/>
        <v>0</v>
      </c>
      <c r="M1120" s="34">
        <f t="shared" si="907"/>
        <v>0</v>
      </c>
      <c r="N1120" s="34">
        <v>0</v>
      </c>
      <c r="O1120" s="34">
        <v>0</v>
      </c>
      <c r="P1120" s="34">
        <f t="shared" si="908"/>
        <v>471.48569999999995</v>
      </c>
      <c r="Q1120" s="34">
        <v>471.48569999999995</v>
      </c>
      <c r="R1120" s="34">
        <v>0</v>
      </c>
      <c r="S1120" s="34">
        <v>0</v>
      </c>
      <c r="T1120" s="34">
        <v>0</v>
      </c>
      <c r="U1120" s="34">
        <v>0</v>
      </c>
      <c r="V1120" s="34">
        <v>0</v>
      </c>
      <c r="W1120" s="34">
        <f t="shared" si="909"/>
        <v>3771.8856000000001</v>
      </c>
      <c r="X1120" s="34">
        <v>3771.8856000000001</v>
      </c>
      <c r="Y1120" s="34">
        <v>0</v>
      </c>
      <c r="Z1120" s="34">
        <v>0</v>
      </c>
      <c r="AA1120" s="34">
        <v>0</v>
      </c>
      <c r="AB1120" s="34">
        <v>1</v>
      </c>
      <c r="AC1120" s="34">
        <v>0.1</v>
      </c>
      <c r="AD1120" s="34">
        <f t="shared" si="910"/>
        <v>942.97140000000002</v>
      </c>
      <c r="AE1120" s="34">
        <v>942.97140000000002</v>
      </c>
      <c r="AF1120" s="34">
        <v>0</v>
      </c>
      <c r="AG1120" s="34">
        <v>0</v>
      </c>
      <c r="AH1120" s="34">
        <v>0</v>
      </c>
      <c r="AI1120" s="34">
        <v>0</v>
      </c>
      <c r="AJ1120" s="34">
        <v>0</v>
      </c>
      <c r="AK1120" s="34">
        <f t="shared" si="911"/>
        <v>0</v>
      </c>
      <c r="AL1120" s="34">
        <v>0</v>
      </c>
      <c r="AM1120" s="34">
        <v>0</v>
      </c>
      <c r="AN1120" s="34">
        <v>0</v>
      </c>
      <c r="AO1120" s="34">
        <v>0</v>
      </c>
      <c r="AP1120" s="34">
        <v>0</v>
      </c>
      <c r="AQ1120" s="34">
        <v>0</v>
      </c>
      <c r="AR1120" s="34">
        <f t="shared" si="912"/>
        <v>0</v>
      </c>
      <c r="AS1120" s="34">
        <v>0</v>
      </c>
      <c r="AT1120" s="34">
        <v>0</v>
      </c>
      <c r="AU1120" s="34">
        <v>0</v>
      </c>
      <c r="AV1120" s="34">
        <v>0</v>
      </c>
    </row>
    <row r="1121" spans="1:48" ht="114.75" x14ac:dyDescent="0.5">
      <c r="A1121" s="53">
        <v>1032</v>
      </c>
      <c r="B1121" s="50" t="s">
        <v>2143</v>
      </c>
      <c r="C1121" s="51" t="s">
        <v>2144</v>
      </c>
      <c r="D1121" s="52">
        <v>2020</v>
      </c>
      <c r="E1121" s="52">
        <v>2021</v>
      </c>
      <c r="F1121" s="33">
        <v>7486.74</v>
      </c>
      <c r="G1121" s="34">
        <f t="shared" si="901"/>
        <v>0.2</v>
      </c>
      <c r="H1121" s="34">
        <f t="shared" si="902"/>
        <v>0.32</v>
      </c>
      <c r="I1121" s="34">
        <f t="shared" si="903"/>
        <v>6330.4260000000004</v>
      </c>
      <c r="J1121" s="34">
        <f t="shared" si="904"/>
        <v>6330.4260000000004</v>
      </c>
      <c r="K1121" s="34">
        <f t="shared" si="905"/>
        <v>0</v>
      </c>
      <c r="L1121" s="34">
        <f t="shared" si="906"/>
        <v>0</v>
      </c>
      <c r="M1121" s="34">
        <f t="shared" si="907"/>
        <v>0</v>
      </c>
      <c r="N1121" s="34">
        <v>0</v>
      </c>
      <c r="O1121" s="34">
        <v>0</v>
      </c>
      <c r="P1121" s="34">
        <f t="shared" si="908"/>
        <v>1266.0860000000002</v>
      </c>
      <c r="Q1121" s="34">
        <v>1266.0860000000002</v>
      </c>
      <c r="R1121" s="34">
        <v>0</v>
      </c>
      <c r="S1121" s="34">
        <v>0</v>
      </c>
      <c r="T1121" s="34">
        <v>0</v>
      </c>
      <c r="U1121" s="34">
        <v>0.2</v>
      </c>
      <c r="V1121" s="34">
        <v>0.32</v>
      </c>
      <c r="W1121" s="34">
        <f t="shared" si="909"/>
        <v>1064.3399999999999</v>
      </c>
      <c r="X1121" s="34">
        <v>1064.3399999999999</v>
      </c>
      <c r="Y1121" s="34">
        <v>0</v>
      </c>
      <c r="Z1121" s="34">
        <v>0</v>
      </c>
      <c r="AA1121" s="34">
        <v>0</v>
      </c>
      <c r="AB1121" s="34">
        <v>0</v>
      </c>
      <c r="AC1121" s="34">
        <v>0</v>
      </c>
      <c r="AD1121" s="34">
        <f t="shared" si="910"/>
        <v>4000</v>
      </c>
      <c r="AE1121" s="34">
        <v>4000</v>
      </c>
      <c r="AF1121" s="34">
        <v>0</v>
      </c>
      <c r="AG1121" s="34">
        <v>0</v>
      </c>
      <c r="AH1121" s="34">
        <v>0</v>
      </c>
      <c r="AI1121" s="34">
        <v>0</v>
      </c>
      <c r="AJ1121" s="34">
        <v>0</v>
      </c>
      <c r="AK1121" s="34">
        <f t="shared" si="911"/>
        <v>0</v>
      </c>
      <c r="AL1121" s="34">
        <v>0</v>
      </c>
      <c r="AM1121" s="34">
        <v>0</v>
      </c>
      <c r="AN1121" s="34">
        <v>0</v>
      </c>
      <c r="AO1121" s="34">
        <v>0</v>
      </c>
      <c r="AP1121" s="34">
        <v>0</v>
      </c>
      <c r="AQ1121" s="34">
        <v>0</v>
      </c>
      <c r="AR1121" s="34">
        <f t="shared" si="912"/>
        <v>0</v>
      </c>
      <c r="AS1121" s="34">
        <v>0</v>
      </c>
      <c r="AT1121" s="34">
        <v>0</v>
      </c>
      <c r="AU1121" s="34">
        <v>0</v>
      </c>
      <c r="AV1121" s="34">
        <v>0</v>
      </c>
    </row>
    <row r="1122" spans="1:48" ht="38.25" x14ac:dyDescent="0.5">
      <c r="A1122" s="53"/>
      <c r="B1122" s="43" t="s">
        <v>500</v>
      </c>
      <c r="C1122" s="48"/>
      <c r="D1122" s="52"/>
      <c r="E1122" s="45"/>
      <c r="F1122" s="35">
        <f>SUM(F1123:F1127)</f>
        <v>32102.573810000005</v>
      </c>
      <c r="G1122" s="35">
        <f t="shared" ref="G1122:AV1122" si="913">SUM(G1123:G1127)</f>
        <v>2.08</v>
      </c>
      <c r="H1122" s="35">
        <f t="shared" si="913"/>
        <v>0.76</v>
      </c>
      <c r="I1122" s="35">
        <f t="shared" si="913"/>
        <v>30035.641700000004</v>
      </c>
      <c r="J1122" s="35">
        <f t="shared" si="913"/>
        <v>30035.641700000004</v>
      </c>
      <c r="K1122" s="35">
        <f t="shared" si="913"/>
        <v>0</v>
      </c>
      <c r="L1122" s="35">
        <f t="shared" si="913"/>
        <v>0</v>
      </c>
      <c r="M1122" s="35">
        <f t="shared" si="913"/>
        <v>0</v>
      </c>
      <c r="N1122" s="35">
        <f t="shared" si="913"/>
        <v>0.66</v>
      </c>
      <c r="O1122" s="35">
        <f t="shared" si="913"/>
        <v>0.26</v>
      </c>
      <c r="P1122" s="35">
        <f t="shared" si="913"/>
        <v>15480.621700000002</v>
      </c>
      <c r="Q1122" s="35">
        <f t="shared" si="913"/>
        <v>15480.621700000002</v>
      </c>
      <c r="R1122" s="35">
        <f t="shared" si="913"/>
        <v>0</v>
      </c>
      <c r="S1122" s="35">
        <f t="shared" si="913"/>
        <v>0</v>
      </c>
      <c r="T1122" s="35">
        <f t="shared" si="913"/>
        <v>0</v>
      </c>
      <c r="U1122" s="35">
        <f t="shared" si="913"/>
        <v>1.42</v>
      </c>
      <c r="V1122" s="35">
        <f t="shared" si="913"/>
        <v>0.5</v>
      </c>
      <c r="W1122" s="35">
        <f t="shared" si="913"/>
        <v>1555.02</v>
      </c>
      <c r="X1122" s="35">
        <f t="shared" si="913"/>
        <v>1555.02</v>
      </c>
      <c r="Y1122" s="35">
        <f t="shared" si="913"/>
        <v>0</v>
      </c>
      <c r="Z1122" s="35">
        <f t="shared" si="913"/>
        <v>0</v>
      </c>
      <c r="AA1122" s="35">
        <f t="shared" si="913"/>
        <v>0</v>
      </c>
      <c r="AB1122" s="35">
        <f t="shared" si="913"/>
        <v>0</v>
      </c>
      <c r="AC1122" s="35">
        <f t="shared" si="913"/>
        <v>0</v>
      </c>
      <c r="AD1122" s="35">
        <f t="shared" si="913"/>
        <v>13000</v>
      </c>
      <c r="AE1122" s="35">
        <f t="shared" si="913"/>
        <v>13000</v>
      </c>
      <c r="AF1122" s="35">
        <f t="shared" si="913"/>
        <v>0</v>
      </c>
      <c r="AG1122" s="35">
        <f t="shared" si="913"/>
        <v>0</v>
      </c>
      <c r="AH1122" s="35">
        <f t="shared" si="913"/>
        <v>0</v>
      </c>
      <c r="AI1122" s="35">
        <f t="shared" si="913"/>
        <v>0</v>
      </c>
      <c r="AJ1122" s="35">
        <f t="shared" si="913"/>
        <v>0</v>
      </c>
      <c r="AK1122" s="35">
        <f t="shared" si="913"/>
        <v>0</v>
      </c>
      <c r="AL1122" s="35">
        <f t="shared" si="913"/>
        <v>0</v>
      </c>
      <c r="AM1122" s="35">
        <f t="shared" si="913"/>
        <v>0</v>
      </c>
      <c r="AN1122" s="35">
        <f t="shared" si="913"/>
        <v>0</v>
      </c>
      <c r="AO1122" s="35">
        <f t="shared" si="913"/>
        <v>0</v>
      </c>
      <c r="AP1122" s="35">
        <f t="shared" si="913"/>
        <v>0</v>
      </c>
      <c r="AQ1122" s="35">
        <f t="shared" si="913"/>
        <v>0</v>
      </c>
      <c r="AR1122" s="35">
        <f t="shared" si="913"/>
        <v>0</v>
      </c>
      <c r="AS1122" s="35">
        <f t="shared" si="913"/>
        <v>0</v>
      </c>
      <c r="AT1122" s="35">
        <f t="shared" si="913"/>
        <v>0</v>
      </c>
      <c r="AU1122" s="35">
        <f t="shared" si="913"/>
        <v>0</v>
      </c>
      <c r="AV1122" s="35">
        <f t="shared" si="913"/>
        <v>0</v>
      </c>
    </row>
    <row r="1123" spans="1:48" ht="76.5" x14ac:dyDescent="0.5">
      <c r="A1123" s="53">
        <v>1033</v>
      </c>
      <c r="B1123" s="50" t="s">
        <v>2145</v>
      </c>
      <c r="C1123" s="51" t="s">
        <v>2146</v>
      </c>
      <c r="D1123" s="52">
        <v>2018</v>
      </c>
      <c r="E1123" s="52">
        <v>2020</v>
      </c>
      <c r="F1123" s="33">
        <v>10171.713810000001</v>
      </c>
      <c r="G1123" s="34">
        <f t="shared" ref="G1123:H1127" si="914">N1123+U1123+AB1123+AI1123+AP1123</f>
        <v>0.36</v>
      </c>
      <c r="H1123" s="34">
        <f t="shared" si="914"/>
        <v>0</v>
      </c>
      <c r="I1123" s="34">
        <f t="shared" ref="I1123:I1127" si="915">J1123+K1123+L1123</f>
        <v>9585.931700000001</v>
      </c>
      <c r="J1123" s="34">
        <f t="shared" ref="J1123:M1127" si="916">Q1123+X1123+AE1123+AL1123+AS1123</f>
        <v>9585.931700000001</v>
      </c>
      <c r="K1123" s="34">
        <f t="shared" si="916"/>
        <v>0</v>
      </c>
      <c r="L1123" s="34">
        <f t="shared" si="916"/>
        <v>0</v>
      </c>
      <c r="M1123" s="34">
        <f t="shared" si="916"/>
        <v>0</v>
      </c>
      <c r="N1123" s="34">
        <v>0.36</v>
      </c>
      <c r="O1123" s="34">
        <v>0</v>
      </c>
      <c r="P1123" s="34">
        <f t="shared" ref="P1123:P1127" si="917">Q1123+R1123+S1123</f>
        <v>9585.931700000001</v>
      </c>
      <c r="Q1123" s="34">
        <v>9585.931700000001</v>
      </c>
      <c r="R1123" s="34">
        <v>0</v>
      </c>
      <c r="S1123" s="34">
        <v>0</v>
      </c>
      <c r="T1123" s="34">
        <v>0</v>
      </c>
      <c r="U1123" s="34">
        <v>0</v>
      </c>
      <c r="V1123" s="34">
        <v>0</v>
      </c>
      <c r="W1123" s="34">
        <f t="shared" ref="W1123:W1127" si="918">X1123+Y1123+Z1123</f>
        <v>0</v>
      </c>
      <c r="X1123" s="34">
        <v>0</v>
      </c>
      <c r="Y1123" s="34">
        <v>0</v>
      </c>
      <c r="Z1123" s="34">
        <v>0</v>
      </c>
      <c r="AA1123" s="34">
        <v>0</v>
      </c>
      <c r="AB1123" s="34">
        <v>0</v>
      </c>
      <c r="AC1123" s="34">
        <v>0</v>
      </c>
      <c r="AD1123" s="34">
        <f t="shared" ref="AD1123:AD1127" si="919">AE1123+AF1123+AG1123</f>
        <v>0</v>
      </c>
      <c r="AE1123" s="34">
        <v>0</v>
      </c>
      <c r="AF1123" s="34">
        <v>0</v>
      </c>
      <c r="AG1123" s="34">
        <v>0</v>
      </c>
      <c r="AH1123" s="34">
        <v>0</v>
      </c>
      <c r="AI1123" s="34">
        <v>0</v>
      </c>
      <c r="AJ1123" s="34">
        <v>0</v>
      </c>
      <c r="AK1123" s="34">
        <f t="shared" ref="AK1123:AK1127" si="920">AL1123+AM1123+AN1123</f>
        <v>0</v>
      </c>
      <c r="AL1123" s="34">
        <v>0</v>
      </c>
      <c r="AM1123" s="34">
        <v>0</v>
      </c>
      <c r="AN1123" s="34">
        <v>0</v>
      </c>
      <c r="AO1123" s="34">
        <v>0</v>
      </c>
      <c r="AP1123" s="34">
        <v>0</v>
      </c>
      <c r="AQ1123" s="34">
        <v>0</v>
      </c>
      <c r="AR1123" s="34">
        <f t="shared" ref="AR1123:AR1127" si="921">AS1123+AT1123+AU1123</f>
        <v>0</v>
      </c>
      <c r="AS1123" s="34">
        <v>0</v>
      </c>
      <c r="AT1123" s="34">
        <v>0</v>
      </c>
      <c r="AU1123" s="34">
        <v>0</v>
      </c>
      <c r="AV1123" s="34">
        <v>0</v>
      </c>
    </row>
    <row r="1124" spans="1:48" ht="153" x14ac:dyDescent="0.5">
      <c r="A1124" s="53">
        <v>1034</v>
      </c>
      <c r="B1124" s="50" t="s">
        <v>2147</v>
      </c>
      <c r="C1124" s="51" t="s">
        <v>2148</v>
      </c>
      <c r="D1124" s="52">
        <v>2019</v>
      </c>
      <c r="E1124" s="52">
        <v>2020</v>
      </c>
      <c r="F1124" s="33">
        <v>3080.03</v>
      </c>
      <c r="G1124" s="34">
        <f t="shared" si="914"/>
        <v>0.25</v>
      </c>
      <c r="H1124" s="34">
        <f t="shared" si="914"/>
        <v>0.16</v>
      </c>
      <c r="I1124" s="34">
        <f t="shared" si="915"/>
        <v>2489.75</v>
      </c>
      <c r="J1124" s="34">
        <f t="shared" si="916"/>
        <v>2489.75</v>
      </c>
      <c r="K1124" s="34">
        <f t="shared" si="916"/>
        <v>0</v>
      </c>
      <c r="L1124" s="34">
        <f t="shared" si="916"/>
        <v>0</v>
      </c>
      <c r="M1124" s="34">
        <f t="shared" si="916"/>
        <v>0</v>
      </c>
      <c r="N1124" s="34">
        <v>0.25</v>
      </c>
      <c r="O1124" s="34">
        <v>0.16</v>
      </c>
      <c r="P1124" s="34">
        <f t="shared" si="917"/>
        <v>2489.75</v>
      </c>
      <c r="Q1124" s="33">
        <v>2489.75</v>
      </c>
      <c r="R1124" s="34">
        <v>0</v>
      </c>
      <c r="S1124" s="34">
        <v>0</v>
      </c>
      <c r="T1124" s="34">
        <v>0</v>
      </c>
      <c r="U1124" s="34">
        <v>0</v>
      </c>
      <c r="V1124" s="34">
        <v>0</v>
      </c>
      <c r="W1124" s="34">
        <f t="shared" si="918"/>
        <v>0</v>
      </c>
      <c r="X1124" s="34">
        <v>0</v>
      </c>
      <c r="Y1124" s="34">
        <v>0</v>
      </c>
      <c r="Z1124" s="34">
        <v>0</v>
      </c>
      <c r="AA1124" s="34">
        <v>0</v>
      </c>
      <c r="AB1124" s="34">
        <v>0</v>
      </c>
      <c r="AC1124" s="34">
        <v>0</v>
      </c>
      <c r="AD1124" s="34">
        <f t="shared" si="919"/>
        <v>0</v>
      </c>
      <c r="AE1124" s="34">
        <v>0</v>
      </c>
      <c r="AF1124" s="34">
        <v>0</v>
      </c>
      <c r="AG1124" s="34">
        <v>0</v>
      </c>
      <c r="AH1124" s="34">
        <v>0</v>
      </c>
      <c r="AI1124" s="34">
        <v>0</v>
      </c>
      <c r="AJ1124" s="34">
        <v>0</v>
      </c>
      <c r="AK1124" s="34">
        <f t="shared" si="920"/>
        <v>0</v>
      </c>
      <c r="AL1124" s="34">
        <v>0</v>
      </c>
      <c r="AM1124" s="34">
        <v>0</v>
      </c>
      <c r="AN1124" s="34">
        <v>0</v>
      </c>
      <c r="AO1124" s="34">
        <v>0</v>
      </c>
      <c r="AP1124" s="34">
        <v>0</v>
      </c>
      <c r="AQ1124" s="34">
        <v>0</v>
      </c>
      <c r="AR1124" s="34">
        <f t="shared" si="921"/>
        <v>0</v>
      </c>
      <c r="AS1124" s="34">
        <v>0</v>
      </c>
      <c r="AT1124" s="34">
        <v>0</v>
      </c>
      <c r="AU1124" s="34">
        <v>0</v>
      </c>
      <c r="AV1124" s="34">
        <v>0</v>
      </c>
    </row>
    <row r="1125" spans="1:48" ht="114.75" x14ac:dyDescent="0.5">
      <c r="A1125" s="53">
        <v>1035</v>
      </c>
      <c r="B1125" s="50" t="s">
        <v>2149</v>
      </c>
      <c r="C1125" s="51" t="s">
        <v>2150</v>
      </c>
      <c r="D1125" s="52">
        <v>2020</v>
      </c>
      <c r="E1125" s="52">
        <v>2021</v>
      </c>
      <c r="F1125" s="33">
        <v>9346.48</v>
      </c>
      <c r="G1125" s="34">
        <f t="shared" si="914"/>
        <v>0.92</v>
      </c>
      <c r="H1125" s="34">
        <f t="shared" si="914"/>
        <v>0.25</v>
      </c>
      <c r="I1125" s="34">
        <f t="shared" si="915"/>
        <v>9302.48</v>
      </c>
      <c r="J1125" s="34">
        <f t="shared" si="916"/>
        <v>9302.48</v>
      </c>
      <c r="K1125" s="34">
        <f t="shared" si="916"/>
        <v>0</v>
      </c>
      <c r="L1125" s="34">
        <f t="shared" si="916"/>
        <v>0</v>
      </c>
      <c r="M1125" s="34">
        <f t="shared" si="916"/>
        <v>0</v>
      </c>
      <c r="N1125" s="34">
        <v>0</v>
      </c>
      <c r="O1125" s="34">
        <v>0</v>
      </c>
      <c r="P1125" s="34">
        <f t="shared" si="917"/>
        <v>156</v>
      </c>
      <c r="Q1125" s="33">
        <v>156</v>
      </c>
      <c r="R1125" s="34">
        <v>0</v>
      </c>
      <c r="S1125" s="34">
        <v>0</v>
      </c>
      <c r="T1125" s="34">
        <v>0</v>
      </c>
      <c r="U1125" s="34">
        <v>0.92</v>
      </c>
      <c r="V1125" s="34">
        <v>0.25</v>
      </c>
      <c r="W1125" s="34">
        <f t="shared" si="918"/>
        <v>1146.48</v>
      </c>
      <c r="X1125" s="34">
        <v>1146.48</v>
      </c>
      <c r="Y1125" s="34">
        <v>0</v>
      </c>
      <c r="Z1125" s="34">
        <v>0</v>
      </c>
      <c r="AA1125" s="34">
        <v>0</v>
      </c>
      <c r="AB1125" s="34">
        <v>0</v>
      </c>
      <c r="AC1125" s="34">
        <v>0</v>
      </c>
      <c r="AD1125" s="34">
        <f t="shared" si="919"/>
        <v>8000</v>
      </c>
      <c r="AE1125" s="34">
        <v>8000</v>
      </c>
      <c r="AF1125" s="34">
        <v>0</v>
      </c>
      <c r="AG1125" s="34">
        <v>0</v>
      </c>
      <c r="AH1125" s="34">
        <v>0</v>
      </c>
      <c r="AI1125" s="34">
        <v>0</v>
      </c>
      <c r="AJ1125" s="34">
        <v>0</v>
      </c>
      <c r="AK1125" s="34">
        <f t="shared" si="920"/>
        <v>0</v>
      </c>
      <c r="AL1125" s="34">
        <v>0</v>
      </c>
      <c r="AM1125" s="34">
        <v>0</v>
      </c>
      <c r="AN1125" s="34">
        <v>0</v>
      </c>
      <c r="AO1125" s="34">
        <v>0</v>
      </c>
      <c r="AP1125" s="34">
        <v>0</v>
      </c>
      <c r="AQ1125" s="34">
        <v>0</v>
      </c>
      <c r="AR1125" s="34">
        <f t="shared" si="921"/>
        <v>0</v>
      </c>
      <c r="AS1125" s="34">
        <v>0</v>
      </c>
      <c r="AT1125" s="34">
        <v>0</v>
      </c>
      <c r="AU1125" s="34">
        <v>0</v>
      </c>
      <c r="AV1125" s="34">
        <v>0</v>
      </c>
    </row>
    <row r="1126" spans="1:48" ht="114.75" x14ac:dyDescent="0.5">
      <c r="A1126" s="53">
        <v>1036</v>
      </c>
      <c r="B1126" s="50" t="s">
        <v>2151</v>
      </c>
      <c r="C1126" s="51" t="s">
        <v>2152</v>
      </c>
      <c r="D1126" s="52">
        <v>2020</v>
      </c>
      <c r="E1126" s="52">
        <v>2021</v>
      </c>
      <c r="F1126" s="33">
        <v>7408.54</v>
      </c>
      <c r="G1126" s="34">
        <f t="shared" si="914"/>
        <v>0.5</v>
      </c>
      <c r="H1126" s="34">
        <f t="shared" si="914"/>
        <v>0.25</v>
      </c>
      <c r="I1126" s="34">
        <f t="shared" si="915"/>
        <v>6571.67</v>
      </c>
      <c r="J1126" s="34">
        <f t="shared" si="916"/>
        <v>6571.67</v>
      </c>
      <c r="K1126" s="34">
        <f t="shared" si="916"/>
        <v>0</v>
      </c>
      <c r="L1126" s="34">
        <f t="shared" si="916"/>
        <v>0</v>
      </c>
      <c r="M1126" s="34">
        <f t="shared" si="916"/>
        <v>0</v>
      </c>
      <c r="N1126" s="34">
        <v>0</v>
      </c>
      <c r="O1126" s="34">
        <v>0</v>
      </c>
      <c r="P1126" s="34">
        <f t="shared" si="917"/>
        <v>1163.1300000000001</v>
      </c>
      <c r="Q1126" s="33">
        <v>1163.1300000000001</v>
      </c>
      <c r="R1126" s="34">
        <v>0</v>
      </c>
      <c r="S1126" s="34">
        <v>0</v>
      </c>
      <c r="T1126" s="34">
        <v>0</v>
      </c>
      <c r="U1126" s="34">
        <v>0.5</v>
      </c>
      <c r="V1126" s="34">
        <v>0.25</v>
      </c>
      <c r="W1126" s="34">
        <f t="shared" si="918"/>
        <v>408.54</v>
      </c>
      <c r="X1126" s="34">
        <v>408.54</v>
      </c>
      <c r="Y1126" s="34">
        <v>0</v>
      </c>
      <c r="Z1126" s="34">
        <v>0</v>
      </c>
      <c r="AA1126" s="34">
        <v>0</v>
      </c>
      <c r="AB1126" s="34">
        <v>0</v>
      </c>
      <c r="AC1126" s="34">
        <v>0</v>
      </c>
      <c r="AD1126" s="34">
        <f t="shared" si="919"/>
        <v>5000</v>
      </c>
      <c r="AE1126" s="34">
        <v>5000</v>
      </c>
      <c r="AF1126" s="34">
        <v>0</v>
      </c>
      <c r="AG1126" s="34">
        <v>0</v>
      </c>
      <c r="AH1126" s="34">
        <v>0</v>
      </c>
      <c r="AI1126" s="34">
        <v>0</v>
      </c>
      <c r="AJ1126" s="34">
        <v>0</v>
      </c>
      <c r="AK1126" s="34">
        <f t="shared" si="920"/>
        <v>0</v>
      </c>
      <c r="AL1126" s="34">
        <v>0</v>
      </c>
      <c r="AM1126" s="34">
        <v>0</v>
      </c>
      <c r="AN1126" s="34">
        <v>0</v>
      </c>
      <c r="AO1126" s="34">
        <v>0</v>
      </c>
      <c r="AP1126" s="34">
        <v>0</v>
      </c>
      <c r="AQ1126" s="34">
        <v>0</v>
      </c>
      <c r="AR1126" s="34">
        <f t="shared" si="921"/>
        <v>0</v>
      </c>
      <c r="AS1126" s="34">
        <v>0</v>
      </c>
      <c r="AT1126" s="34">
        <v>0</v>
      </c>
      <c r="AU1126" s="34">
        <v>0</v>
      </c>
      <c r="AV1126" s="34">
        <v>0</v>
      </c>
    </row>
    <row r="1127" spans="1:48" ht="114.75" x14ac:dyDescent="0.5">
      <c r="A1127" s="53">
        <v>1037</v>
      </c>
      <c r="B1127" s="50" t="s">
        <v>2153</v>
      </c>
      <c r="C1127" s="51" t="s">
        <v>2154</v>
      </c>
      <c r="D1127" s="52">
        <v>2019</v>
      </c>
      <c r="E1127" s="52">
        <v>2020</v>
      </c>
      <c r="F1127" s="33">
        <v>2095.81</v>
      </c>
      <c r="G1127" s="34">
        <f t="shared" si="914"/>
        <v>0.05</v>
      </c>
      <c r="H1127" s="34">
        <f t="shared" si="914"/>
        <v>0.1</v>
      </c>
      <c r="I1127" s="34">
        <f t="shared" si="915"/>
        <v>2085.81</v>
      </c>
      <c r="J1127" s="34">
        <f t="shared" si="916"/>
        <v>2085.81</v>
      </c>
      <c r="K1127" s="34">
        <f t="shared" si="916"/>
        <v>0</v>
      </c>
      <c r="L1127" s="34">
        <f t="shared" si="916"/>
        <v>0</v>
      </c>
      <c r="M1127" s="34">
        <f t="shared" si="916"/>
        <v>0</v>
      </c>
      <c r="N1127" s="34">
        <v>0.05</v>
      </c>
      <c r="O1127" s="34">
        <v>0.1</v>
      </c>
      <c r="P1127" s="34">
        <f t="shared" si="917"/>
        <v>2085.81</v>
      </c>
      <c r="Q1127" s="33">
        <v>2085.81</v>
      </c>
      <c r="R1127" s="34">
        <v>0</v>
      </c>
      <c r="S1127" s="34">
        <v>0</v>
      </c>
      <c r="T1127" s="34">
        <v>0</v>
      </c>
      <c r="U1127" s="34">
        <v>0</v>
      </c>
      <c r="V1127" s="34">
        <v>0</v>
      </c>
      <c r="W1127" s="34">
        <f t="shared" si="918"/>
        <v>0</v>
      </c>
      <c r="X1127" s="34">
        <v>0</v>
      </c>
      <c r="Y1127" s="34">
        <v>0</v>
      </c>
      <c r="Z1127" s="34">
        <v>0</v>
      </c>
      <c r="AA1127" s="34">
        <v>0</v>
      </c>
      <c r="AB1127" s="34">
        <v>0</v>
      </c>
      <c r="AC1127" s="34">
        <v>0</v>
      </c>
      <c r="AD1127" s="34">
        <f t="shared" si="919"/>
        <v>0</v>
      </c>
      <c r="AE1127" s="34">
        <v>0</v>
      </c>
      <c r="AF1127" s="34">
        <v>0</v>
      </c>
      <c r="AG1127" s="34">
        <v>0</v>
      </c>
      <c r="AH1127" s="34">
        <v>0</v>
      </c>
      <c r="AI1127" s="34">
        <v>0</v>
      </c>
      <c r="AJ1127" s="34">
        <v>0</v>
      </c>
      <c r="AK1127" s="34">
        <f t="shared" si="920"/>
        <v>0</v>
      </c>
      <c r="AL1127" s="34">
        <v>0</v>
      </c>
      <c r="AM1127" s="34">
        <v>0</v>
      </c>
      <c r="AN1127" s="34">
        <v>0</v>
      </c>
      <c r="AO1127" s="34">
        <v>0</v>
      </c>
      <c r="AP1127" s="34">
        <v>0</v>
      </c>
      <c r="AQ1127" s="34">
        <v>0</v>
      </c>
      <c r="AR1127" s="34">
        <f t="shared" si="921"/>
        <v>0</v>
      </c>
      <c r="AS1127" s="34">
        <v>0</v>
      </c>
      <c r="AT1127" s="34">
        <v>0</v>
      </c>
      <c r="AU1127" s="34">
        <v>0</v>
      </c>
      <c r="AV1127" s="34">
        <v>0</v>
      </c>
    </row>
    <row r="1128" spans="1:48" ht="38.25" x14ac:dyDescent="0.5">
      <c r="A1128" s="53"/>
      <c r="B1128" s="43" t="s">
        <v>601</v>
      </c>
      <c r="C1128" s="48"/>
      <c r="D1128" s="52"/>
      <c r="E1128" s="45"/>
      <c r="F1128" s="35">
        <f t="shared" ref="F1128:AV1128" si="922">SUM(F1129:F1142)</f>
        <v>284329.55999999994</v>
      </c>
      <c r="G1128" s="35">
        <f t="shared" si="922"/>
        <v>4.9030000000000005</v>
      </c>
      <c r="H1128" s="35">
        <f t="shared" si="922"/>
        <v>2.5</v>
      </c>
      <c r="I1128" s="35">
        <f t="shared" si="922"/>
        <v>187149.08001000001</v>
      </c>
      <c r="J1128" s="35">
        <f t="shared" si="922"/>
        <v>102149.08001000002</v>
      </c>
      <c r="K1128" s="35">
        <f t="shared" si="922"/>
        <v>85000</v>
      </c>
      <c r="L1128" s="35">
        <f t="shared" si="922"/>
        <v>0</v>
      </c>
      <c r="M1128" s="35">
        <f t="shared" si="922"/>
        <v>0</v>
      </c>
      <c r="N1128" s="35">
        <f t="shared" si="922"/>
        <v>1.08</v>
      </c>
      <c r="O1128" s="35">
        <f t="shared" si="922"/>
        <v>0.81</v>
      </c>
      <c r="P1128" s="35">
        <f t="shared" si="922"/>
        <v>25754.544000000002</v>
      </c>
      <c r="Q1128" s="35">
        <f t="shared" si="922"/>
        <v>25754.544000000002</v>
      </c>
      <c r="R1128" s="35">
        <f t="shared" si="922"/>
        <v>0</v>
      </c>
      <c r="S1128" s="35">
        <f t="shared" si="922"/>
        <v>0</v>
      </c>
      <c r="T1128" s="35">
        <f t="shared" si="922"/>
        <v>0</v>
      </c>
      <c r="U1128" s="35">
        <f t="shared" si="922"/>
        <v>0.70300000000000007</v>
      </c>
      <c r="V1128" s="35">
        <f t="shared" si="922"/>
        <v>1.28</v>
      </c>
      <c r="W1128" s="35">
        <f t="shared" si="922"/>
        <v>10223.186010000001</v>
      </c>
      <c r="X1128" s="35">
        <f t="shared" si="922"/>
        <v>10223.186010000001</v>
      </c>
      <c r="Y1128" s="35">
        <f t="shared" si="922"/>
        <v>0</v>
      </c>
      <c r="Z1128" s="35">
        <f t="shared" si="922"/>
        <v>0</v>
      </c>
      <c r="AA1128" s="35">
        <f t="shared" si="922"/>
        <v>0</v>
      </c>
      <c r="AB1128" s="35">
        <f t="shared" si="922"/>
        <v>0.25</v>
      </c>
      <c r="AC1128" s="35">
        <f t="shared" si="922"/>
        <v>0.25</v>
      </c>
      <c r="AD1128" s="35">
        <f t="shared" si="922"/>
        <v>30042.16</v>
      </c>
      <c r="AE1128" s="35">
        <f t="shared" si="922"/>
        <v>30042.16</v>
      </c>
      <c r="AF1128" s="35">
        <f t="shared" si="922"/>
        <v>0</v>
      </c>
      <c r="AG1128" s="35">
        <f t="shared" si="922"/>
        <v>0</v>
      </c>
      <c r="AH1128" s="35">
        <f t="shared" si="922"/>
        <v>0</v>
      </c>
      <c r="AI1128" s="35">
        <f t="shared" si="922"/>
        <v>2.87</v>
      </c>
      <c r="AJ1128" s="35">
        <f t="shared" si="922"/>
        <v>0.16</v>
      </c>
      <c r="AK1128" s="35">
        <f t="shared" si="922"/>
        <v>43629.19</v>
      </c>
      <c r="AL1128" s="35">
        <f t="shared" si="922"/>
        <v>13629.189999999999</v>
      </c>
      <c r="AM1128" s="35">
        <f t="shared" si="922"/>
        <v>30000</v>
      </c>
      <c r="AN1128" s="35">
        <f t="shared" si="922"/>
        <v>0</v>
      </c>
      <c r="AO1128" s="35">
        <f t="shared" si="922"/>
        <v>0</v>
      </c>
      <c r="AP1128" s="35">
        <f t="shared" si="922"/>
        <v>0</v>
      </c>
      <c r="AQ1128" s="35">
        <f t="shared" si="922"/>
        <v>0</v>
      </c>
      <c r="AR1128" s="35">
        <f t="shared" si="922"/>
        <v>77500</v>
      </c>
      <c r="AS1128" s="35">
        <f t="shared" si="922"/>
        <v>22500</v>
      </c>
      <c r="AT1128" s="35">
        <f t="shared" si="922"/>
        <v>55000</v>
      </c>
      <c r="AU1128" s="35">
        <f t="shared" si="922"/>
        <v>0</v>
      </c>
      <c r="AV1128" s="35">
        <f t="shared" si="922"/>
        <v>0</v>
      </c>
    </row>
    <row r="1129" spans="1:48" ht="191.25" x14ac:dyDescent="0.5">
      <c r="A1129" s="53">
        <v>1038</v>
      </c>
      <c r="B1129" s="50" t="s">
        <v>2155</v>
      </c>
      <c r="C1129" s="51" t="s">
        <v>2156</v>
      </c>
      <c r="D1129" s="52">
        <v>2018</v>
      </c>
      <c r="E1129" s="52">
        <v>2020</v>
      </c>
      <c r="F1129" s="33">
        <v>1664.93</v>
      </c>
      <c r="G1129" s="34">
        <f t="shared" ref="G1129:G1142" si="923">N1129+U1129+AB1129+AI1129+AP1129</f>
        <v>0.4</v>
      </c>
      <c r="H1129" s="34">
        <f t="shared" ref="H1129:H1142" si="924">O1129+V1129+AC1129+AJ1129+AQ1129</f>
        <v>0</v>
      </c>
      <c r="I1129" s="34">
        <f t="shared" ref="I1129:I1142" si="925">J1129+K1129+L1129</f>
        <v>1608.9</v>
      </c>
      <c r="J1129" s="34">
        <f t="shared" ref="J1129:J1142" si="926">Q1129+X1129+AE1129+AL1129+AS1129</f>
        <v>1608.9</v>
      </c>
      <c r="K1129" s="34">
        <f t="shared" ref="K1129:K1142" si="927">R1129+Y1129+AF1129+AM1129+AT1129</f>
        <v>0</v>
      </c>
      <c r="L1129" s="34">
        <f t="shared" ref="L1129:L1142" si="928">S1129+Z1129+AG1129+AN1129+AU1129</f>
        <v>0</v>
      </c>
      <c r="M1129" s="34">
        <f t="shared" ref="M1129:M1142" si="929">T1129+AA1129+AH1129+AO1129+AV1129</f>
        <v>0</v>
      </c>
      <c r="N1129" s="34">
        <v>0.4</v>
      </c>
      <c r="O1129" s="34">
        <v>0</v>
      </c>
      <c r="P1129" s="34">
        <f t="shared" ref="P1129:P1142" si="930">Q1129+R1129+S1129</f>
        <v>1608.9</v>
      </c>
      <c r="Q1129" s="34">
        <v>1608.9</v>
      </c>
      <c r="R1129" s="34">
        <v>0</v>
      </c>
      <c r="S1129" s="34">
        <v>0</v>
      </c>
      <c r="T1129" s="34">
        <v>0</v>
      </c>
      <c r="U1129" s="34">
        <v>0</v>
      </c>
      <c r="V1129" s="34">
        <v>0</v>
      </c>
      <c r="W1129" s="34">
        <f t="shared" ref="W1129:W1142" si="931">X1129+Y1129+Z1129</f>
        <v>0</v>
      </c>
      <c r="X1129" s="34">
        <v>0</v>
      </c>
      <c r="Y1129" s="34">
        <v>0</v>
      </c>
      <c r="Z1129" s="34">
        <v>0</v>
      </c>
      <c r="AA1129" s="34">
        <v>0</v>
      </c>
      <c r="AB1129" s="34">
        <v>0</v>
      </c>
      <c r="AC1129" s="34">
        <v>0</v>
      </c>
      <c r="AD1129" s="34">
        <f t="shared" ref="AD1129:AD1142" si="932">AE1129+AF1129+AG1129</f>
        <v>0</v>
      </c>
      <c r="AE1129" s="34">
        <v>0</v>
      </c>
      <c r="AF1129" s="34">
        <v>0</v>
      </c>
      <c r="AG1129" s="34">
        <v>0</v>
      </c>
      <c r="AH1129" s="34">
        <v>0</v>
      </c>
      <c r="AI1129" s="34">
        <v>0</v>
      </c>
      <c r="AJ1129" s="34">
        <v>0</v>
      </c>
      <c r="AK1129" s="34">
        <f t="shared" ref="AK1129:AK1142" si="933">AL1129+AM1129+AN1129</f>
        <v>0</v>
      </c>
      <c r="AL1129" s="34">
        <v>0</v>
      </c>
      <c r="AM1129" s="34">
        <v>0</v>
      </c>
      <c r="AN1129" s="34">
        <v>0</v>
      </c>
      <c r="AO1129" s="34">
        <v>0</v>
      </c>
      <c r="AP1129" s="34">
        <v>0</v>
      </c>
      <c r="AQ1129" s="34">
        <v>0</v>
      </c>
      <c r="AR1129" s="34">
        <f t="shared" ref="AR1129:AR1142" si="934">AS1129+AT1129+AU1129</f>
        <v>0</v>
      </c>
      <c r="AS1129" s="34">
        <v>0</v>
      </c>
      <c r="AT1129" s="34">
        <v>0</v>
      </c>
      <c r="AU1129" s="34">
        <v>0</v>
      </c>
      <c r="AV1129" s="34">
        <v>0</v>
      </c>
    </row>
    <row r="1130" spans="1:48" ht="153" x14ac:dyDescent="0.5">
      <c r="A1130" s="53">
        <v>1039</v>
      </c>
      <c r="B1130" s="50" t="s">
        <v>2157</v>
      </c>
      <c r="C1130" s="51" t="s">
        <v>2158</v>
      </c>
      <c r="D1130" s="52">
        <v>2019</v>
      </c>
      <c r="E1130" s="52">
        <v>2023</v>
      </c>
      <c r="F1130" s="33">
        <v>7847.6</v>
      </c>
      <c r="G1130" s="34">
        <f t="shared" si="923"/>
        <v>0.6</v>
      </c>
      <c r="H1130" s="34">
        <f t="shared" si="924"/>
        <v>0.16</v>
      </c>
      <c r="I1130" s="34">
        <f t="shared" si="925"/>
        <v>7847.6</v>
      </c>
      <c r="J1130" s="34">
        <f t="shared" si="926"/>
        <v>7847.6</v>
      </c>
      <c r="K1130" s="34">
        <f t="shared" si="927"/>
        <v>0</v>
      </c>
      <c r="L1130" s="34">
        <f t="shared" si="928"/>
        <v>0</v>
      </c>
      <c r="M1130" s="34">
        <f t="shared" si="929"/>
        <v>0</v>
      </c>
      <c r="N1130" s="34">
        <v>0</v>
      </c>
      <c r="O1130" s="34">
        <v>0</v>
      </c>
      <c r="P1130" s="34">
        <f t="shared" si="930"/>
        <v>0</v>
      </c>
      <c r="Q1130" s="34">
        <v>0</v>
      </c>
      <c r="R1130" s="34">
        <v>0</v>
      </c>
      <c r="S1130" s="34">
        <v>0</v>
      </c>
      <c r="T1130" s="34">
        <v>0</v>
      </c>
      <c r="U1130" s="34">
        <v>0</v>
      </c>
      <c r="V1130" s="34">
        <v>0</v>
      </c>
      <c r="W1130" s="34">
        <f t="shared" si="931"/>
        <v>0</v>
      </c>
      <c r="X1130" s="34">
        <v>0</v>
      </c>
      <c r="Y1130" s="34">
        <v>0</v>
      </c>
      <c r="Z1130" s="34">
        <v>0</v>
      </c>
      <c r="AA1130" s="34">
        <v>0</v>
      </c>
      <c r="AB1130" s="34">
        <v>0</v>
      </c>
      <c r="AC1130" s="34">
        <v>0</v>
      </c>
      <c r="AD1130" s="34">
        <f t="shared" si="932"/>
        <v>0</v>
      </c>
      <c r="AE1130" s="34">
        <v>0</v>
      </c>
      <c r="AF1130" s="34">
        <v>0</v>
      </c>
      <c r="AG1130" s="34">
        <v>0</v>
      </c>
      <c r="AH1130" s="34">
        <v>0</v>
      </c>
      <c r="AI1130" s="34">
        <v>0.6</v>
      </c>
      <c r="AJ1130" s="34">
        <v>0.16</v>
      </c>
      <c r="AK1130" s="34">
        <f t="shared" si="933"/>
        <v>847.6</v>
      </c>
      <c r="AL1130" s="34">
        <v>847.6</v>
      </c>
      <c r="AM1130" s="34">
        <v>0</v>
      </c>
      <c r="AN1130" s="34">
        <v>0</v>
      </c>
      <c r="AO1130" s="34">
        <v>0</v>
      </c>
      <c r="AP1130" s="34">
        <v>0</v>
      </c>
      <c r="AQ1130" s="34">
        <v>0</v>
      </c>
      <c r="AR1130" s="34">
        <f t="shared" si="934"/>
        <v>7000</v>
      </c>
      <c r="AS1130" s="34">
        <v>7000</v>
      </c>
      <c r="AT1130" s="34">
        <v>0</v>
      </c>
      <c r="AU1130" s="34">
        <v>0</v>
      </c>
      <c r="AV1130" s="34">
        <v>0</v>
      </c>
    </row>
    <row r="1131" spans="1:48" ht="153" x14ac:dyDescent="0.5">
      <c r="A1131" s="53">
        <v>1040</v>
      </c>
      <c r="B1131" s="50" t="s">
        <v>2159</v>
      </c>
      <c r="C1131" s="51" t="s">
        <v>2160</v>
      </c>
      <c r="D1131" s="52">
        <v>2016</v>
      </c>
      <c r="E1131" s="52">
        <v>2021</v>
      </c>
      <c r="F1131" s="33">
        <v>4545.6899999999996</v>
      </c>
      <c r="G1131" s="34">
        <f t="shared" si="923"/>
        <v>0.26300000000000001</v>
      </c>
      <c r="H1131" s="34">
        <f t="shared" si="924"/>
        <v>0.4</v>
      </c>
      <c r="I1131" s="34">
        <f t="shared" si="925"/>
        <v>3631.3020000000001</v>
      </c>
      <c r="J1131" s="34">
        <f t="shared" si="926"/>
        <v>3631.3020000000001</v>
      </c>
      <c r="K1131" s="34">
        <f t="shared" si="927"/>
        <v>0</v>
      </c>
      <c r="L1131" s="34">
        <f t="shared" si="928"/>
        <v>0</v>
      </c>
      <c r="M1131" s="34">
        <f t="shared" si="929"/>
        <v>0</v>
      </c>
      <c r="N1131" s="34">
        <v>0</v>
      </c>
      <c r="O1131" s="34">
        <v>0</v>
      </c>
      <c r="P1131" s="34">
        <f t="shared" si="930"/>
        <v>3167.6</v>
      </c>
      <c r="Q1131" s="34">
        <v>3167.6</v>
      </c>
      <c r="R1131" s="34">
        <v>0</v>
      </c>
      <c r="S1131" s="34">
        <v>0</v>
      </c>
      <c r="T1131" s="34">
        <v>0</v>
      </c>
      <c r="U1131" s="34">
        <v>0.26300000000000001</v>
      </c>
      <c r="V1131" s="34">
        <v>0.4</v>
      </c>
      <c r="W1131" s="34">
        <f t="shared" si="931"/>
        <v>463.70200000000006</v>
      </c>
      <c r="X1131" s="34">
        <v>463.70200000000006</v>
      </c>
      <c r="Y1131" s="34">
        <v>0</v>
      </c>
      <c r="Z1131" s="34">
        <v>0</v>
      </c>
      <c r="AA1131" s="34">
        <v>0</v>
      </c>
      <c r="AB1131" s="34">
        <v>0</v>
      </c>
      <c r="AC1131" s="34">
        <v>0</v>
      </c>
      <c r="AD1131" s="34">
        <f t="shared" si="932"/>
        <v>0</v>
      </c>
      <c r="AE1131" s="34">
        <v>0</v>
      </c>
      <c r="AF1131" s="34">
        <v>0</v>
      </c>
      <c r="AG1131" s="34">
        <v>0</v>
      </c>
      <c r="AH1131" s="34">
        <v>0</v>
      </c>
      <c r="AI1131" s="34">
        <v>0</v>
      </c>
      <c r="AJ1131" s="34">
        <v>0</v>
      </c>
      <c r="AK1131" s="34">
        <f t="shared" si="933"/>
        <v>0</v>
      </c>
      <c r="AL1131" s="34">
        <v>0</v>
      </c>
      <c r="AM1131" s="34">
        <v>0</v>
      </c>
      <c r="AN1131" s="34">
        <v>0</v>
      </c>
      <c r="AO1131" s="34">
        <v>0</v>
      </c>
      <c r="AP1131" s="34">
        <v>0</v>
      </c>
      <c r="AQ1131" s="34">
        <v>0</v>
      </c>
      <c r="AR1131" s="34">
        <f t="shared" si="934"/>
        <v>0</v>
      </c>
      <c r="AS1131" s="34">
        <v>0</v>
      </c>
      <c r="AT1131" s="34">
        <v>0</v>
      </c>
      <c r="AU1131" s="34">
        <v>0</v>
      </c>
      <c r="AV1131" s="34">
        <v>0</v>
      </c>
    </row>
    <row r="1132" spans="1:48" ht="76.5" x14ac:dyDescent="0.5">
      <c r="A1132" s="53">
        <v>1041</v>
      </c>
      <c r="B1132" s="50" t="s">
        <v>2161</v>
      </c>
      <c r="C1132" s="51" t="s">
        <v>2162</v>
      </c>
      <c r="D1132" s="52">
        <v>2018</v>
      </c>
      <c r="E1132" s="52">
        <v>2021</v>
      </c>
      <c r="F1132" s="33">
        <v>31531.71</v>
      </c>
      <c r="G1132" s="34">
        <f t="shared" si="923"/>
        <v>0.2</v>
      </c>
      <c r="H1132" s="34">
        <f t="shared" si="924"/>
        <v>0</v>
      </c>
      <c r="I1132" s="34">
        <f t="shared" si="925"/>
        <v>30665.55</v>
      </c>
      <c r="J1132" s="34">
        <f t="shared" si="926"/>
        <v>30665.55</v>
      </c>
      <c r="K1132" s="34">
        <f t="shared" si="927"/>
        <v>0</v>
      </c>
      <c r="L1132" s="34">
        <f t="shared" si="928"/>
        <v>0</v>
      </c>
      <c r="M1132" s="34">
        <f t="shared" si="929"/>
        <v>0</v>
      </c>
      <c r="N1132" s="34">
        <v>0</v>
      </c>
      <c r="O1132" s="34">
        <v>0</v>
      </c>
      <c r="P1132" s="34">
        <f t="shared" si="930"/>
        <v>3793.84</v>
      </c>
      <c r="Q1132" s="34">
        <v>3793.84</v>
      </c>
      <c r="R1132" s="34">
        <v>0</v>
      </c>
      <c r="S1132" s="34">
        <v>0</v>
      </c>
      <c r="T1132" s="34">
        <v>0</v>
      </c>
      <c r="U1132" s="34">
        <v>0.2</v>
      </c>
      <c r="V1132" s="34">
        <v>0</v>
      </c>
      <c r="W1132" s="34">
        <f t="shared" si="931"/>
        <v>1871.71</v>
      </c>
      <c r="X1132" s="34">
        <v>1871.71</v>
      </c>
      <c r="Y1132" s="34">
        <v>0</v>
      </c>
      <c r="Z1132" s="34">
        <v>0</v>
      </c>
      <c r="AA1132" s="34">
        <v>0</v>
      </c>
      <c r="AB1132" s="34">
        <v>0</v>
      </c>
      <c r="AC1132" s="34">
        <v>0</v>
      </c>
      <c r="AD1132" s="34">
        <f t="shared" si="932"/>
        <v>25000</v>
      </c>
      <c r="AE1132" s="34">
        <v>25000</v>
      </c>
      <c r="AF1132" s="34">
        <v>0</v>
      </c>
      <c r="AG1132" s="34">
        <v>0</v>
      </c>
      <c r="AH1132" s="34">
        <v>0</v>
      </c>
      <c r="AI1132" s="34">
        <v>0</v>
      </c>
      <c r="AJ1132" s="34">
        <v>0</v>
      </c>
      <c r="AK1132" s="34">
        <f t="shared" si="933"/>
        <v>0</v>
      </c>
      <c r="AL1132" s="34">
        <v>0</v>
      </c>
      <c r="AM1132" s="34">
        <v>0</v>
      </c>
      <c r="AN1132" s="34">
        <v>0</v>
      </c>
      <c r="AO1132" s="34">
        <v>0</v>
      </c>
      <c r="AP1132" s="34">
        <v>0</v>
      </c>
      <c r="AQ1132" s="34">
        <v>0</v>
      </c>
      <c r="AR1132" s="34">
        <f t="shared" si="934"/>
        <v>0</v>
      </c>
      <c r="AS1132" s="34">
        <v>0</v>
      </c>
      <c r="AT1132" s="34">
        <v>0</v>
      </c>
      <c r="AU1132" s="34">
        <v>0</v>
      </c>
      <c r="AV1132" s="34">
        <v>0</v>
      </c>
    </row>
    <row r="1133" spans="1:48" ht="114.75" x14ac:dyDescent="0.5">
      <c r="A1133" s="53">
        <v>1042</v>
      </c>
      <c r="B1133" s="50" t="s">
        <v>2163</v>
      </c>
      <c r="C1133" s="51" t="s">
        <v>2164</v>
      </c>
      <c r="D1133" s="52">
        <v>2019</v>
      </c>
      <c r="E1133" s="52">
        <v>2023</v>
      </c>
      <c r="F1133" s="33">
        <v>7098.71</v>
      </c>
      <c r="G1133" s="34">
        <f t="shared" si="923"/>
        <v>1.1000000000000001</v>
      </c>
      <c r="H1133" s="34">
        <f t="shared" si="924"/>
        <v>0</v>
      </c>
      <c r="I1133" s="34">
        <f t="shared" si="925"/>
        <v>7098.71</v>
      </c>
      <c r="J1133" s="34">
        <f t="shared" si="926"/>
        <v>7098.71</v>
      </c>
      <c r="K1133" s="34">
        <f t="shared" si="927"/>
        <v>0</v>
      </c>
      <c r="L1133" s="34">
        <f t="shared" si="928"/>
        <v>0</v>
      </c>
      <c r="M1133" s="34">
        <f t="shared" si="929"/>
        <v>0</v>
      </c>
      <c r="N1133" s="34">
        <v>0</v>
      </c>
      <c r="O1133" s="34">
        <v>0</v>
      </c>
      <c r="P1133" s="34">
        <f t="shared" si="930"/>
        <v>0</v>
      </c>
      <c r="Q1133" s="34">
        <v>0</v>
      </c>
      <c r="R1133" s="34">
        <v>0</v>
      </c>
      <c r="S1133" s="34">
        <v>0</v>
      </c>
      <c r="T1133" s="34">
        <v>0</v>
      </c>
      <c r="U1133" s="34">
        <v>0</v>
      </c>
      <c r="V1133" s="34">
        <v>0</v>
      </c>
      <c r="W1133" s="34">
        <f t="shared" si="931"/>
        <v>0</v>
      </c>
      <c r="X1133" s="34">
        <v>0</v>
      </c>
      <c r="Y1133" s="34">
        <v>0</v>
      </c>
      <c r="Z1133" s="34">
        <v>0</v>
      </c>
      <c r="AA1133" s="34">
        <v>0</v>
      </c>
      <c r="AB1133" s="34">
        <v>0</v>
      </c>
      <c r="AC1133" s="34">
        <v>0</v>
      </c>
      <c r="AD1133" s="34">
        <f t="shared" si="932"/>
        <v>0</v>
      </c>
      <c r="AE1133" s="34">
        <v>0</v>
      </c>
      <c r="AF1133" s="34">
        <v>0</v>
      </c>
      <c r="AG1133" s="34">
        <v>0</v>
      </c>
      <c r="AH1133" s="34">
        <v>0</v>
      </c>
      <c r="AI1133" s="34">
        <v>1.1000000000000001</v>
      </c>
      <c r="AJ1133" s="34">
        <v>0</v>
      </c>
      <c r="AK1133" s="34">
        <f t="shared" si="933"/>
        <v>98.71</v>
      </c>
      <c r="AL1133" s="34">
        <v>98.71</v>
      </c>
      <c r="AM1133" s="34">
        <v>0</v>
      </c>
      <c r="AN1133" s="34">
        <v>0</v>
      </c>
      <c r="AO1133" s="34">
        <v>0</v>
      </c>
      <c r="AP1133" s="34">
        <v>0</v>
      </c>
      <c r="AQ1133" s="34">
        <v>0</v>
      </c>
      <c r="AR1133" s="34">
        <f t="shared" si="934"/>
        <v>7000</v>
      </c>
      <c r="AS1133" s="34">
        <v>7000</v>
      </c>
      <c r="AT1133" s="34">
        <v>0</v>
      </c>
      <c r="AU1133" s="34">
        <v>0</v>
      </c>
      <c r="AV1133" s="34">
        <v>0</v>
      </c>
    </row>
    <row r="1134" spans="1:48" ht="114.75" x14ac:dyDescent="0.5">
      <c r="A1134" s="53">
        <v>1043</v>
      </c>
      <c r="B1134" s="50" t="s">
        <v>2165</v>
      </c>
      <c r="C1134" s="51" t="s">
        <v>2166</v>
      </c>
      <c r="D1134" s="52">
        <v>2017</v>
      </c>
      <c r="E1134" s="52">
        <v>2020</v>
      </c>
      <c r="F1134" s="33">
        <v>3189.45</v>
      </c>
      <c r="G1134" s="34">
        <f t="shared" si="923"/>
        <v>0.49</v>
      </c>
      <c r="H1134" s="34">
        <f t="shared" si="924"/>
        <v>0.16</v>
      </c>
      <c r="I1134" s="34">
        <f t="shared" si="925"/>
        <v>2268.1</v>
      </c>
      <c r="J1134" s="34">
        <f t="shared" si="926"/>
        <v>2268.1</v>
      </c>
      <c r="K1134" s="34">
        <f t="shared" si="927"/>
        <v>0</v>
      </c>
      <c r="L1134" s="34">
        <f t="shared" si="928"/>
        <v>0</v>
      </c>
      <c r="M1134" s="34">
        <f t="shared" si="929"/>
        <v>0</v>
      </c>
      <c r="N1134" s="34">
        <v>0.49</v>
      </c>
      <c r="O1134" s="34">
        <v>0.16</v>
      </c>
      <c r="P1134" s="34">
        <f t="shared" si="930"/>
        <v>2268.1</v>
      </c>
      <c r="Q1134" s="34">
        <v>2268.1</v>
      </c>
      <c r="R1134" s="34">
        <v>0</v>
      </c>
      <c r="S1134" s="34">
        <v>0</v>
      </c>
      <c r="T1134" s="34">
        <v>0</v>
      </c>
      <c r="U1134" s="34">
        <v>0</v>
      </c>
      <c r="V1134" s="34">
        <v>0</v>
      </c>
      <c r="W1134" s="34">
        <f t="shared" si="931"/>
        <v>0</v>
      </c>
      <c r="X1134" s="34">
        <v>0</v>
      </c>
      <c r="Y1134" s="34">
        <v>0</v>
      </c>
      <c r="Z1134" s="34">
        <v>0</v>
      </c>
      <c r="AA1134" s="34">
        <v>0</v>
      </c>
      <c r="AB1134" s="34">
        <v>0</v>
      </c>
      <c r="AC1134" s="34">
        <v>0</v>
      </c>
      <c r="AD1134" s="34">
        <f t="shared" si="932"/>
        <v>0</v>
      </c>
      <c r="AE1134" s="34">
        <v>0</v>
      </c>
      <c r="AF1134" s="34">
        <v>0</v>
      </c>
      <c r="AG1134" s="34">
        <v>0</v>
      </c>
      <c r="AH1134" s="34">
        <v>0</v>
      </c>
      <c r="AI1134" s="34">
        <v>0</v>
      </c>
      <c r="AJ1134" s="34">
        <v>0</v>
      </c>
      <c r="AK1134" s="34">
        <f t="shared" si="933"/>
        <v>0</v>
      </c>
      <c r="AL1134" s="34">
        <v>0</v>
      </c>
      <c r="AM1134" s="34">
        <v>0</v>
      </c>
      <c r="AN1134" s="34">
        <v>0</v>
      </c>
      <c r="AO1134" s="34">
        <v>0</v>
      </c>
      <c r="AP1134" s="34">
        <v>0</v>
      </c>
      <c r="AQ1134" s="34">
        <v>0</v>
      </c>
      <c r="AR1134" s="34">
        <f t="shared" si="934"/>
        <v>0</v>
      </c>
      <c r="AS1134" s="34">
        <v>0</v>
      </c>
      <c r="AT1134" s="34">
        <v>0</v>
      </c>
      <c r="AU1134" s="34">
        <v>0</v>
      </c>
      <c r="AV1134" s="34">
        <v>0</v>
      </c>
    </row>
    <row r="1135" spans="1:48" ht="114.75" x14ac:dyDescent="0.5">
      <c r="A1135" s="53">
        <v>1044</v>
      </c>
      <c r="B1135" s="50" t="s">
        <v>2167</v>
      </c>
      <c r="C1135" s="51" t="s">
        <v>2168</v>
      </c>
      <c r="D1135" s="52">
        <v>2017</v>
      </c>
      <c r="E1135" s="52">
        <v>2022</v>
      </c>
      <c r="F1135" s="33">
        <v>12139.47</v>
      </c>
      <c r="G1135" s="34">
        <f t="shared" si="923"/>
        <v>0.25</v>
      </c>
      <c r="H1135" s="34">
        <f t="shared" si="924"/>
        <v>0.25</v>
      </c>
      <c r="I1135" s="34">
        <f t="shared" si="925"/>
        <v>12139.47</v>
      </c>
      <c r="J1135" s="34">
        <f t="shared" si="926"/>
        <v>12139.47</v>
      </c>
      <c r="K1135" s="34">
        <f t="shared" si="927"/>
        <v>0</v>
      </c>
      <c r="L1135" s="34">
        <f t="shared" si="928"/>
        <v>0</v>
      </c>
      <c r="M1135" s="34">
        <f t="shared" si="929"/>
        <v>0</v>
      </c>
      <c r="N1135" s="34">
        <v>0</v>
      </c>
      <c r="O1135" s="34">
        <v>0</v>
      </c>
      <c r="P1135" s="34">
        <f t="shared" si="930"/>
        <v>0</v>
      </c>
      <c r="Q1135" s="34">
        <v>0</v>
      </c>
      <c r="R1135" s="34">
        <v>0</v>
      </c>
      <c r="S1135" s="34">
        <v>0</v>
      </c>
      <c r="T1135" s="34">
        <v>0</v>
      </c>
      <c r="U1135" s="34">
        <v>0</v>
      </c>
      <c r="V1135" s="34">
        <v>0</v>
      </c>
      <c r="W1135" s="34">
        <f t="shared" si="931"/>
        <v>0</v>
      </c>
      <c r="X1135" s="34">
        <v>0</v>
      </c>
      <c r="Y1135" s="34">
        <v>0</v>
      </c>
      <c r="Z1135" s="34">
        <v>0</v>
      </c>
      <c r="AA1135" s="34">
        <v>0</v>
      </c>
      <c r="AB1135" s="34">
        <v>0.25</v>
      </c>
      <c r="AC1135" s="34">
        <v>0.25</v>
      </c>
      <c r="AD1135" s="34">
        <f t="shared" si="932"/>
        <v>139.47</v>
      </c>
      <c r="AE1135" s="34">
        <v>139.47</v>
      </c>
      <c r="AF1135" s="34">
        <v>0</v>
      </c>
      <c r="AG1135" s="34">
        <v>0</v>
      </c>
      <c r="AH1135" s="34">
        <v>0</v>
      </c>
      <c r="AI1135" s="34">
        <v>0</v>
      </c>
      <c r="AJ1135" s="34">
        <v>0</v>
      </c>
      <c r="AK1135" s="34">
        <f t="shared" si="933"/>
        <v>12000</v>
      </c>
      <c r="AL1135" s="34">
        <v>12000</v>
      </c>
      <c r="AM1135" s="34">
        <v>0</v>
      </c>
      <c r="AN1135" s="34">
        <v>0</v>
      </c>
      <c r="AO1135" s="34">
        <v>0</v>
      </c>
      <c r="AP1135" s="34">
        <v>0</v>
      </c>
      <c r="AQ1135" s="34">
        <v>0</v>
      </c>
      <c r="AR1135" s="34">
        <f t="shared" si="934"/>
        <v>0</v>
      </c>
      <c r="AS1135" s="34">
        <v>0</v>
      </c>
      <c r="AT1135" s="34">
        <v>0</v>
      </c>
      <c r="AU1135" s="34">
        <v>0</v>
      </c>
      <c r="AV1135" s="34">
        <v>0</v>
      </c>
    </row>
    <row r="1136" spans="1:48" ht="153" x14ac:dyDescent="0.5">
      <c r="A1136" s="53">
        <v>1045</v>
      </c>
      <c r="B1136" s="50" t="s">
        <v>2169</v>
      </c>
      <c r="C1136" s="51" t="s">
        <v>2170</v>
      </c>
      <c r="D1136" s="52">
        <v>2018</v>
      </c>
      <c r="E1136" s="52">
        <v>2023</v>
      </c>
      <c r="F1136" s="33">
        <v>8160.96</v>
      </c>
      <c r="G1136" s="34">
        <f t="shared" si="923"/>
        <v>1.17</v>
      </c>
      <c r="H1136" s="34">
        <f t="shared" si="924"/>
        <v>0</v>
      </c>
      <c r="I1136" s="34">
        <f t="shared" si="925"/>
        <v>8160.96</v>
      </c>
      <c r="J1136" s="34">
        <f t="shared" si="926"/>
        <v>8160.96</v>
      </c>
      <c r="K1136" s="34">
        <f t="shared" si="927"/>
        <v>0</v>
      </c>
      <c r="L1136" s="34">
        <f t="shared" si="928"/>
        <v>0</v>
      </c>
      <c r="M1136" s="34">
        <f t="shared" si="929"/>
        <v>0</v>
      </c>
      <c r="N1136" s="34">
        <v>0</v>
      </c>
      <c r="O1136" s="34">
        <v>0</v>
      </c>
      <c r="P1136" s="34">
        <f t="shared" si="930"/>
        <v>0</v>
      </c>
      <c r="Q1136" s="34">
        <v>0</v>
      </c>
      <c r="R1136" s="34">
        <v>0</v>
      </c>
      <c r="S1136" s="34">
        <v>0</v>
      </c>
      <c r="T1136" s="34">
        <v>0</v>
      </c>
      <c r="U1136" s="34">
        <v>0</v>
      </c>
      <c r="V1136" s="34">
        <v>0</v>
      </c>
      <c r="W1136" s="34">
        <f t="shared" si="931"/>
        <v>0</v>
      </c>
      <c r="X1136" s="34">
        <v>0</v>
      </c>
      <c r="Y1136" s="34">
        <v>0</v>
      </c>
      <c r="Z1136" s="34">
        <v>0</v>
      </c>
      <c r="AA1136" s="34">
        <v>0</v>
      </c>
      <c r="AB1136" s="34">
        <v>0</v>
      </c>
      <c r="AC1136" s="34">
        <v>0</v>
      </c>
      <c r="AD1136" s="34">
        <f t="shared" si="932"/>
        <v>160.96</v>
      </c>
      <c r="AE1136" s="34">
        <v>160.96</v>
      </c>
      <c r="AF1136" s="34">
        <v>0</v>
      </c>
      <c r="AG1136" s="34">
        <v>0</v>
      </c>
      <c r="AH1136" s="34">
        <v>0</v>
      </c>
      <c r="AI1136" s="34">
        <v>1.17</v>
      </c>
      <c r="AJ1136" s="34">
        <v>0</v>
      </c>
      <c r="AK1136" s="34">
        <f t="shared" si="933"/>
        <v>500</v>
      </c>
      <c r="AL1136" s="34">
        <v>500</v>
      </c>
      <c r="AM1136" s="34">
        <v>0</v>
      </c>
      <c r="AN1136" s="34">
        <v>0</v>
      </c>
      <c r="AO1136" s="34">
        <v>0</v>
      </c>
      <c r="AP1136" s="34">
        <v>0</v>
      </c>
      <c r="AQ1136" s="34">
        <v>0</v>
      </c>
      <c r="AR1136" s="34">
        <f t="shared" si="934"/>
        <v>7500</v>
      </c>
      <c r="AS1136" s="34">
        <v>7500</v>
      </c>
      <c r="AT1136" s="34">
        <v>0</v>
      </c>
      <c r="AU1136" s="34">
        <v>0</v>
      </c>
      <c r="AV1136" s="34">
        <v>0</v>
      </c>
    </row>
    <row r="1137" spans="1:48" ht="76.5" x14ac:dyDescent="0.5">
      <c r="A1137" s="53">
        <v>1046</v>
      </c>
      <c r="B1137" s="50" t="s">
        <v>2171</v>
      </c>
      <c r="C1137" s="51" t="s">
        <v>2172</v>
      </c>
      <c r="D1137" s="52">
        <v>2018</v>
      </c>
      <c r="E1137" s="52">
        <v>2024</v>
      </c>
      <c r="F1137" s="33">
        <v>17182.88</v>
      </c>
      <c r="G1137" s="34">
        <f t="shared" si="923"/>
        <v>0</v>
      </c>
      <c r="H1137" s="34">
        <f t="shared" si="924"/>
        <v>0</v>
      </c>
      <c r="I1137" s="34">
        <f t="shared" si="925"/>
        <v>1182.8800000000001</v>
      </c>
      <c r="J1137" s="34">
        <f t="shared" si="926"/>
        <v>1182.8800000000001</v>
      </c>
      <c r="K1137" s="34">
        <f t="shared" si="927"/>
        <v>0</v>
      </c>
      <c r="L1137" s="34">
        <f t="shared" si="928"/>
        <v>0</v>
      </c>
      <c r="M1137" s="34">
        <f t="shared" si="929"/>
        <v>0</v>
      </c>
      <c r="N1137" s="34">
        <v>0</v>
      </c>
      <c r="O1137" s="34">
        <v>0</v>
      </c>
      <c r="P1137" s="34">
        <f t="shared" si="930"/>
        <v>0</v>
      </c>
      <c r="Q1137" s="34">
        <v>0</v>
      </c>
      <c r="R1137" s="34">
        <v>0</v>
      </c>
      <c r="S1137" s="34">
        <v>0</v>
      </c>
      <c r="T1137" s="34">
        <v>0</v>
      </c>
      <c r="U1137" s="34">
        <v>0</v>
      </c>
      <c r="V1137" s="34">
        <v>0</v>
      </c>
      <c r="W1137" s="34">
        <f t="shared" si="931"/>
        <v>0</v>
      </c>
      <c r="X1137" s="34">
        <v>0</v>
      </c>
      <c r="Y1137" s="34">
        <v>0</v>
      </c>
      <c r="Z1137" s="34">
        <v>0</v>
      </c>
      <c r="AA1137" s="34">
        <v>0</v>
      </c>
      <c r="AB1137" s="34">
        <v>0</v>
      </c>
      <c r="AC1137" s="34">
        <v>0</v>
      </c>
      <c r="AD1137" s="34">
        <f t="shared" si="932"/>
        <v>0</v>
      </c>
      <c r="AE1137" s="34">
        <v>0</v>
      </c>
      <c r="AF1137" s="34">
        <v>0</v>
      </c>
      <c r="AG1137" s="34">
        <v>0</v>
      </c>
      <c r="AH1137" s="34">
        <v>0</v>
      </c>
      <c r="AI1137" s="34">
        <v>0</v>
      </c>
      <c r="AJ1137" s="34">
        <v>0</v>
      </c>
      <c r="AK1137" s="34">
        <f t="shared" si="933"/>
        <v>182.88</v>
      </c>
      <c r="AL1137" s="34">
        <v>182.88</v>
      </c>
      <c r="AM1137" s="34">
        <v>0</v>
      </c>
      <c r="AN1137" s="34">
        <v>0</v>
      </c>
      <c r="AO1137" s="34">
        <v>0</v>
      </c>
      <c r="AP1137" s="34">
        <v>0</v>
      </c>
      <c r="AQ1137" s="34">
        <v>0</v>
      </c>
      <c r="AR1137" s="34">
        <f t="shared" si="934"/>
        <v>1000</v>
      </c>
      <c r="AS1137" s="34">
        <v>1000</v>
      </c>
      <c r="AT1137" s="34">
        <v>0</v>
      </c>
      <c r="AU1137" s="34">
        <v>0</v>
      </c>
      <c r="AV1137" s="34">
        <v>0</v>
      </c>
    </row>
    <row r="1138" spans="1:48" ht="191.25" x14ac:dyDescent="0.5">
      <c r="A1138" s="53">
        <v>1047</v>
      </c>
      <c r="B1138" s="50" t="s">
        <v>2173</v>
      </c>
      <c r="C1138" s="51" t="s">
        <v>2174</v>
      </c>
      <c r="D1138" s="52">
        <v>2019</v>
      </c>
      <c r="E1138" s="52">
        <v>2021</v>
      </c>
      <c r="F1138" s="33">
        <v>177568.37</v>
      </c>
      <c r="G1138" s="34">
        <f t="shared" si="923"/>
        <v>0</v>
      </c>
      <c r="H1138" s="34">
        <f t="shared" si="924"/>
        <v>0</v>
      </c>
      <c r="I1138" s="34">
        <f t="shared" si="925"/>
        <v>103459.23801</v>
      </c>
      <c r="J1138" s="34">
        <f t="shared" si="926"/>
        <v>18459.238010000001</v>
      </c>
      <c r="K1138" s="34">
        <f t="shared" si="927"/>
        <v>85000</v>
      </c>
      <c r="L1138" s="34">
        <f t="shared" si="928"/>
        <v>0</v>
      </c>
      <c r="M1138" s="34">
        <f t="shared" si="929"/>
        <v>0</v>
      </c>
      <c r="N1138" s="34">
        <v>0</v>
      </c>
      <c r="O1138" s="34">
        <v>0</v>
      </c>
      <c r="P1138" s="34">
        <f t="shared" si="930"/>
        <v>8551.1400000000012</v>
      </c>
      <c r="Q1138" s="34">
        <f>11380.78-0.9-383.09-250-2195.65</f>
        <v>8551.1400000000012</v>
      </c>
      <c r="R1138" s="34">
        <v>0</v>
      </c>
      <c r="S1138" s="34">
        <v>0</v>
      </c>
      <c r="T1138" s="34">
        <v>0</v>
      </c>
      <c r="U1138" s="34">
        <v>0</v>
      </c>
      <c r="V1138" s="34">
        <v>0</v>
      </c>
      <c r="W1138" s="34">
        <f t="shared" si="931"/>
        <v>5166.3680100000001</v>
      </c>
      <c r="X1138" s="34">
        <f>5917.18801+0.9+383.09-1134.81</f>
        <v>5166.3680100000001</v>
      </c>
      <c r="Y1138" s="34">
        <v>0</v>
      </c>
      <c r="Z1138" s="34">
        <v>0</v>
      </c>
      <c r="AA1138" s="34">
        <v>0</v>
      </c>
      <c r="AB1138" s="34">
        <v>0</v>
      </c>
      <c r="AC1138" s="34">
        <v>0</v>
      </c>
      <c r="AD1138" s="34">
        <f t="shared" si="932"/>
        <v>4741.7300000000005</v>
      </c>
      <c r="AE1138" s="34">
        <f>4507.22+0.14+234.37</f>
        <v>4741.7300000000005</v>
      </c>
      <c r="AF1138" s="34">
        <v>0</v>
      </c>
      <c r="AG1138" s="34">
        <v>0</v>
      </c>
      <c r="AH1138" s="34">
        <v>0</v>
      </c>
      <c r="AI1138" s="34">
        <v>0</v>
      </c>
      <c r="AJ1138" s="34">
        <v>0</v>
      </c>
      <c r="AK1138" s="34">
        <f t="shared" si="933"/>
        <v>30000</v>
      </c>
      <c r="AL1138" s="34">
        <v>0</v>
      </c>
      <c r="AM1138" s="34">
        <v>30000</v>
      </c>
      <c r="AN1138" s="34">
        <v>0</v>
      </c>
      <c r="AO1138" s="34">
        <v>0</v>
      </c>
      <c r="AP1138" s="34">
        <v>0</v>
      </c>
      <c r="AQ1138" s="34">
        <v>0</v>
      </c>
      <c r="AR1138" s="34">
        <f t="shared" si="934"/>
        <v>55000</v>
      </c>
      <c r="AS1138" s="34">
        <v>0</v>
      </c>
      <c r="AT1138" s="34">
        <v>55000</v>
      </c>
      <c r="AU1138" s="34">
        <v>0</v>
      </c>
      <c r="AV1138" s="34">
        <v>0</v>
      </c>
    </row>
    <row r="1139" spans="1:48" ht="191.25" x14ac:dyDescent="0.5">
      <c r="A1139" s="53">
        <v>1048</v>
      </c>
      <c r="B1139" s="50" t="s">
        <v>2175</v>
      </c>
      <c r="C1139" s="51" t="s">
        <v>2176</v>
      </c>
      <c r="D1139" s="52">
        <v>2020</v>
      </c>
      <c r="E1139" s="52">
        <v>2020</v>
      </c>
      <c r="F1139" s="33">
        <v>3009.05</v>
      </c>
      <c r="G1139" s="34">
        <f t="shared" si="923"/>
        <v>0.15</v>
      </c>
      <c r="H1139" s="34">
        <f t="shared" si="924"/>
        <v>0.4</v>
      </c>
      <c r="I1139" s="34">
        <f t="shared" si="925"/>
        <v>2991.52</v>
      </c>
      <c r="J1139" s="34">
        <f t="shared" si="926"/>
        <v>2991.52</v>
      </c>
      <c r="K1139" s="34">
        <f t="shared" si="927"/>
        <v>0</v>
      </c>
      <c r="L1139" s="34">
        <f t="shared" si="928"/>
        <v>0</v>
      </c>
      <c r="M1139" s="34">
        <f t="shared" si="929"/>
        <v>0</v>
      </c>
      <c r="N1139" s="34">
        <v>0.15</v>
      </c>
      <c r="O1139" s="34">
        <v>0.4</v>
      </c>
      <c r="P1139" s="34">
        <f t="shared" si="930"/>
        <v>2991.52</v>
      </c>
      <c r="Q1139" s="34">
        <v>2991.52</v>
      </c>
      <c r="R1139" s="34">
        <v>0</v>
      </c>
      <c r="S1139" s="34">
        <v>0</v>
      </c>
      <c r="T1139" s="34">
        <v>0</v>
      </c>
      <c r="U1139" s="34">
        <v>0</v>
      </c>
      <c r="V1139" s="34">
        <v>0</v>
      </c>
      <c r="W1139" s="34">
        <f t="shared" si="931"/>
        <v>0</v>
      </c>
      <c r="X1139" s="34">
        <v>0</v>
      </c>
      <c r="Y1139" s="34">
        <v>0</v>
      </c>
      <c r="Z1139" s="34">
        <v>0</v>
      </c>
      <c r="AA1139" s="34">
        <v>0</v>
      </c>
      <c r="AB1139" s="34">
        <v>0</v>
      </c>
      <c r="AC1139" s="34">
        <v>0</v>
      </c>
      <c r="AD1139" s="34">
        <f t="shared" si="932"/>
        <v>0</v>
      </c>
      <c r="AE1139" s="34">
        <v>0</v>
      </c>
      <c r="AF1139" s="34">
        <v>0</v>
      </c>
      <c r="AG1139" s="34">
        <v>0</v>
      </c>
      <c r="AH1139" s="34">
        <v>0</v>
      </c>
      <c r="AI1139" s="34">
        <v>0</v>
      </c>
      <c r="AJ1139" s="34">
        <v>0</v>
      </c>
      <c r="AK1139" s="34">
        <f t="shared" si="933"/>
        <v>0</v>
      </c>
      <c r="AL1139" s="34">
        <v>0</v>
      </c>
      <c r="AM1139" s="34">
        <v>0</v>
      </c>
      <c r="AN1139" s="34">
        <v>0</v>
      </c>
      <c r="AO1139" s="34">
        <v>0</v>
      </c>
      <c r="AP1139" s="34">
        <v>0</v>
      </c>
      <c r="AQ1139" s="34">
        <v>0</v>
      </c>
      <c r="AR1139" s="34">
        <f t="shared" si="934"/>
        <v>0</v>
      </c>
      <c r="AS1139" s="34">
        <v>0</v>
      </c>
      <c r="AT1139" s="34">
        <v>0</v>
      </c>
      <c r="AU1139" s="34">
        <v>0</v>
      </c>
      <c r="AV1139" s="34">
        <v>0</v>
      </c>
    </row>
    <row r="1140" spans="1:48" ht="153" x14ac:dyDescent="0.5">
      <c r="A1140" s="53">
        <v>1049</v>
      </c>
      <c r="B1140" s="50" t="s">
        <v>2177</v>
      </c>
      <c r="C1140" s="51" t="s">
        <v>2178</v>
      </c>
      <c r="D1140" s="52">
        <v>2020</v>
      </c>
      <c r="E1140" s="52">
        <v>2020</v>
      </c>
      <c r="F1140" s="33">
        <v>3253.97</v>
      </c>
      <c r="G1140" s="34">
        <f t="shared" si="923"/>
        <v>0.04</v>
      </c>
      <c r="H1140" s="34">
        <f t="shared" si="924"/>
        <v>0.25</v>
      </c>
      <c r="I1140" s="34">
        <f t="shared" si="925"/>
        <v>1879.21</v>
      </c>
      <c r="J1140" s="34">
        <f t="shared" si="926"/>
        <v>1879.21</v>
      </c>
      <c r="K1140" s="34">
        <f t="shared" si="927"/>
        <v>0</v>
      </c>
      <c r="L1140" s="34">
        <f t="shared" si="928"/>
        <v>0</v>
      </c>
      <c r="M1140" s="34">
        <f t="shared" si="929"/>
        <v>0</v>
      </c>
      <c r="N1140" s="34">
        <v>0.04</v>
      </c>
      <c r="O1140" s="34">
        <v>0.25</v>
      </c>
      <c r="P1140" s="34">
        <f t="shared" si="930"/>
        <v>1879.21</v>
      </c>
      <c r="Q1140" s="34">
        <v>1879.21</v>
      </c>
      <c r="R1140" s="34">
        <v>0</v>
      </c>
      <c r="S1140" s="34">
        <v>0</v>
      </c>
      <c r="T1140" s="34">
        <v>0</v>
      </c>
      <c r="U1140" s="34">
        <v>0</v>
      </c>
      <c r="V1140" s="34">
        <v>0</v>
      </c>
      <c r="W1140" s="34">
        <f t="shared" si="931"/>
        <v>0</v>
      </c>
      <c r="X1140" s="34">
        <v>0</v>
      </c>
      <c r="Y1140" s="34">
        <v>0</v>
      </c>
      <c r="Z1140" s="34">
        <v>0</v>
      </c>
      <c r="AA1140" s="34">
        <v>0</v>
      </c>
      <c r="AB1140" s="34">
        <v>0</v>
      </c>
      <c r="AC1140" s="34">
        <v>0</v>
      </c>
      <c r="AD1140" s="34">
        <f t="shared" si="932"/>
        <v>0</v>
      </c>
      <c r="AE1140" s="34">
        <v>0</v>
      </c>
      <c r="AF1140" s="34">
        <v>0</v>
      </c>
      <c r="AG1140" s="34">
        <v>0</v>
      </c>
      <c r="AH1140" s="34">
        <v>0</v>
      </c>
      <c r="AI1140" s="34">
        <v>0</v>
      </c>
      <c r="AJ1140" s="34">
        <v>0</v>
      </c>
      <c r="AK1140" s="34">
        <f t="shared" si="933"/>
        <v>0</v>
      </c>
      <c r="AL1140" s="34">
        <v>0</v>
      </c>
      <c r="AM1140" s="34">
        <v>0</v>
      </c>
      <c r="AN1140" s="34">
        <v>0</v>
      </c>
      <c r="AO1140" s="34">
        <v>0</v>
      </c>
      <c r="AP1140" s="34">
        <v>0</v>
      </c>
      <c r="AQ1140" s="34">
        <v>0</v>
      </c>
      <c r="AR1140" s="34">
        <f t="shared" si="934"/>
        <v>0</v>
      </c>
      <c r="AS1140" s="34">
        <v>0</v>
      </c>
      <c r="AT1140" s="34">
        <v>0</v>
      </c>
      <c r="AU1140" s="34">
        <v>0</v>
      </c>
      <c r="AV1140" s="34">
        <v>0</v>
      </c>
    </row>
    <row r="1141" spans="1:48" ht="114.75" x14ac:dyDescent="0.5">
      <c r="A1141" s="53">
        <v>1050</v>
      </c>
      <c r="B1141" s="50" t="s">
        <v>2179</v>
      </c>
      <c r="C1141" s="51" t="s">
        <v>2180</v>
      </c>
      <c r="D1141" s="52">
        <v>2019</v>
      </c>
      <c r="E1141" s="52">
        <v>2021</v>
      </c>
      <c r="F1141" s="33">
        <v>4208.6000000000004</v>
      </c>
      <c r="G1141" s="34">
        <f t="shared" si="923"/>
        <v>0.2</v>
      </c>
      <c r="H1141" s="34">
        <f t="shared" si="924"/>
        <v>0.25</v>
      </c>
      <c r="I1141" s="34">
        <f t="shared" si="925"/>
        <v>1287.47</v>
      </c>
      <c r="J1141" s="34">
        <f t="shared" si="926"/>
        <v>1287.47</v>
      </c>
      <c r="K1141" s="34">
        <f t="shared" si="927"/>
        <v>0</v>
      </c>
      <c r="L1141" s="34">
        <f t="shared" si="928"/>
        <v>0</v>
      </c>
      <c r="M1141" s="34">
        <f t="shared" si="929"/>
        <v>0</v>
      </c>
      <c r="N1141" s="34">
        <v>0</v>
      </c>
      <c r="O1141" s="34">
        <v>0</v>
      </c>
      <c r="P1141" s="34">
        <f t="shared" si="930"/>
        <v>908.6</v>
      </c>
      <c r="Q1141" s="34">
        <v>908.6</v>
      </c>
      <c r="R1141" s="34">
        <v>0</v>
      </c>
      <c r="S1141" s="34">
        <v>0</v>
      </c>
      <c r="T1141" s="34">
        <v>0</v>
      </c>
      <c r="U1141" s="34">
        <v>0.2</v>
      </c>
      <c r="V1141" s="34">
        <v>0.25</v>
      </c>
      <c r="W1141" s="34">
        <f t="shared" si="931"/>
        <v>378.87</v>
      </c>
      <c r="X1141" s="34">
        <v>378.87</v>
      </c>
      <c r="Y1141" s="34">
        <v>0</v>
      </c>
      <c r="Z1141" s="34">
        <v>0</v>
      </c>
      <c r="AA1141" s="34">
        <v>0</v>
      </c>
      <c r="AB1141" s="34">
        <v>0</v>
      </c>
      <c r="AC1141" s="34">
        <v>0</v>
      </c>
      <c r="AD1141" s="34">
        <f t="shared" si="932"/>
        <v>0</v>
      </c>
      <c r="AE1141" s="34">
        <v>0</v>
      </c>
      <c r="AF1141" s="34">
        <v>0</v>
      </c>
      <c r="AG1141" s="34">
        <v>0</v>
      </c>
      <c r="AH1141" s="34">
        <v>0</v>
      </c>
      <c r="AI1141" s="34">
        <v>0</v>
      </c>
      <c r="AJ1141" s="34">
        <v>0</v>
      </c>
      <c r="AK1141" s="34">
        <f t="shared" si="933"/>
        <v>0</v>
      </c>
      <c r="AL1141" s="34">
        <v>0</v>
      </c>
      <c r="AM1141" s="34">
        <v>0</v>
      </c>
      <c r="AN1141" s="34">
        <v>0</v>
      </c>
      <c r="AO1141" s="34">
        <v>0</v>
      </c>
      <c r="AP1141" s="34">
        <v>0</v>
      </c>
      <c r="AQ1141" s="34">
        <v>0</v>
      </c>
      <c r="AR1141" s="34">
        <f t="shared" si="934"/>
        <v>0</v>
      </c>
      <c r="AS1141" s="34">
        <v>0</v>
      </c>
      <c r="AT1141" s="34">
        <v>0</v>
      </c>
      <c r="AU1141" s="34">
        <v>0</v>
      </c>
      <c r="AV1141" s="34">
        <v>0</v>
      </c>
    </row>
    <row r="1142" spans="1:48" ht="153" x14ac:dyDescent="0.5">
      <c r="A1142" s="53">
        <v>1051</v>
      </c>
      <c r="B1142" s="50" t="s">
        <v>2181</v>
      </c>
      <c r="C1142" s="51" t="s">
        <v>2182</v>
      </c>
      <c r="D1142" s="52">
        <v>2020</v>
      </c>
      <c r="E1142" s="52">
        <v>2021</v>
      </c>
      <c r="F1142" s="33">
        <v>2928.17</v>
      </c>
      <c r="G1142" s="34">
        <f t="shared" si="923"/>
        <v>0.04</v>
      </c>
      <c r="H1142" s="34">
        <f t="shared" si="924"/>
        <v>0.63</v>
      </c>
      <c r="I1142" s="34">
        <f t="shared" si="925"/>
        <v>2928.17</v>
      </c>
      <c r="J1142" s="34">
        <f t="shared" si="926"/>
        <v>2928.17</v>
      </c>
      <c r="K1142" s="34">
        <f t="shared" si="927"/>
        <v>0</v>
      </c>
      <c r="L1142" s="34">
        <f t="shared" si="928"/>
        <v>0</v>
      </c>
      <c r="M1142" s="34">
        <f t="shared" si="929"/>
        <v>0</v>
      </c>
      <c r="N1142" s="34">
        <v>0</v>
      </c>
      <c r="O1142" s="34">
        <v>0</v>
      </c>
      <c r="P1142" s="34">
        <f t="shared" si="930"/>
        <v>585.63400000000001</v>
      </c>
      <c r="Q1142" s="34">
        <v>585.63400000000001</v>
      </c>
      <c r="R1142" s="34">
        <v>0</v>
      </c>
      <c r="S1142" s="34">
        <v>0</v>
      </c>
      <c r="T1142" s="34">
        <v>0</v>
      </c>
      <c r="U1142" s="34">
        <v>0.04</v>
      </c>
      <c r="V1142" s="34">
        <v>0.63</v>
      </c>
      <c r="W1142" s="34">
        <f t="shared" si="931"/>
        <v>2342.5360000000001</v>
      </c>
      <c r="X1142" s="34">
        <v>2342.5360000000001</v>
      </c>
      <c r="Y1142" s="34">
        <v>0</v>
      </c>
      <c r="Z1142" s="34">
        <v>0</v>
      </c>
      <c r="AA1142" s="34">
        <v>0</v>
      </c>
      <c r="AB1142" s="34">
        <v>0</v>
      </c>
      <c r="AC1142" s="34">
        <v>0</v>
      </c>
      <c r="AD1142" s="34">
        <f t="shared" si="932"/>
        <v>0</v>
      </c>
      <c r="AE1142" s="34">
        <v>0</v>
      </c>
      <c r="AF1142" s="34">
        <v>0</v>
      </c>
      <c r="AG1142" s="34">
        <v>0</v>
      </c>
      <c r="AH1142" s="34">
        <v>0</v>
      </c>
      <c r="AI1142" s="34">
        <v>0</v>
      </c>
      <c r="AJ1142" s="34">
        <v>0</v>
      </c>
      <c r="AK1142" s="34">
        <f t="shared" si="933"/>
        <v>0</v>
      </c>
      <c r="AL1142" s="34">
        <v>0</v>
      </c>
      <c r="AM1142" s="34">
        <v>0</v>
      </c>
      <c r="AN1142" s="34">
        <v>0</v>
      </c>
      <c r="AO1142" s="34">
        <v>0</v>
      </c>
      <c r="AP1142" s="34">
        <v>0</v>
      </c>
      <c r="AQ1142" s="34">
        <v>0</v>
      </c>
      <c r="AR1142" s="34">
        <f t="shared" si="934"/>
        <v>0</v>
      </c>
      <c r="AS1142" s="34">
        <v>0</v>
      </c>
      <c r="AT1142" s="34">
        <v>0</v>
      </c>
      <c r="AU1142" s="34">
        <v>0</v>
      </c>
      <c r="AV1142" s="34">
        <v>0</v>
      </c>
    </row>
    <row r="1143" spans="1:48" ht="38.25" x14ac:dyDescent="0.5">
      <c r="A1143" s="53"/>
      <c r="B1143" s="43" t="s">
        <v>694</v>
      </c>
      <c r="C1143" s="48"/>
      <c r="D1143" s="52"/>
      <c r="E1143" s="45"/>
      <c r="F1143" s="35">
        <f>SUM(F1144:F1174)</f>
        <v>323566.72982999997</v>
      </c>
      <c r="G1143" s="35">
        <f t="shared" ref="G1143:AV1143" si="935">SUM(G1144:G1174)</f>
        <v>32.762999999999998</v>
      </c>
      <c r="H1143" s="35">
        <f t="shared" si="935"/>
        <v>6.8100000000000005</v>
      </c>
      <c r="I1143" s="35">
        <f t="shared" si="935"/>
        <v>181839.22580000001</v>
      </c>
      <c r="J1143" s="35">
        <f t="shared" si="935"/>
        <v>146298.65580000001</v>
      </c>
      <c r="K1143" s="35">
        <f t="shared" si="935"/>
        <v>35540.57</v>
      </c>
      <c r="L1143" s="35">
        <f t="shared" si="935"/>
        <v>0</v>
      </c>
      <c r="M1143" s="35">
        <f t="shared" si="935"/>
        <v>0</v>
      </c>
      <c r="N1143" s="35">
        <f t="shared" si="935"/>
        <v>4.5129999999999999</v>
      </c>
      <c r="O1143" s="35">
        <f t="shared" si="935"/>
        <v>3.1100000000000003</v>
      </c>
      <c r="P1143" s="35">
        <f t="shared" si="935"/>
        <v>37821.379799999995</v>
      </c>
      <c r="Q1143" s="35">
        <f t="shared" si="935"/>
        <v>37821.379799999995</v>
      </c>
      <c r="R1143" s="35">
        <f t="shared" si="935"/>
        <v>0</v>
      </c>
      <c r="S1143" s="35">
        <f t="shared" si="935"/>
        <v>0</v>
      </c>
      <c r="T1143" s="35">
        <f t="shared" si="935"/>
        <v>0</v>
      </c>
      <c r="U1143" s="35">
        <f t="shared" si="935"/>
        <v>4.9600000000000009</v>
      </c>
      <c r="V1143" s="35">
        <f t="shared" si="935"/>
        <v>2.6599999999999997</v>
      </c>
      <c r="W1143" s="35">
        <f t="shared" si="935"/>
        <v>34215.192000000003</v>
      </c>
      <c r="X1143" s="35">
        <f t="shared" si="935"/>
        <v>34215.192000000003</v>
      </c>
      <c r="Y1143" s="35">
        <f t="shared" si="935"/>
        <v>0</v>
      </c>
      <c r="Z1143" s="35">
        <f t="shared" si="935"/>
        <v>0</v>
      </c>
      <c r="AA1143" s="35">
        <f t="shared" si="935"/>
        <v>0</v>
      </c>
      <c r="AB1143" s="35">
        <f t="shared" si="935"/>
        <v>7.6899999999999995</v>
      </c>
      <c r="AC1143" s="35">
        <f t="shared" si="935"/>
        <v>1.04</v>
      </c>
      <c r="AD1143" s="35">
        <f t="shared" si="935"/>
        <v>47090.104000000007</v>
      </c>
      <c r="AE1143" s="35">
        <f t="shared" si="935"/>
        <v>47090.104000000007</v>
      </c>
      <c r="AF1143" s="35">
        <f t="shared" si="935"/>
        <v>0</v>
      </c>
      <c r="AG1143" s="35">
        <f t="shared" si="935"/>
        <v>0</v>
      </c>
      <c r="AH1143" s="35">
        <f t="shared" si="935"/>
        <v>0</v>
      </c>
      <c r="AI1143" s="35">
        <f t="shared" si="935"/>
        <v>1.1000000000000001</v>
      </c>
      <c r="AJ1143" s="35">
        <f t="shared" si="935"/>
        <v>0</v>
      </c>
      <c r="AK1143" s="35">
        <f t="shared" si="935"/>
        <v>19140.330000000002</v>
      </c>
      <c r="AL1143" s="35">
        <f t="shared" si="935"/>
        <v>19140.330000000002</v>
      </c>
      <c r="AM1143" s="35">
        <f t="shared" si="935"/>
        <v>0</v>
      </c>
      <c r="AN1143" s="35">
        <f t="shared" si="935"/>
        <v>0</v>
      </c>
      <c r="AO1143" s="35">
        <f t="shared" si="935"/>
        <v>0</v>
      </c>
      <c r="AP1143" s="35">
        <f t="shared" si="935"/>
        <v>14.5</v>
      </c>
      <c r="AQ1143" s="35">
        <f t="shared" si="935"/>
        <v>0</v>
      </c>
      <c r="AR1143" s="35">
        <f t="shared" si="935"/>
        <v>43572.22</v>
      </c>
      <c r="AS1143" s="35">
        <f t="shared" si="935"/>
        <v>8031.65</v>
      </c>
      <c r="AT1143" s="35">
        <f t="shared" si="935"/>
        <v>35540.57</v>
      </c>
      <c r="AU1143" s="35">
        <f t="shared" si="935"/>
        <v>0</v>
      </c>
      <c r="AV1143" s="35">
        <f t="shared" si="935"/>
        <v>0</v>
      </c>
    </row>
    <row r="1144" spans="1:48" ht="114.75" x14ac:dyDescent="0.5">
      <c r="A1144" s="53">
        <v>1052</v>
      </c>
      <c r="B1144" s="50" t="s">
        <v>2183</v>
      </c>
      <c r="C1144" s="51" t="s">
        <v>2184</v>
      </c>
      <c r="D1144" s="52">
        <v>2018</v>
      </c>
      <c r="E1144" s="52">
        <v>2021</v>
      </c>
      <c r="F1144" s="33">
        <v>2064.16</v>
      </c>
      <c r="G1144" s="34">
        <f t="shared" ref="G1144:G1174" si="936">N1144+U1144+AB1144+AI1144+AP1144</f>
        <v>0.3</v>
      </c>
      <c r="H1144" s="34">
        <f t="shared" ref="H1144:H1174" si="937">O1144+V1144+AC1144+AJ1144+AQ1144</f>
        <v>0</v>
      </c>
      <c r="I1144" s="34">
        <f t="shared" ref="I1144:I1174" si="938">J1144+K1144+L1144</f>
        <v>1753.328</v>
      </c>
      <c r="J1144" s="34">
        <f t="shared" ref="J1144:J1174" si="939">Q1144+X1144+AE1144+AL1144+AS1144</f>
        <v>1753.328</v>
      </c>
      <c r="K1144" s="34">
        <f t="shared" ref="K1144:K1174" si="940">R1144+Y1144+AF1144+AM1144+AT1144</f>
        <v>0</v>
      </c>
      <c r="L1144" s="34">
        <f t="shared" ref="L1144:L1174" si="941">S1144+Z1144+AG1144+AN1144+AU1144</f>
        <v>0</v>
      </c>
      <c r="M1144" s="34">
        <f t="shared" ref="M1144:M1174" si="942">T1144+AA1144+AH1144+AO1144+AV1144</f>
        <v>0</v>
      </c>
      <c r="N1144" s="34">
        <v>0</v>
      </c>
      <c r="O1144" s="34">
        <v>0</v>
      </c>
      <c r="P1144" s="34">
        <f t="shared" ref="P1144:P1174" si="943">Q1144+R1144+S1144</f>
        <v>102</v>
      </c>
      <c r="Q1144" s="34">
        <v>102</v>
      </c>
      <c r="R1144" s="34">
        <v>0</v>
      </c>
      <c r="S1144" s="34">
        <v>0</v>
      </c>
      <c r="T1144" s="34">
        <v>0</v>
      </c>
      <c r="U1144" s="34">
        <v>0.3</v>
      </c>
      <c r="V1144" s="34">
        <v>0</v>
      </c>
      <c r="W1144" s="34">
        <f t="shared" ref="W1144:W1174" si="944">X1144+Y1144+Z1144</f>
        <v>1651.328</v>
      </c>
      <c r="X1144" s="34">
        <v>1651.328</v>
      </c>
      <c r="Y1144" s="34">
        <v>0</v>
      </c>
      <c r="Z1144" s="34">
        <v>0</v>
      </c>
      <c r="AA1144" s="34">
        <v>0</v>
      </c>
      <c r="AB1144" s="34">
        <v>0</v>
      </c>
      <c r="AC1144" s="34">
        <v>0</v>
      </c>
      <c r="AD1144" s="34">
        <f t="shared" ref="AD1144:AD1174" si="945">AE1144+AF1144+AG1144</f>
        <v>0</v>
      </c>
      <c r="AE1144" s="34">
        <v>0</v>
      </c>
      <c r="AF1144" s="34">
        <v>0</v>
      </c>
      <c r="AG1144" s="34">
        <v>0</v>
      </c>
      <c r="AH1144" s="34">
        <v>0</v>
      </c>
      <c r="AI1144" s="34">
        <v>0</v>
      </c>
      <c r="AJ1144" s="34">
        <v>0</v>
      </c>
      <c r="AK1144" s="34">
        <f t="shared" ref="AK1144:AK1174" si="946">AL1144+AM1144+AN1144</f>
        <v>0</v>
      </c>
      <c r="AL1144" s="34">
        <v>0</v>
      </c>
      <c r="AM1144" s="34">
        <v>0</v>
      </c>
      <c r="AN1144" s="34">
        <v>0</v>
      </c>
      <c r="AO1144" s="34">
        <v>0</v>
      </c>
      <c r="AP1144" s="34">
        <v>0</v>
      </c>
      <c r="AQ1144" s="34">
        <v>0</v>
      </c>
      <c r="AR1144" s="34">
        <f t="shared" ref="AR1144:AR1174" si="947">AS1144+AT1144+AU1144</f>
        <v>0</v>
      </c>
      <c r="AS1144" s="34">
        <v>0</v>
      </c>
      <c r="AT1144" s="34">
        <v>0</v>
      </c>
      <c r="AU1144" s="34">
        <v>0</v>
      </c>
      <c r="AV1144" s="34">
        <v>0</v>
      </c>
    </row>
    <row r="1145" spans="1:48" ht="191.25" x14ac:dyDescent="0.5">
      <c r="A1145" s="53">
        <v>1053</v>
      </c>
      <c r="B1145" s="50" t="s">
        <v>2185</v>
      </c>
      <c r="C1145" s="51" t="s">
        <v>2186</v>
      </c>
      <c r="D1145" s="52">
        <v>2018</v>
      </c>
      <c r="E1145" s="52">
        <v>2021</v>
      </c>
      <c r="F1145" s="33">
        <v>28688.42</v>
      </c>
      <c r="G1145" s="34">
        <f t="shared" si="936"/>
        <v>0</v>
      </c>
      <c r="H1145" s="34">
        <f t="shared" si="937"/>
        <v>0</v>
      </c>
      <c r="I1145" s="34">
        <f t="shared" si="938"/>
        <v>21337.45</v>
      </c>
      <c r="J1145" s="34">
        <f t="shared" si="939"/>
        <v>21337.45</v>
      </c>
      <c r="K1145" s="34">
        <f t="shared" si="940"/>
        <v>0</v>
      </c>
      <c r="L1145" s="34">
        <f t="shared" si="941"/>
        <v>0</v>
      </c>
      <c r="M1145" s="34">
        <f t="shared" si="942"/>
        <v>0</v>
      </c>
      <c r="N1145" s="34">
        <v>0</v>
      </c>
      <c r="O1145" s="34">
        <v>0</v>
      </c>
      <c r="P1145" s="34">
        <f t="shared" si="943"/>
        <v>600</v>
      </c>
      <c r="Q1145" s="34">
        <v>600</v>
      </c>
      <c r="R1145" s="34">
        <v>0</v>
      </c>
      <c r="S1145" s="34">
        <v>0</v>
      </c>
      <c r="T1145" s="34">
        <v>0</v>
      </c>
      <c r="U1145" s="34">
        <v>0</v>
      </c>
      <c r="V1145" s="34">
        <v>0</v>
      </c>
      <c r="W1145" s="34">
        <f t="shared" si="944"/>
        <v>1737.45</v>
      </c>
      <c r="X1145" s="34">
        <v>1737.45</v>
      </c>
      <c r="Y1145" s="34">
        <v>0</v>
      </c>
      <c r="Z1145" s="34">
        <v>0</v>
      </c>
      <c r="AA1145" s="34">
        <v>0</v>
      </c>
      <c r="AB1145" s="34">
        <v>0</v>
      </c>
      <c r="AC1145" s="34">
        <v>0</v>
      </c>
      <c r="AD1145" s="34">
        <f t="shared" si="945"/>
        <v>19000</v>
      </c>
      <c r="AE1145" s="34">
        <v>19000</v>
      </c>
      <c r="AF1145" s="34">
        <v>0</v>
      </c>
      <c r="AG1145" s="34">
        <v>0</v>
      </c>
      <c r="AH1145" s="34">
        <v>0</v>
      </c>
      <c r="AI1145" s="34">
        <v>0</v>
      </c>
      <c r="AJ1145" s="34">
        <v>0</v>
      </c>
      <c r="AK1145" s="34">
        <f t="shared" si="946"/>
        <v>0</v>
      </c>
      <c r="AL1145" s="34">
        <v>0</v>
      </c>
      <c r="AM1145" s="34">
        <v>0</v>
      </c>
      <c r="AN1145" s="34">
        <v>0</v>
      </c>
      <c r="AO1145" s="34">
        <v>0</v>
      </c>
      <c r="AP1145" s="34">
        <v>0</v>
      </c>
      <c r="AQ1145" s="34">
        <v>0</v>
      </c>
      <c r="AR1145" s="34">
        <f t="shared" si="947"/>
        <v>0</v>
      </c>
      <c r="AS1145" s="34">
        <v>0</v>
      </c>
      <c r="AT1145" s="34">
        <v>0</v>
      </c>
      <c r="AU1145" s="34">
        <v>0</v>
      </c>
      <c r="AV1145" s="34">
        <v>0</v>
      </c>
    </row>
    <row r="1146" spans="1:48" ht="153" x14ac:dyDescent="0.5">
      <c r="A1146" s="53">
        <v>1054</v>
      </c>
      <c r="B1146" s="50" t="s">
        <v>2187</v>
      </c>
      <c r="C1146" s="51" t="s">
        <v>2188</v>
      </c>
      <c r="D1146" s="52">
        <v>2017</v>
      </c>
      <c r="E1146" s="52">
        <v>2025</v>
      </c>
      <c r="F1146" s="33">
        <v>6311.12</v>
      </c>
      <c r="G1146" s="34">
        <f t="shared" si="936"/>
        <v>0</v>
      </c>
      <c r="H1146" s="34">
        <f t="shared" si="937"/>
        <v>0</v>
      </c>
      <c r="I1146" s="34">
        <f t="shared" si="938"/>
        <v>10</v>
      </c>
      <c r="J1146" s="34">
        <f t="shared" si="939"/>
        <v>10</v>
      </c>
      <c r="K1146" s="34">
        <f t="shared" si="940"/>
        <v>0</v>
      </c>
      <c r="L1146" s="34">
        <f t="shared" si="941"/>
        <v>0</v>
      </c>
      <c r="M1146" s="34">
        <f t="shared" si="942"/>
        <v>0</v>
      </c>
      <c r="N1146" s="34">
        <v>0</v>
      </c>
      <c r="O1146" s="34">
        <v>0</v>
      </c>
      <c r="P1146" s="34">
        <f t="shared" si="943"/>
        <v>0</v>
      </c>
      <c r="Q1146" s="34">
        <v>0</v>
      </c>
      <c r="R1146" s="34">
        <v>0</v>
      </c>
      <c r="S1146" s="34">
        <v>0</v>
      </c>
      <c r="T1146" s="34">
        <v>0</v>
      </c>
      <c r="U1146" s="34">
        <v>0</v>
      </c>
      <c r="V1146" s="34">
        <v>0</v>
      </c>
      <c r="W1146" s="34">
        <f t="shared" si="944"/>
        <v>0</v>
      </c>
      <c r="X1146" s="34">
        <v>0</v>
      </c>
      <c r="Y1146" s="34">
        <v>0</v>
      </c>
      <c r="Z1146" s="34">
        <v>0</v>
      </c>
      <c r="AA1146" s="34">
        <v>0</v>
      </c>
      <c r="AB1146" s="34">
        <v>0</v>
      </c>
      <c r="AC1146" s="34">
        <v>0</v>
      </c>
      <c r="AD1146" s="34">
        <f t="shared" si="945"/>
        <v>0</v>
      </c>
      <c r="AE1146" s="34">
        <v>0</v>
      </c>
      <c r="AF1146" s="34">
        <v>0</v>
      </c>
      <c r="AG1146" s="34">
        <v>0</v>
      </c>
      <c r="AH1146" s="34">
        <v>0</v>
      </c>
      <c r="AI1146" s="34">
        <v>0</v>
      </c>
      <c r="AJ1146" s="34">
        <v>0</v>
      </c>
      <c r="AK1146" s="34">
        <f t="shared" si="946"/>
        <v>0</v>
      </c>
      <c r="AL1146" s="34">
        <v>0</v>
      </c>
      <c r="AM1146" s="34">
        <v>0</v>
      </c>
      <c r="AN1146" s="34">
        <v>0</v>
      </c>
      <c r="AO1146" s="34">
        <v>0</v>
      </c>
      <c r="AP1146" s="34">
        <v>0</v>
      </c>
      <c r="AQ1146" s="34">
        <v>0</v>
      </c>
      <c r="AR1146" s="34">
        <f t="shared" si="947"/>
        <v>10</v>
      </c>
      <c r="AS1146" s="34">
        <v>10</v>
      </c>
      <c r="AT1146" s="34">
        <v>0</v>
      </c>
      <c r="AU1146" s="34">
        <v>0</v>
      </c>
      <c r="AV1146" s="34">
        <v>0</v>
      </c>
    </row>
    <row r="1147" spans="1:48" ht="153" x14ac:dyDescent="0.5">
      <c r="A1147" s="53">
        <v>1055</v>
      </c>
      <c r="B1147" s="50" t="s">
        <v>2189</v>
      </c>
      <c r="C1147" s="51" t="s">
        <v>2190</v>
      </c>
      <c r="D1147" s="52">
        <v>2016</v>
      </c>
      <c r="E1147" s="52">
        <v>2022</v>
      </c>
      <c r="F1147" s="33">
        <v>19305.849999999999</v>
      </c>
      <c r="G1147" s="34">
        <f t="shared" si="936"/>
        <v>3.8</v>
      </c>
      <c r="H1147" s="34">
        <f t="shared" si="937"/>
        <v>0.69</v>
      </c>
      <c r="I1147" s="34">
        <f t="shared" si="938"/>
        <v>16074.58</v>
      </c>
      <c r="J1147" s="34">
        <f t="shared" si="939"/>
        <v>16074.58</v>
      </c>
      <c r="K1147" s="34">
        <f t="shared" si="940"/>
        <v>0</v>
      </c>
      <c r="L1147" s="34">
        <f t="shared" si="941"/>
        <v>0</v>
      </c>
      <c r="M1147" s="34">
        <f t="shared" si="942"/>
        <v>0</v>
      </c>
      <c r="N1147" s="34">
        <v>0</v>
      </c>
      <c r="O1147" s="34">
        <v>0</v>
      </c>
      <c r="P1147" s="34">
        <f t="shared" si="943"/>
        <v>1603.84</v>
      </c>
      <c r="Q1147" s="34">
        <v>1603.84</v>
      </c>
      <c r="R1147" s="34">
        <v>0</v>
      </c>
      <c r="S1147" s="34">
        <v>0</v>
      </c>
      <c r="T1147" s="34">
        <v>0</v>
      </c>
      <c r="U1147" s="34">
        <v>0</v>
      </c>
      <c r="V1147" s="34">
        <v>0</v>
      </c>
      <c r="W1147" s="34">
        <f t="shared" si="944"/>
        <v>1470.74</v>
      </c>
      <c r="X1147" s="34">
        <v>1470.74</v>
      </c>
      <c r="Y1147" s="34">
        <v>0</v>
      </c>
      <c r="Z1147" s="34">
        <v>0</v>
      </c>
      <c r="AA1147" s="34">
        <v>0</v>
      </c>
      <c r="AB1147" s="34">
        <v>3.8</v>
      </c>
      <c r="AC1147" s="34">
        <v>0.69</v>
      </c>
      <c r="AD1147" s="34">
        <f t="shared" si="945"/>
        <v>500</v>
      </c>
      <c r="AE1147" s="34">
        <v>500</v>
      </c>
      <c r="AF1147" s="34">
        <v>0</v>
      </c>
      <c r="AG1147" s="34">
        <v>0</v>
      </c>
      <c r="AH1147" s="34">
        <v>0</v>
      </c>
      <c r="AI1147" s="34">
        <v>0</v>
      </c>
      <c r="AJ1147" s="34">
        <v>0</v>
      </c>
      <c r="AK1147" s="34">
        <f t="shared" si="946"/>
        <v>12500</v>
      </c>
      <c r="AL1147" s="34">
        <v>12500</v>
      </c>
      <c r="AM1147" s="34">
        <v>0</v>
      </c>
      <c r="AN1147" s="34">
        <v>0</v>
      </c>
      <c r="AO1147" s="34">
        <v>0</v>
      </c>
      <c r="AP1147" s="34">
        <v>0</v>
      </c>
      <c r="AQ1147" s="34">
        <v>0</v>
      </c>
      <c r="AR1147" s="34">
        <f t="shared" si="947"/>
        <v>0</v>
      </c>
      <c r="AS1147" s="34">
        <v>0</v>
      </c>
      <c r="AT1147" s="34">
        <v>0</v>
      </c>
      <c r="AU1147" s="34">
        <v>0</v>
      </c>
      <c r="AV1147" s="34">
        <v>0</v>
      </c>
    </row>
    <row r="1148" spans="1:48" ht="229.5" x14ac:dyDescent="0.5">
      <c r="A1148" s="53">
        <v>1056</v>
      </c>
      <c r="B1148" s="50" t="s">
        <v>2191</v>
      </c>
      <c r="C1148" s="51" t="s">
        <v>2192</v>
      </c>
      <c r="D1148" s="52">
        <v>2016</v>
      </c>
      <c r="E1148" s="52">
        <v>2021</v>
      </c>
      <c r="F1148" s="33">
        <v>8840.77</v>
      </c>
      <c r="G1148" s="34">
        <f t="shared" si="936"/>
        <v>0.6</v>
      </c>
      <c r="H1148" s="34">
        <f t="shared" si="937"/>
        <v>0</v>
      </c>
      <c r="I1148" s="34">
        <f t="shared" si="938"/>
        <v>8678.4420000000009</v>
      </c>
      <c r="J1148" s="34">
        <f t="shared" si="939"/>
        <v>8678.4420000000009</v>
      </c>
      <c r="K1148" s="34">
        <f t="shared" si="940"/>
        <v>0</v>
      </c>
      <c r="L1148" s="34">
        <f t="shared" si="941"/>
        <v>0</v>
      </c>
      <c r="M1148" s="34">
        <f t="shared" si="942"/>
        <v>0</v>
      </c>
      <c r="N1148" s="34">
        <v>0</v>
      </c>
      <c r="O1148" s="34">
        <v>0</v>
      </c>
      <c r="P1148" s="34">
        <f t="shared" si="943"/>
        <v>6942.7520000000004</v>
      </c>
      <c r="Q1148" s="34">
        <v>6942.7520000000004</v>
      </c>
      <c r="R1148" s="34">
        <v>0</v>
      </c>
      <c r="S1148" s="34">
        <v>0</v>
      </c>
      <c r="T1148" s="34">
        <v>0</v>
      </c>
      <c r="U1148" s="34">
        <v>0.6</v>
      </c>
      <c r="V1148" s="34">
        <v>0</v>
      </c>
      <c r="W1148" s="34">
        <f t="shared" si="944"/>
        <v>1735.69</v>
      </c>
      <c r="X1148" s="34">
        <v>1735.69</v>
      </c>
      <c r="Y1148" s="34">
        <v>0</v>
      </c>
      <c r="Z1148" s="34">
        <v>0</v>
      </c>
      <c r="AA1148" s="34">
        <v>0</v>
      </c>
      <c r="AB1148" s="34">
        <v>0</v>
      </c>
      <c r="AC1148" s="34">
        <v>0</v>
      </c>
      <c r="AD1148" s="34">
        <f t="shared" si="945"/>
        <v>0</v>
      </c>
      <c r="AE1148" s="34">
        <v>0</v>
      </c>
      <c r="AF1148" s="34">
        <v>0</v>
      </c>
      <c r="AG1148" s="34">
        <v>0</v>
      </c>
      <c r="AH1148" s="34">
        <v>0</v>
      </c>
      <c r="AI1148" s="34">
        <v>0</v>
      </c>
      <c r="AJ1148" s="34">
        <v>0</v>
      </c>
      <c r="AK1148" s="34">
        <f t="shared" si="946"/>
        <v>0</v>
      </c>
      <c r="AL1148" s="34">
        <v>0</v>
      </c>
      <c r="AM1148" s="34">
        <v>0</v>
      </c>
      <c r="AN1148" s="34">
        <v>0</v>
      </c>
      <c r="AO1148" s="34">
        <v>0</v>
      </c>
      <c r="AP1148" s="34">
        <v>0</v>
      </c>
      <c r="AQ1148" s="34">
        <v>0</v>
      </c>
      <c r="AR1148" s="34">
        <f t="shared" si="947"/>
        <v>0</v>
      </c>
      <c r="AS1148" s="34">
        <v>0</v>
      </c>
      <c r="AT1148" s="34">
        <v>0</v>
      </c>
      <c r="AU1148" s="34">
        <v>0</v>
      </c>
      <c r="AV1148" s="34">
        <v>0</v>
      </c>
    </row>
    <row r="1149" spans="1:48" ht="114.75" x14ac:dyDescent="0.5">
      <c r="A1149" s="53">
        <v>1057</v>
      </c>
      <c r="B1149" s="50" t="s">
        <v>2193</v>
      </c>
      <c r="C1149" s="51" t="s">
        <v>2194</v>
      </c>
      <c r="D1149" s="52">
        <v>2016</v>
      </c>
      <c r="E1149" s="52">
        <v>2021</v>
      </c>
      <c r="F1149" s="33">
        <v>1300.18</v>
      </c>
      <c r="G1149" s="34">
        <f t="shared" si="936"/>
        <v>0.05</v>
      </c>
      <c r="H1149" s="34">
        <f t="shared" si="937"/>
        <v>0</v>
      </c>
      <c r="I1149" s="34">
        <f t="shared" si="938"/>
        <v>1285.26</v>
      </c>
      <c r="J1149" s="34">
        <f t="shared" si="939"/>
        <v>1285.26</v>
      </c>
      <c r="K1149" s="34">
        <f t="shared" si="940"/>
        <v>0</v>
      </c>
      <c r="L1149" s="34">
        <f t="shared" si="941"/>
        <v>0</v>
      </c>
      <c r="M1149" s="34">
        <f t="shared" si="942"/>
        <v>0</v>
      </c>
      <c r="N1149" s="34">
        <v>0</v>
      </c>
      <c r="O1149" s="34">
        <v>0</v>
      </c>
      <c r="P1149" s="34">
        <f t="shared" si="943"/>
        <v>228.91</v>
      </c>
      <c r="Q1149" s="34">
        <v>228.91</v>
      </c>
      <c r="R1149" s="34">
        <v>0</v>
      </c>
      <c r="S1149" s="34">
        <v>0</v>
      </c>
      <c r="T1149" s="34">
        <v>0</v>
      </c>
      <c r="U1149" s="34">
        <v>0.05</v>
      </c>
      <c r="V1149" s="34">
        <v>0</v>
      </c>
      <c r="W1149" s="34">
        <f t="shared" si="944"/>
        <v>1056.3499999999999</v>
      </c>
      <c r="X1149" s="34">
        <v>1056.3499999999999</v>
      </c>
      <c r="Y1149" s="34">
        <v>0</v>
      </c>
      <c r="Z1149" s="34">
        <v>0</v>
      </c>
      <c r="AA1149" s="34">
        <v>0</v>
      </c>
      <c r="AB1149" s="34">
        <v>0</v>
      </c>
      <c r="AC1149" s="34">
        <v>0</v>
      </c>
      <c r="AD1149" s="34">
        <f t="shared" si="945"/>
        <v>0</v>
      </c>
      <c r="AE1149" s="34">
        <v>0</v>
      </c>
      <c r="AF1149" s="34">
        <v>0</v>
      </c>
      <c r="AG1149" s="34">
        <v>0</v>
      </c>
      <c r="AH1149" s="34">
        <v>0</v>
      </c>
      <c r="AI1149" s="34">
        <v>0</v>
      </c>
      <c r="AJ1149" s="34">
        <v>0</v>
      </c>
      <c r="AK1149" s="34">
        <f t="shared" si="946"/>
        <v>0</v>
      </c>
      <c r="AL1149" s="34">
        <v>0</v>
      </c>
      <c r="AM1149" s="34">
        <v>0</v>
      </c>
      <c r="AN1149" s="34">
        <v>0</v>
      </c>
      <c r="AO1149" s="34">
        <v>0</v>
      </c>
      <c r="AP1149" s="34">
        <v>0</v>
      </c>
      <c r="AQ1149" s="34">
        <v>0</v>
      </c>
      <c r="AR1149" s="34">
        <f t="shared" si="947"/>
        <v>0</v>
      </c>
      <c r="AS1149" s="34">
        <v>0</v>
      </c>
      <c r="AT1149" s="34">
        <v>0</v>
      </c>
      <c r="AU1149" s="34">
        <v>0</v>
      </c>
      <c r="AV1149" s="34">
        <v>0</v>
      </c>
    </row>
    <row r="1150" spans="1:48" ht="114.75" x14ac:dyDescent="0.5">
      <c r="A1150" s="53">
        <v>1058</v>
      </c>
      <c r="B1150" s="50" t="s">
        <v>2195</v>
      </c>
      <c r="C1150" s="51" t="s">
        <v>2196</v>
      </c>
      <c r="D1150" s="52">
        <v>2016</v>
      </c>
      <c r="E1150" s="52">
        <v>2021</v>
      </c>
      <c r="F1150" s="33">
        <v>2245.23</v>
      </c>
      <c r="G1150" s="34">
        <f t="shared" si="936"/>
        <v>0.15</v>
      </c>
      <c r="H1150" s="34">
        <f t="shared" si="937"/>
        <v>0.25</v>
      </c>
      <c r="I1150" s="34">
        <f t="shared" si="938"/>
        <v>1950.9000000000003</v>
      </c>
      <c r="J1150" s="34">
        <f t="shared" si="939"/>
        <v>1950.9000000000003</v>
      </c>
      <c r="K1150" s="34">
        <f t="shared" si="940"/>
        <v>0</v>
      </c>
      <c r="L1150" s="34">
        <f t="shared" si="941"/>
        <v>0</v>
      </c>
      <c r="M1150" s="34">
        <f t="shared" si="942"/>
        <v>0</v>
      </c>
      <c r="N1150" s="34">
        <v>0</v>
      </c>
      <c r="O1150" s="34">
        <v>0</v>
      </c>
      <c r="P1150" s="34">
        <f t="shared" si="943"/>
        <v>390.18000000000006</v>
      </c>
      <c r="Q1150" s="34">
        <v>390.18000000000006</v>
      </c>
      <c r="R1150" s="34">
        <v>0</v>
      </c>
      <c r="S1150" s="34">
        <v>0</v>
      </c>
      <c r="T1150" s="34">
        <v>0</v>
      </c>
      <c r="U1150" s="34">
        <v>0.15</v>
      </c>
      <c r="V1150" s="34">
        <v>0.25</v>
      </c>
      <c r="W1150" s="34">
        <f t="shared" si="944"/>
        <v>1560.7200000000003</v>
      </c>
      <c r="X1150" s="34">
        <v>1560.7200000000003</v>
      </c>
      <c r="Y1150" s="34">
        <v>0</v>
      </c>
      <c r="Z1150" s="34">
        <v>0</v>
      </c>
      <c r="AA1150" s="34">
        <v>0</v>
      </c>
      <c r="AB1150" s="34">
        <v>0</v>
      </c>
      <c r="AC1150" s="34">
        <v>0</v>
      </c>
      <c r="AD1150" s="34">
        <f t="shared" si="945"/>
        <v>0</v>
      </c>
      <c r="AE1150" s="34">
        <v>0</v>
      </c>
      <c r="AF1150" s="34">
        <v>0</v>
      </c>
      <c r="AG1150" s="34">
        <v>0</v>
      </c>
      <c r="AH1150" s="34">
        <v>0</v>
      </c>
      <c r="AI1150" s="34">
        <v>0</v>
      </c>
      <c r="AJ1150" s="34">
        <v>0</v>
      </c>
      <c r="AK1150" s="34">
        <f t="shared" si="946"/>
        <v>0</v>
      </c>
      <c r="AL1150" s="34">
        <v>0</v>
      </c>
      <c r="AM1150" s="34">
        <v>0</v>
      </c>
      <c r="AN1150" s="34">
        <v>0</v>
      </c>
      <c r="AO1150" s="34">
        <v>0</v>
      </c>
      <c r="AP1150" s="34">
        <v>0</v>
      </c>
      <c r="AQ1150" s="34">
        <v>0</v>
      </c>
      <c r="AR1150" s="34">
        <f t="shared" si="947"/>
        <v>0</v>
      </c>
      <c r="AS1150" s="34">
        <v>0</v>
      </c>
      <c r="AT1150" s="34">
        <v>0</v>
      </c>
      <c r="AU1150" s="34">
        <v>0</v>
      </c>
      <c r="AV1150" s="34">
        <v>0</v>
      </c>
    </row>
    <row r="1151" spans="1:48" ht="114.75" x14ac:dyDescent="0.5">
      <c r="A1151" s="53">
        <v>1059</v>
      </c>
      <c r="B1151" s="50" t="s">
        <v>2197</v>
      </c>
      <c r="C1151" s="51" t="s">
        <v>2198</v>
      </c>
      <c r="D1151" s="52">
        <v>2017</v>
      </c>
      <c r="E1151" s="52">
        <v>2022</v>
      </c>
      <c r="F1151" s="33">
        <v>2448.86</v>
      </c>
      <c r="G1151" s="34">
        <f t="shared" si="936"/>
        <v>0.55000000000000004</v>
      </c>
      <c r="H1151" s="34">
        <f t="shared" si="937"/>
        <v>0</v>
      </c>
      <c r="I1151" s="34">
        <f t="shared" si="938"/>
        <v>2390.0700000000002</v>
      </c>
      <c r="J1151" s="34">
        <f t="shared" si="939"/>
        <v>2390.0700000000002</v>
      </c>
      <c r="K1151" s="34">
        <f t="shared" si="940"/>
        <v>0</v>
      </c>
      <c r="L1151" s="34">
        <f t="shared" si="941"/>
        <v>0</v>
      </c>
      <c r="M1151" s="34">
        <f t="shared" si="942"/>
        <v>0</v>
      </c>
      <c r="N1151" s="34">
        <v>0</v>
      </c>
      <c r="O1151" s="34">
        <v>0</v>
      </c>
      <c r="P1151" s="34">
        <f t="shared" si="943"/>
        <v>541.97</v>
      </c>
      <c r="Q1151" s="34">
        <v>541.97</v>
      </c>
      <c r="R1151" s="34">
        <v>0</v>
      </c>
      <c r="S1151" s="34">
        <v>0</v>
      </c>
      <c r="T1151" s="34">
        <v>0</v>
      </c>
      <c r="U1151" s="34">
        <v>0</v>
      </c>
      <c r="V1151" s="34">
        <v>0</v>
      </c>
      <c r="W1151" s="34">
        <f t="shared" si="944"/>
        <v>1600</v>
      </c>
      <c r="X1151" s="34">
        <v>1600</v>
      </c>
      <c r="Y1151" s="34">
        <v>0</v>
      </c>
      <c r="Z1151" s="34">
        <v>0</v>
      </c>
      <c r="AA1151" s="34">
        <v>0</v>
      </c>
      <c r="AB1151" s="34">
        <v>0.55000000000000004</v>
      </c>
      <c r="AC1151" s="34">
        <v>0</v>
      </c>
      <c r="AD1151" s="34">
        <f t="shared" si="945"/>
        <v>248.1</v>
      </c>
      <c r="AE1151" s="34">
        <v>248.1</v>
      </c>
      <c r="AF1151" s="34">
        <v>0</v>
      </c>
      <c r="AG1151" s="34">
        <v>0</v>
      </c>
      <c r="AH1151" s="34">
        <v>0</v>
      </c>
      <c r="AI1151" s="34">
        <v>0</v>
      </c>
      <c r="AJ1151" s="34">
        <v>0</v>
      </c>
      <c r="AK1151" s="34">
        <f t="shared" si="946"/>
        <v>0</v>
      </c>
      <c r="AL1151" s="34">
        <v>0</v>
      </c>
      <c r="AM1151" s="34">
        <v>0</v>
      </c>
      <c r="AN1151" s="34">
        <v>0</v>
      </c>
      <c r="AO1151" s="34">
        <v>0</v>
      </c>
      <c r="AP1151" s="34">
        <v>0</v>
      </c>
      <c r="AQ1151" s="34">
        <v>0</v>
      </c>
      <c r="AR1151" s="34">
        <f t="shared" si="947"/>
        <v>0</v>
      </c>
      <c r="AS1151" s="34">
        <v>0</v>
      </c>
      <c r="AT1151" s="34">
        <v>0</v>
      </c>
      <c r="AU1151" s="34">
        <v>0</v>
      </c>
      <c r="AV1151" s="34">
        <v>0</v>
      </c>
    </row>
    <row r="1152" spans="1:48" ht="114.75" x14ac:dyDescent="0.5">
      <c r="A1152" s="53">
        <v>1060</v>
      </c>
      <c r="B1152" s="50" t="s">
        <v>2199</v>
      </c>
      <c r="C1152" s="51" t="s">
        <v>2200</v>
      </c>
      <c r="D1152" s="52">
        <v>2017</v>
      </c>
      <c r="E1152" s="52">
        <v>2023</v>
      </c>
      <c r="F1152" s="33">
        <v>6140.33</v>
      </c>
      <c r="G1152" s="34">
        <f t="shared" si="936"/>
        <v>1.1000000000000001</v>
      </c>
      <c r="H1152" s="34">
        <f t="shared" si="937"/>
        <v>0</v>
      </c>
      <c r="I1152" s="34">
        <f t="shared" si="938"/>
        <v>6140.33</v>
      </c>
      <c r="J1152" s="34">
        <f t="shared" si="939"/>
        <v>6140.33</v>
      </c>
      <c r="K1152" s="34">
        <f t="shared" si="940"/>
        <v>0</v>
      </c>
      <c r="L1152" s="34">
        <f t="shared" si="941"/>
        <v>0</v>
      </c>
      <c r="M1152" s="34">
        <f t="shared" si="942"/>
        <v>0</v>
      </c>
      <c r="N1152" s="34">
        <v>0</v>
      </c>
      <c r="O1152" s="34">
        <v>0</v>
      </c>
      <c r="P1152" s="34">
        <f t="shared" si="943"/>
        <v>0</v>
      </c>
      <c r="Q1152" s="34">
        <v>0</v>
      </c>
      <c r="R1152" s="34">
        <v>0</v>
      </c>
      <c r="S1152" s="34">
        <v>0</v>
      </c>
      <c r="T1152" s="34">
        <v>0</v>
      </c>
      <c r="U1152" s="34">
        <v>0</v>
      </c>
      <c r="V1152" s="34">
        <v>0</v>
      </c>
      <c r="W1152" s="34">
        <f t="shared" si="944"/>
        <v>0</v>
      </c>
      <c r="X1152" s="34">
        <v>0</v>
      </c>
      <c r="Y1152" s="34">
        <v>0</v>
      </c>
      <c r="Z1152" s="34">
        <v>0</v>
      </c>
      <c r="AA1152" s="34">
        <v>0</v>
      </c>
      <c r="AB1152" s="34">
        <v>0</v>
      </c>
      <c r="AC1152" s="34">
        <v>0</v>
      </c>
      <c r="AD1152" s="34">
        <f t="shared" si="945"/>
        <v>0</v>
      </c>
      <c r="AE1152" s="34">
        <v>0</v>
      </c>
      <c r="AF1152" s="34">
        <v>0</v>
      </c>
      <c r="AG1152" s="34">
        <v>0</v>
      </c>
      <c r="AH1152" s="34">
        <v>0</v>
      </c>
      <c r="AI1152" s="34">
        <v>1.1000000000000001</v>
      </c>
      <c r="AJ1152" s="34">
        <v>0</v>
      </c>
      <c r="AK1152" s="34">
        <f t="shared" si="946"/>
        <v>140.33000000000001</v>
      </c>
      <c r="AL1152" s="34">
        <v>140.33000000000001</v>
      </c>
      <c r="AM1152" s="34">
        <v>0</v>
      </c>
      <c r="AN1152" s="34">
        <v>0</v>
      </c>
      <c r="AO1152" s="34">
        <v>0</v>
      </c>
      <c r="AP1152" s="34">
        <v>0</v>
      </c>
      <c r="AQ1152" s="34">
        <v>0</v>
      </c>
      <c r="AR1152" s="34">
        <f t="shared" si="947"/>
        <v>6000</v>
      </c>
      <c r="AS1152" s="34">
        <v>6000</v>
      </c>
      <c r="AT1152" s="34">
        <v>0</v>
      </c>
      <c r="AU1152" s="34">
        <v>0</v>
      </c>
      <c r="AV1152" s="34">
        <v>0</v>
      </c>
    </row>
    <row r="1153" spans="1:48" ht="153" x14ac:dyDescent="0.5">
      <c r="A1153" s="53">
        <v>1061</v>
      </c>
      <c r="B1153" s="50" t="s">
        <v>2201</v>
      </c>
      <c r="C1153" s="51" t="s">
        <v>2202</v>
      </c>
      <c r="D1153" s="52">
        <v>2018</v>
      </c>
      <c r="E1153" s="52">
        <v>2022</v>
      </c>
      <c r="F1153" s="33">
        <v>5609.55</v>
      </c>
      <c r="G1153" s="34">
        <f t="shared" si="936"/>
        <v>1</v>
      </c>
      <c r="H1153" s="34">
        <f t="shared" si="937"/>
        <v>0</v>
      </c>
      <c r="I1153" s="34">
        <f t="shared" si="938"/>
        <v>5609.55</v>
      </c>
      <c r="J1153" s="34">
        <f t="shared" si="939"/>
        <v>5609.55</v>
      </c>
      <c r="K1153" s="34">
        <f t="shared" si="940"/>
        <v>0</v>
      </c>
      <c r="L1153" s="34">
        <f t="shared" si="941"/>
        <v>0</v>
      </c>
      <c r="M1153" s="34">
        <f t="shared" si="942"/>
        <v>0</v>
      </c>
      <c r="N1153" s="34">
        <v>0</v>
      </c>
      <c r="O1153" s="34">
        <v>0</v>
      </c>
      <c r="P1153" s="34">
        <f t="shared" si="943"/>
        <v>0</v>
      </c>
      <c r="Q1153" s="34">
        <v>0</v>
      </c>
      <c r="R1153" s="34">
        <v>0</v>
      </c>
      <c r="S1153" s="34">
        <v>0</v>
      </c>
      <c r="T1153" s="34">
        <v>0</v>
      </c>
      <c r="U1153" s="34">
        <v>0</v>
      </c>
      <c r="V1153" s="34">
        <v>0</v>
      </c>
      <c r="W1153" s="34">
        <f t="shared" si="944"/>
        <v>0</v>
      </c>
      <c r="X1153" s="34">
        <v>0</v>
      </c>
      <c r="Y1153" s="34">
        <v>0</v>
      </c>
      <c r="Z1153" s="34">
        <v>0</v>
      </c>
      <c r="AA1153" s="34">
        <v>0</v>
      </c>
      <c r="AB1153" s="34">
        <v>1</v>
      </c>
      <c r="AC1153" s="34">
        <v>0</v>
      </c>
      <c r="AD1153" s="34">
        <f t="shared" si="945"/>
        <v>109.55</v>
      </c>
      <c r="AE1153" s="34">
        <v>109.55</v>
      </c>
      <c r="AF1153" s="34">
        <v>0</v>
      </c>
      <c r="AG1153" s="34">
        <v>0</v>
      </c>
      <c r="AH1153" s="34">
        <v>0</v>
      </c>
      <c r="AI1153" s="34">
        <v>0</v>
      </c>
      <c r="AJ1153" s="34">
        <v>0</v>
      </c>
      <c r="AK1153" s="34">
        <f t="shared" si="946"/>
        <v>5500</v>
      </c>
      <c r="AL1153" s="34">
        <v>5500</v>
      </c>
      <c r="AM1153" s="34">
        <v>0</v>
      </c>
      <c r="AN1153" s="34">
        <v>0</v>
      </c>
      <c r="AO1153" s="34">
        <v>0</v>
      </c>
      <c r="AP1153" s="34">
        <v>0</v>
      </c>
      <c r="AQ1153" s="34">
        <v>0</v>
      </c>
      <c r="AR1153" s="34">
        <f t="shared" si="947"/>
        <v>0</v>
      </c>
      <c r="AS1153" s="34">
        <v>0</v>
      </c>
      <c r="AT1153" s="34">
        <v>0</v>
      </c>
      <c r="AU1153" s="34">
        <v>0</v>
      </c>
      <c r="AV1153" s="34">
        <v>0</v>
      </c>
    </row>
    <row r="1154" spans="1:48" ht="153" x14ac:dyDescent="0.5">
      <c r="A1154" s="53">
        <v>1062</v>
      </c>
      <c r="B1154" s="50" t="s">
        <v>2203</v>
      </c>
      <c r="C1154" s="51" t="s">
        <v>2204</v>
      </c>
      <c r="D1154" s="52">
        <v>2019</v>
      </c>
      <c r="E1154" s="52">
        <v>2022</v>
      </c>
      <c r="F1154" s="33">
        <v>2934.9</v>
      </c>
      <c r="G1154" s="34">
        <f t="shared" si="936"/>
        <v>0.65</v>
      </c>
      <c r="H1154" s="34">
        <f t="shared" si="937"/>
        <v>0.1</v>
      </c>
      <c r="I1154" s="34">
        <f t="shared" si="938"/>
        <v>1454.4</v>
      </c>
      <c r="J1154" s="34">
        <f t="shared" si="939"/>
        <v>1454.4</v>
      </c>
      <c r="K1154" s="34">
        <f t="shared" si="940"/>
        <v>0</v>
      </c>
      <c r="L1154" s="34">
        <f t="shared" si="941"/>
        <v>0</v>
      </c>
      <c r="M1154" s="34">
        <f t="shared" si="942"/>
        <v>0</v>
      </c>
      <c r="N1154" s="34">
        <v>0</v>
      </c>
      <c r="O1154" s="34">
        <v>0</v>
      </c>
      <c r="P1154" s="34">
        <f t="shared" si="943"/>
        <v>0</v>
      </c>
      <c r="Q1154" s="34">
        <v>0</v>
      </c>
      <c r="R1154" s="34">
        <v>0</v>
      </c>
      <c r="S1154" s="34">
        <v>0</v>
      </c>
      <c r="T1154" s="34">
        <v>0</v>
      </c>
      <c r="U1154" s="34">
        <v>0</v>
      </c>
      <c r="V1154" s="34">
        <v>0</v>
      </c>
      <c r="W1154" s="34">
        <f t="shared" si="944"/>
        <v>0</v>
      </c>
      <c r="X1154" s="34">
        <v>0</v>
      </c>
      <c r="Y1154" s="34">
        <v>0</v>
      </c>
      <c r="Z1154" s="34">
        <v>0</v>
      </c>
      <c r="AA1154" s="34">
        <v>0</v>
      </c>
      <c r="AB1154" s="34">
        <v>0.65</v>
      </c>
      <c r="AC1154" s="34">
        <v>0.1</v>
      </c>
      <c r="AD1154" s="34">
        <f t="shared" si="945"/>
        <v>454.4</v>
      </c>
      <c r="AE1154" s="34">
        <v>454.4</v>
      </c>
      <c r="AF1154" s="34">
        <v>0</v>
      </c>
      <c r="AG1154" s="34">
        <v>0</v>
      </c>
      <c r="AH1154" s="34">
        <v>0</v>
      </c>
      <c r="AI1154" s="34">
        <v>0</v>
      </c>
      <c r="AJ1154" s="34">
        <v>0</v>
      </c>
      <c r="AK1154" s="34">
        <f t="shared" si="946"/>
        <v>1000</v>
      </c>
      <c r="AL1154" s="34">
        <v>1000</v>
      </c>
      <c r="AM1154" s="34">
        <v>0</v>
      </c>
      <c r="AN1154" s="34">
        <v>0</v>
      </c>
      <c r="AO1154" s="34">
        <v>0</v>
      </c>
      <c r="AP1154" s="34">
        <v>0</v>
      </c>
      <c r="AQ1154" s="34">
        <v>0</v>
      </c>
      <c r="AR1154" s="34">
        <f t="shared" si="947"/>
        <v>0</v>
      </c>
      <c r="AS1154" s="34">
        <v>0</v>
      </c>
      <c r="AT1154" s="34">
        <v>0</v>
      </c>
      <c r="AU1154" s="34">
        <v>0</v>
      </c>
      <c r="AV1154" s="34">
        <v>0</v>
      </c>
    </row>
    <row r="1155" spans="1:48" ht="76.5" x14ac:dyDescent="0.5">
      <c r="A1155" s="53">
        <v>1063</v>
      </c>
      <c r="B1155" s="50" t="s">
        <v>2205</v>
      </c>
      <c r="C1155" s="51" t="s">
        <v>2206</v>
      </c>
      <c r="D1155" s="52">
        <v>2012</v>
      </c>
      <c r="E1155" s="52">
        <v>2020</v>
      </c>
      <c r="F1155" s="33">
        <v>10905.8</v>
      </c>
      <c r="G1155" s="34">
        <f t="shared" si="936"/>
        <v>0.8</v>
      </c>
      <c r="H1155" s="34">
        <f t="shared" si="937"/>
        <v>0.4</v>
      </c>
      <c r="I1155" s="34">
        <f t="shared" si="938"/>
        <v>8714.6</v>
      </c>
      <c r="J1155" s="34">
        <f t="shared" si="939"/>
        <v>8714.6</v>
      </c>
      <c r="K1155" s="34">
        <f t="shared" si="940"/>
        <v>0</v>
      </c>
      <c r="L1155" s="34">
        <f t="shared" si="941"/>
        <v>0</v>
      </c>
      <c r="M1155" s="34">
        <f t="shared" si="942"/>
        <v>0</v>
      </c>
      <c r="N1155" s="34">
        <v>0.8</v>
      </c>
      <c r="O1155" s="34">
        <v>0.4</v>
      </c>
      <c r="P1155" s="34">
        <f t="shared" si="943"/>
        <v>1714.6</v>
      </c>
      <c r="Q1155" s="34">
        <v>1714.6</v>
      </c>
      <c r="R1155" s="34">
        <v>0</v>
      </c>
      <c r="S1155" s="34">
        <v>0</v>
      </c>
      <c r="T1155" s="34">
        <v>0</v>
      </c>
      <c r="U1155" s="34">
        <v>0</v>
      </c>
      <c r="V1155" s="34">
        <v>0</v>
      </c>
      <c r="W1155" s="34">
        <f t="shared" si="944"/>
        <v>7000</v>
      </c>
      <c r="X1155" s="34">
        <v>7000</v>
      </c>
      <c r="Y1155" s="34">
        <v>0</v>
      </c>
      <c r="Z1155" s="34">
        <v>0</v>
      </c>
      <c r="AA1155" s="34">
        <v>0</v>
      </c>
      <c r="AB1155" s="34">
        <v>0</v>
      </c>
      <c r="AC1155" s="34">
        <v>0</v>
      </c>
      <c r="AD1155" s="34">
        <f t="shared" si="945"/>
        <v>0</v>
      </c>
      <c r="AE1155" s="34">
        <v>0</v>
      </c>
      <c r="AF1155" s="34">
        <v>0</v>
      </c>
      <c r="AG1155" s="34">
        <v>0</v>
      </c>
      <c r="AH1155" s="34">
        <v>0</v>
      </c>
      <c r="AI1155" s="34">
        <v>0</v>
      </c>
      <c r="AJ1155" s="34">
        <v>0</v>
      </c>
      <c r="AK1155" s="34">
        <f t="shared" si="946"/>
        <v>0</v>
      </c>
      <c r="AL1155" s="34">
        <v>0</v>
      </c>
      <c r="AM1155" s="34">
        <v>0</v>
      </c>
      <c r="AN1155" s="34">
        <v>0</v>
      </c>
      <c r="AO1155" s="34">
        <v>0</v>
      </c>
      <c r="AP1155" s="34">
        <v>0</v>
      </c>
      <c r="AQ1155" s="34">
        <v>0</v>
      </c>
      <c r="AR1155" s="34">
        <f t="shared" si="947"/>
        <v>0</v>
      </c>
      <c r="AS1155" s="34">
        <v>0</v>
      </c>
      <c r="AT1155" s="34">
        <v>0</v>
      </c>
      <c r="AU1155" s="34">
        <v>0</v>
      </c>
      <c r="AV1155" s="34">
        <v>0</v>
      </c>
    </row>
    <row r="1156" spans="1:48" ht="153" x14ac:dyDescent="0.5">
      <c r="A1156" s="53">
        <v>1064</v>
      </c>
      <c r="B1156" s="50" t="s">
        <v>2207</v>
      </c>
      <c r="C1156" s="51" t="s">
        <v>2208</v>
      </c>
      <c r="D1156" s="52">
        <v>2018</v>
      </c>
      <c r="E1156" s="52">
        <v>2020</v>
      </c>
      <c r="F1156" s="33">
        <v>3307.7494799999999</v>
      </c>
      <c r="G1156" s="34">
        <f t="shared" si="936"/>
        <v>0.33</v>
      </c>
      <c r="H1156" s="34">
        <f t="shared" si="937"/>
        <v>0.4</v>
      </c>
      <c r="I1156" s="34">
        <f t="shared" si="938"/>
        <v>570.61380000000008</v>
      </c>
      <c r="J1156" s="34">
        <f t="shared" si="939"/>
        <v>570.61380000000008</v>
      </c>
      <c r="K1156" s="34">
        <f t="shared" si="940"/>
        <v>0</v>
      </c>
      <c r="L1156" s="34">
        <f t="shared" si="941"/>
        <v>0</v>
      </c>
      <c r="M1156" s="34">
        <f t="shared" si="942"/>
        <v>0</v>
      </c>
      <c r="N1156" s="34">
        <v>0.33</v>
      </c>
      <c r="O1156" s="34">
        <v>0.4</v>
      </c>
      <c r="P1156" s="34">
        <f t="shared" si="943"/>
        <v>570.61380000000008</v>
      </c>
      <c r="Q1156" s="34">
        <v>570.61380000000008</v>
      </c>
      <c r="R1156" s="34">
        <v>0</v>
      </c>
      <c r="S1156" s="34">
        <v>0</v>
      </c>
      <c r="T1156" s="34">
        <v>0</v>
      </c>
      <c r="U1156" s="34">
        <v>0</v>
      </c>
      <c r="V1156" s="34">
        <v>0</v>
      </c>
      <c r="W1156" s="34">
        <f t="shared" si="944"/>
        <v>0</v>
      </c>
      <c r="X1156" s="34">
        <v>0</v>
      </c>
      <c r="Y1156" s="34">
        <v>0</v>
      </c>
      <c r="Z1156" s="34">
        <v>0</v>
      </c>
      <c r="AA1156" s="34">
        <v>0</v>
      </c>
      <c r="AB1156" s="34">
        <v>0</v>
      </c>
      <c r="AC1156" s="34">
        <v>0</v>
      </c>
      <c r="AD1156" s="34">
        <f t="shared" si="945"/>
        <v>0</v>
      </c>
      <c r="AE1156" s="34">
        <v>0</v>
      </c>
      <c r="AF1156" s="34">
        <v>0</v>
      </c>
      <c r="AG1156" s="34">
        <v>0</v>
      </c>
      <c r="AH1156" s="34">
        <v>0</v>
      </c>
      <c r="AI1156" s="34">
        <v>0</v>
      </c>
      <c r="AJ1156" s="34">
        <v>0</v>
      </c>
      <c r="AK1156" s="34">
        <f t="shared" si="946"/>
        <v>0</v>
      </c>
      <c r="AL1156" s="34">
        <v>0</v>
      </c>
      <c r="AM1156" s="34">
        <v>0</v>
      </c>
      <c r="AN1156" s="34">
        <v>0</v>
      </c>
      <c r="AO1156" s="34">
        <v>0</v>
      </c>
      <c r="AP1156" s="34">
        <v>0</v>
      </c>
      <c r="AQ1156" s="34">
        <v>0</v>
      </c>
      <c r="AR1156" s="34">
        <f t="shared" si="947"/>
        <v>0</v>
      </c>
      <c r="AS1156" s="34">
        <v>0</v>
      </c>
      <c r="AT1156" s="34">
        <v>0</v>
      </c>
      <c r="AU1156" s="34">
        <v>0</v>
      </c>
      <c r="AV1156" s="34">
        <v>0</v>
      </c>
    </row>
    <row r="1157" spans="1:48" ht="153" x14ac:dyDescent="0.5">
      <c r="A1157" s="53">
        <v>1065</v>
      </c>
      <c r="B1157" s="50" t="s">
        <v>2209</v>
      </c>
      <c r="C1157" s="51" t="s">
        <v>2210</v>
      </c>
      <c r="D1157" s="52">
        <v>2018</v>
      </c>
      <c r="E1157" s="52">
        <v>2024</v>
      </c>
      <c r="F1157" s="33">
        <v>59021.65</v>
      </c>
      <c r="G1157" s="34">
        <f t="shared" si="936"/>
        <v>8</v>
      </c>
      <c r="H1157" s="34">
        <f t="shared" si="937"/>
        <v>0</v>
      </c>
      <c r="I1157" s="34">
        <f t="shared" si="938"/>
        <v>2021.65</v>
      </c>
      <c r="J1157" s="34">
        <f t="shared" si="939"/>
        <v>2021.65</v>
      </c>
      <c r="K1157" s="34">
        <f t="shared" si="940"/>
        <v>0</v>
      </c>
      <c r="L1157" s="34">
        <f t="shared" si="941"/>
        <v>0</v>
      </c>
      <c r="M1157" s="34">
        <f t="shared" si="942"/>
        <v>0</v>
      </c>
      <c r="N1157" s="34">
        <v>0</v>
      </c>
      <c r="O1157" s="34">
        <v>0</v>
      </c>
      <c r="P1157" s="34">
        <f t="shared" si="943"/>
        <v>0</v>
      </c>
      <c r="Q1157" s="34">
        <v>0</v>
      </c>
      <c r="R1157" s="34">
        <v>0</v>
      </c>
      <c r="S1157" s="34">
        <v>0</v>
      </c>
      <c r="T1157" s="34">
        <v>0</v>
      </c>
      <c r="U1157" s="34">
        <v>0</v>
      </c>
      <c r="V1157" s="34">
        <v>0</v>
      </c>
      <c r="W1157" s="34">
        <f t="shared" si="944"/>
        <v>0</v>
      </c>
      <c r="X1157" s="34">
        <v>0</v>
      </c>
      <c r="Y1157" s="34">
        <v>0</v>
      </c>
      <c r="Z1157" s="34">
        <v>0</v>
      </c>
      <c r="AA1157" s="34">
        <v>0</v>
      </c>
      <c r="AB1157" s="34">
        <v>0</v>
      </c>
      <c r="AC1157" s="34">
        <v>0</v>
      </c>
      <c r="AD1157" s="34">
        <f t="shared" si="945"/>
        <v>0</v>
      </c>
      <c r="AE1157" s="34">
        <v>0</v>
      </c>
      <c r="AF1157" s="34">
        <v>0</v>
      </c>
      <c r="AG1157" s="34">
        <v>0</v>
      </c>
      <c r="AH1157" s="34">
        <v>0</v>
      </c>
      <c r="AI1157" s="34">
        <v>0</v>
      </c>
      <c r="AJ1157" s="34">
        <v>0</v>
      </c>
      <c r="AK1157" s="34">
        <f t="shared" si="946"/>
        <v>0</v>
      </c>
      <c r="AL1157" s="34">
        <v>0</v>
      </c>
      <c r="AM1157" s="34">
        <v>0</v>
      </c>
      <c r="AN1157" s="34">
        <v>0</v>
      </c>
      <c r="AO1157" s="34">
        <v>0</v>
      </c>
      <c r="AP1157" s="34">
        <v>8</v>
      </c>
      <c r="AQ1157" s="34">
        <v>0</v>
      </c>
      <c r="AR1157" s="34">
        <f t="shared" si="947"/>
        <v>2021.65</v>
      </c>
      <c r="AS1157" s="34">
        <v>2021.65</v>
      </c>
      <c r="AT1157" s="34">
        <v>0</v>
      </c>
      <c r="AU1157" s="34">
        <v>0</v>
      </c>
      <c r="AV1157" s="34">
        <v>0</v>
      </c>
    </row>
    <row r="1158" spans="1:48" ht="153" x14ac:dyDescent="0.5">
      <c r="A1158" s="53">
        <v>1066</v>
      </c>
      <c r="B1158" s="50" t="s">
        <v>2211</v>
      </c>
      <c r="C1158" s="51" t="s">
        <v>2212</v>
      </c>
      <c r="D1158" s="52">
        <v>2016</v>
      </c>
      <c r="E1158" s="52">
        <v>2020</v>
      </c>
      <c r="F1158" s="33">
        <v>1059.41958</v>
      </c>
      <c r="G1158" s="34">
        <f t="shared" si="936"/>
        <v>0.6</v>
      </c>
      <c r="H1158" s="34">
        <f t="shared" si="937"/>
        <v>0.1</v>
      </c>
      <c r="I1158" s="34">
        <f t="shared" si="938"/>
        <v>349.67</v>
      </c>
      <c r="J1158" s="34">
        <f t="shared" si="939"/>
        <v>349.67</v>
      </c>
      <c r="K1158" s="34">
        <f t="shared" si="940"/>
        <v>0</v>
      </c>
      <c r="L1158" s="34">
        <f t="shared" si="941"/>
        <v>0</v>
      </c>
      <c r="M1158" s="34">
        <f t="shared" si="942"/>
        <v>0</v>
      </c>
      <c r="N1158" s="34">
        <v>0.6</v>
      </c>
      <c r="O1158" s="34">
        <v>0.1</v>
      </c>
      <c r="P1158" s="34">
        <f t="shared" si="943"/>
        <v>349.67</v>
      </c>
      <c r="Q1158" s="34">
        <v>349.67</v>
      </c>
      <c r="R1158" s="34">
        <v>0</v>
      </c>
      <c r="S1158" s="34">
        <v>0</v>
      </c>
      <c r="T1158" s="34">
        <v>0</v>
      </c>
      <c r="U1158" s="34">
        <v>0</v>
      </c>
      <c r="V1158" s="34">
        <v>0</v>
      </c>
      <c r="W1158" s="34">
        <f t="shared" si="944"/>
        <v>0</v>
      </c>
      <c r="X1158" s="34">
        <v>0</v>
      </c>
      <c r="Y1158" s="34">
        <v>0</v>
      </c>
      <c r="Z1158" s="34">
        <v>0</v>
      </c>
      <c r="AA1158" s="34">
        <v>0</v>
      </c>
      <c r="AB1158" s="34">
        <v>0</v>
      </c>
      <c r="AC1158" s="34">
        <v>0</v>
      </c>
      <c r="AD1158" s="34">
        <f t="shared" si="945"/>
        <v>0</v>
      </c>
      <c r="AE1158" s="34">
        <v>0</v>
      </c>
      <c r="AF1158" s="34">
        <v>0</v>
      </c>
      <c r="AG1158" s="34">
        <v>0</v>
      </c>
      <c r="AH1158" s="34">
        <v>0</v>
      </c>
      <c r="AI1158" s="34">
        <v>0</v>
      </c>
      <c r="AJ1158" s="34">
        <v>0</v>
      </c>
      <c r="AK1158" s="34">
        <f t="shared" si="946"/>
        <v>0</v>
      </c>
      <c r="AL1158" s="34">
        <v>0</v>
      </c>
      <c r="AM1158" s="34">
        <v>0</v>
      </c>
      <c r="AN1158" s="34">
        <v>0</v>
      </c>
      <c r="AO1158" s="34">
        <v>0</v>
      </c>
      <c r="AP1158" s="34">
        <v>0</v>
      </c>
      <c r="AQ1158" s="34">
        <v>0</v>
      </c>
      <c r="AR1158" s="34">
        <f t="shared" si="947"/>
        <v>0</v>
      </c>
      <c r="AS1158" s="34">
        <v>0</v>
      </c>
      <c r="AT1158" s="34">
        <v>0</v>
      </c>
      <c r="AU1158" s="34">
        <v>0</v>
      </c>
      <c r="AV1158" s="34">
        <v>0</v>
      </c>
    </row>
    <row r="1159" spans="1:48" ht="153" x14ac:dyDescent="0.5">
      <c r="A1159" s="53">
        <v>1067</v>
      </c>
      <c r="B1159" s="50" t="s">
        <v>2213</v>
      </c>
      <c r="C1159" s="51" t="s">
        <v>2214</v>
      </c>
      <c r="D1159" s="52">
        <v>2018</v>
      </c>
      <c r="E1159" s="52">
        <v>2024</v>
      </c>
      <c r="F1159" s="33">
        <v>48825.189999999995</v>
      </c>
      <c r="G1159" s="34">
        <f t="shared" si="936"/>
        <v>6.5</v>
      </c>
      <c r="H1159" s="34">
        <f t="shared" si="937"/>
        <v>0</v>
      </c>
      <c r="I1159" s="34">
        <f t="shared" si="938"/>
        <v>35540.57</v>
      </c>
      <c r="J1159" s="34">
        <f t="shared" si="939"/>
        <v>0</v>
      </c>
      <c r="K1159" s="34">
        <f t="shared" si="940"/>
        <v>35540.57</v>
      </c>
      <c r="L1159" s="34">
        <f t="shared" si="941"/>
        <v>0</v>
      </c>
      <c r="M1159" s="34">
        <f t="shared" si="942"/>
        <v>0</v>
      </c>
      <c r="N1159" s="34">
        <v>0</v>
      </c>
      <c r="O1159" s="34">
        <v>0</v>
      </c>
      <c r="P1159" s="34">
        <f t="shared" si="943"/>
        <v>0</v>
      </c>
      <c r="Q1159" s="34">
        <v>0</v>
      </c>
      <c r="R1159" s="34">
        <v>0</v>
      </c>
      <c r="S1159" s="34">
        <v>0</v>
      </c>
      <c r="T1159" s="34">
        <v>0</v>
      </c>
      <c r="U1159" s="34">
        <v>0</v>
      </c>
      <c r="V1159" s="34">
        <v>0</v>
      </c>
      <c r="W1159" s="34">
        <f t="shared" si="944"/>
        <v>0</v>
      </c>
      <c r="X1159" s="34">
        <v>0</v>
      </c>
      <c r="Y1159" s="34">
        <v>0</v>
      </c>
      <c r="Z1159" s="34">
        <v>0</v>
      </c>
      <c r="AA1159" s="34">
        <v>0</v>
      </c>
      <c r="AB1159" s="34">
        <v>0</v>
      </c>
      <c r="AC1159" s="34">
        <v>0</v>
      </c>
      <c r="AD1159" s="34">
        <f t="shared" si="945"/>
        <v>0</v>
      </c>
      <c r="AE1159" s="34">
        <v>0</v>
      </c>
      <c r="AF1159" s="34">
        <v>0</v>
      </c>
      <c r="AG1159" s="34">
        <v>0</v>
      </c>
      <c r="AH1159" s="34">
        <v>0</v>
      </c>
      <c r="AI1159" s="34">
        <v>0</v>
      </c>
      <c r="AJ1159" s="34">
        <v>0</v>
      </c>
      <c r="AK1159" s="34">
        <f t="shared" si="946"/>
        <v>0</v>
      </c>
      <c r="AL1159" s="34">
        <v>0</v>
      </c>
      <c r="AM1159" s="34">
        <v>0</v>
      </c>
      <c r="AN1159" s="34">
        <v>0</v>
      </c>
      <c r="AO1159" s="34">
        <v>0</v>
      </c>
      <c r="AP1159" s="34">
        <v>6.5</v>
      </c>
      <c r="AQ1159" s="34">
        <v>0</v>
      </c>
      <c r="AR1159" s="34">
        <f t="shared" si="947"/>
        <v>35540.57</v>
      </c>
      <c r="AS1159" s="34">
        <v>0</v>
      </c>
      <c r="AT1159" s="34">
        <v>35540.57</v>
      </c>
      <c r="AU1159" s="34">
        <v>0</v>
      </c>
      <c r="AV1159" s="34">
        <v>0</v>
      </c>
    </row>
    <row r="1160" spans="1:48" ht="76.5" x14ac:dyDescent="0.5">
      <c r="A1160" s="53">
        <v>1068</v>
      </c>
      <c r="B1160" s="50" t="s">
        <v>2215</v>
      </c>
      <c r="C1160" s="51" t="s">
        <v>2216</v>
      </c>
      <c r="D1160" s="52">
        <v>2018</v>
      </c>
      <c r="E1160" s="52">
        <v>2021</v>
      </c>
      <c r="F1160" s="33">
        <v>49007.71</v>
      </c>
      <c r="G1160" s="34">
        <f t="shared" si="936"/>
        <v>0</v>
      </c>
      <c r="H1160" s="34">
        <f t="shared" si="937"/>
        <v>0</v>
      </c>
      <c r="I1160" s="34">
        <f t="shared" si="938"/>
        <v>30107</v>
      </c>
      <c r="J1160" s="34">
        <f t="shared" si="939"/>
        <v>30107</v>
      </c>
      <c r="K1160" s="34">
        <f t="shared" si="940"/>
        <v>0</v>
      </c>
      <c r="L1160" s="34">
        <f t="shared" si="941"/>
        <v>0</v>
      </c>
      <c r="M1160" s="34">
        <f t="shared" si="942"/>
        <v>0</v>
      </c>
      <c r="N1160" s="34">
        <v>0</v>
      </c>
      <c r="O1160" s="34">
        <v>0</v>
      </c>
      <c r="P1160" s="34">
        <f t="shared" si="943"/>
        <v>3107</v>
      </c>
      <c r="Q1160" s="34">
        <v>3107</v>
      </c>
      <c r="R1160" s="34">
        <v>0</v>
      </c>
      <c r="S1160" s="34">
        <v>0</v>
      </c>
      <c r="T1160" s="34">
        <v>0</v>
      </c>
      <c r="U1160" s="34">
        <v>0</v>
      </c>
      <c r="V1160" s="34">
        <v>0</v>
      </c>
      <c r="W1160" s="34">
        <f t="shared" si="944"/>
        <v>1000</v>
      </c>
      <c r="X1160" s="34">
        <v>1000</v>
      </c>
      <c r="Y1160" s="34">
        <v>0</v>
      </c>
      <c r="Z1160" s="34">
        <v>0</v>
      </c>
      <c r="AA1160" s="34">
        <v>0</v>
      </c>
      <c r="AB1160" s="34">
        <v>0</v>
      </c>
      <c r="AC1160" s="34">
        <v>0</v>
      </c>
      <c r="AD1160" s="34">
        <f t="shared" si="945"/>
        <v>26000</v>
      </c>
      <c r="AE1160" s="34">
        <v>26000</v>
      </c>
      <c r="AF1160" s="34">
        <v>0</v>
      </c>
      <c r="AG1160" s="34">
        <v>0</v>
      </c>
      <c r="AH1160" s="34">
        <v>0</v>
      </c>
      <c r="AI1160" s="34">
        <v>0</v>
      </c>
      <c r="AJ1160" s="34">
        <v>0</v>
      </c>
      <c r="AK1160" s="34">
        <f t="shared" si="946"/>
        <v>0</v>
      </c>
      <c r="AL1160" s="34">
        <v>0</v>
      </c>
      <c r="AM1160" s="34">
        <v>0</v>
      </c>
      <c r="AN1160" s="34">
        <v>0</v>
      </c>
      <c r="AO1160" s="34">
        <v>0</v>
      </c>
      <c r="AP1160" s="34">
        <v>0</v>
      </c>
      <c r="AQ1160" s="34">
        <v>0</v>
      </c>
      <c r="AR1160" s="34">
        <f t="shared" si="947"/>
        <v>0</v>
      </c>
      <c r="AS1160" s="34">
        <v>0</v>
      </c>
      <c r="AT1160" s="34">
        <v>0</v>
      </c>
      <c r="AU1160" s="34">
        <v>0</v>
      </c>
      <c r="AV1160" s="34">
        <v>0</v>
      </c>
    </row>
    <row r="1161" spans="1:48" ht="153" x14ac:dyDescent="0.5">
      <c r="A1161" s="53">
        <v>1069</v>
      </c>
      <c r="B1161" s="50" t="s">
        <v>2217</v>
      </c>
      <c r="C1161" s="51" t="s">
        <v>2218</v>
      </c>
      <c r="D1161" s="52">
        <v>2019</v>
      </c>
      <c r="E1161" s="52">
        <v>2020</v>
      </c>
      <c r="F1161" s="33">
        <v>5706.47</v>
      </c>
      <c r="G1161" s="34">
        <f t="shared" si="936"/>
        <v>0.12</v>
      </c>
      <c r="H1161" s="34">
        <f t="shared" si="937"/>
        <v>0</v>
      </c>
      <c r="I1161" s="34">
        <f t="shared" si="938"/>
        <v>3691.95</v>
      </c>
      <c r="J1161" s="34">
        <f t="shared" si="939"/>
        <v>3691.95</v>
      </c>
      <c r="K1161" s="34">
        <f t="shared" si="940"/>
        <v>0</v>
      </c>
      <c r="L1161" s="34">
        <f t="shared" si="941"/>
        <v>0</v>
      </c>
      <c r="M1161" s="34">
        <f t="shared" si="942"/>
        <v>0</v>
      </c>
      <c r="N1161" s="34">
        <v>0.12</v>
      </c>
      <c r="O1161" s="34">
        <v>0</v>
      </c>
      <c r="P1161" s="34">
        <f t="shared" si="943"/>
        <v>3691.95</v>
      </c>
      <c r="Q1161" s="34">
        <v>3691.95</v>
      </c>
      <c r="R1161" s="34">
        <v>0</v>
      </c>
      <c r="S1161" s="34">
        <v>0</v>
      </c>
      <c r="T1161" s="34">
        <v>0</v>
      </c>
      <c r="U1161" s="34">
        <v>0</v>
      </c>
      <c r="V1161" s="34">
        <v>0</v>
      </c>
      <c r="W1161" s="34">
        <f t="shared" si="944"/>
        <v>0</v>
      </c>
      <c r="X1161" s="34">
        <v>0</v>
      </c>
      <c r="Y1161" s="34">
        <v>0</v>
      </c>
      <c r="Z1161" s="34">
        <v>0</v>
      </c>
      <c r="AA1161" s="34">
        <v>0</v>
      </c>
      <c r="AB1161" s="34">
        <v>0</v>
      </c>
      <c r="AC1161" s="34">
        <v>0</v>
      </c>
      <c r="AD1161" s="34">
        <f t="shared" si="945"/>
        <v>0</v>
      </c>
      <c r="AE1161" s="34">
        <v>0</v>
      </c>
      <c r="AF1161" s="34">
        <v>0</v>
      </c>
      <c r="AG1161" s="34">
        <v>0</v>
      </c>
      <c r="AH1161" s="34">
        <v>0</v>
      </c>
      <c r="AI1161" s="34">
        <v>0</v>
      </c>
      <c r="AJ1161" s="34">
        <v>0</v>
      </c>
      <c r="AK1161" s="34">
        <f t="shared" si="946"/>
        <v>0</v>
      </c>
      <c r="AL1161" s="34">
        <v>0</v>
      </c>
      <c r="AM1161" s="34">
        <v>0</v>
      </c>
      <c r="AN1161" s="34">
        <v>0</v>
      </c>
      <c r="AO1161" s="34">
        <v>0</v>
      </c>
      <c r="AP1161" s="34">
        <v>0</v>
      </c>
      <c r="AQ1161" s="34">
        <v>0</v>
      </c>
      <c r="AR1161" s="34">
        <f t="shared" si="947"/>
        <v>0</v>
      </c>
      <c r="AS1161" s="34">
        <v>0</v>
      </c>
      <c r="AT1161" s="34">
        <v>0</v>
      </c>
      <c r="AU1161" s="34">
        <v>0</v>
      </c>
      <c r="AV1161" s="34">
        <v>0</v>
      </c>
    </row>
    <row r="1162" spans="1:48" ht="114.75" x14ac:dyDescent="0.5">
      <c r="A1162" s="53">
        <v>1070</v>
      </c>
      <c r="B1162" s="50" t="s">
        <v>2219</v>
      </c>
      <c r="C1162" s="51" t="s">
        <v>2220</v>
      </c>
      <c r="D1162" s="52">
        <v>2019</v>
      </c>
      <c r="E1162" s="52">
        <v>2020</v>
      </c>
      <c r="F1162" s="33">
        <v>3810.6689500000002</v>
      </c>
      <c r="G1162" s="34">
        <f t="shared" si="936"/>
        <v>0.53100000000000003</v>
      </c>
      <c r="H1162" s="34">
        <f t="shared" si="937"/>
        <v>0.16</v>
      </c>
      <c r="I1162" s="34">
        <f t="shared" si="938"/>
        <v>3586.05</v>
      </c>
      <c r="J1162" s="34">
        <f t="shared" si="939"/>
        <v>3586.05</v>
      </c>
      <c r="K1162" s="34">
        <f t="shared" si="940"/>
        <v>0</v>
      </c>
      <c r="L1162" s="34">
        <f t="shared" si="941"/>
        <v>0</v>
      </c>
      <c r="M1162" s="34">
        <f t="shared" si="942"/>
        <v>0</v>
      </c>
      <c r="N1162" s="34">
        <v>0.53100000000000003</v>
      </c>
      <c r="O1162" s="34">
        <v>0.16</v>
      </c>
      <c r="P1162" s="34">
        <f t="shared" si="943"/>
        <v>3586.05</v>
      </c>
      <c r="Q1162" s="34">
        <v>3586.05</v>
      </c>
      <c r="R1162" s="34">
        <v>0</v>
      </c>
      <c r="S1162" s="34">
        <v>0</v>
      </c>
      <c r="T1162" s="34">
        <v>0</v>
      </c>
      <c r="U1162" s="34">
        <v>0</v>
      </c>
      <c r="V1162" s="34">
        <v>0</v>
      </c>
      <c r="W1162" s="34">
        <f t="shared" si="944"/>
        <v>0</v>
      </c>
      <c r="X1162" s="34">
        <v>0</v>
      </c>
      <c r="Y1162" s="34">
        <v>0</v>
      </c>
      <c r="Z1162" s="34">
        <v>0</v>
      </c>
      <c r="AA1162" s="34">
        <v>0</v>
      </c>
      <c r="AB1162" s="34">
        <v>0</v>
      </c>
      <c r="AC1162" s="34">
        <v>0</v>
      </c>
      <c r="AD1162" s="34">
        <f t="shared" si="945"/>
        <v>0</v>
      </c>
      <c r="AE1162" s="34">
        <v>0</v>
      </c>
      <c r="AF1162" s="34">
        <v>0</v>
      </c>
      <c r="AG1162" s="34">
        <v>0</v>
      </c>
      <c r="AH1162" s="34">
        <v>0</v>
      </c>
      <c r="AI1162" s="34">
        <v>0</v>
      </c>
      <c r="AJ1162" s="34">
        <v>0</v>
      </c>
      <c r="AK1162" s="34">
        <f t="shared" si="946"/>
        <v>0</v>
      </c>
      <c r="AL1162" s="34">
        <v>0</v>
      </c>
      <c r="AM1162" s="34">
        <v>0</v>
      </c>
      <c r="AN1162" s="34">
        <v>0</v>
      </c>
      <c r="AO1162" s="34">
        <v>0</v>
      </c>
      <c r="AP1162" s="34">
        <v>0</v>
      </c>
      <c r="AQ1162" s="34">
        <v>0</v>
      </c>
      <c r="AR1162" s="34">
        <f t="shared" si="947"/>
        <v>0</v>
      </c>
      <c r="AS1162" s="34">
        <v>0</v>
      </c>
      <c r="AT1162" s="34">
        <v>0</v>
      </c>
      <c r="AU1162" s="34">
        <v>0</v>
      </c>
      <c r="AV1162" s="34">
        <v>0</v>
      </c>
    </row>
    <row r="1163" spans="1:48" ht="153" x14ac:dyDescent="0.5">
      <c r="A1163" s="53">
        <v>1071</v>
      </c>
      <c r="B1163" s="50" t="s">
        <v>2221</v>
      </c>
      <c r="C1163" s="51" t="s">
        <v>2222</v>
      </c>
      <c r="D1163" s="52">
        <v>2019</v>
      </c>
      <c r="E1163" s="52">
        <v>2021</v>
      </c>
      <c r="F1163" s="33">
        <v>4160.45</v>
      </c>
      <c r="G1163" s="34">
        <f t="shared" si="936"/>
        <v>0.8</v>
      </c>
      <c r="H1163" s="34">
        <f t="shared" si="937"/>
        <v>0.25</v>
      </c>
      <c r="I1163" s="34">
        <f t="shared" si="938"/>
        <v>1217.5340000000001</v>
      </c>
      <c r="J1163" s="34">
        <f t="shared" si="939"/>
        <v>1217.5340000000001</v>
      </c>
      <c r="K1163" s="34">
        <f t="shared" si="940"/>
        <v>0</v>
      </c>
      <c r="L1163" s="34">
        <f t="shared" si="941"/>
        <v>0</v>
      </c>
      <c r="M1163" s="34">
        <f t="shared" si="942"/>
        <v>0</v>
      </c>
      <c r="N1163" s="34">
        <v>0</v>
      </c>
      <c r="O1163" s="34">
        <v>0</v>
      </c>
      <c r="P1163" s="34">
        <f t="shared" si="943"/>
        <v>441.19</v>
      </c>
      <c r="Q1163" s="34">
        <v>441.19</v>
      </c>
      <c r="R1163" s="34">
        <v>0</v>
      </c>
      <c r="S1163" s="34">
        <v>0</v>
      </c>
      <c r="T1163" s="34">
        <v>0</v>
      </c>
      <c r="U1163" s="34">
        <v>0.8</v>
      </c>
      <c r="V1163" s="34">
        <v>0.25</v>
      </c>
      <c r="W1163" s="34">
        <f t="shared" si="944"/>
        <v>776.34400000000005</v>
      </c>
      <c r="X1163" s="34">
        <v>776.34400000000005</v>
      </c>
      <c r="Y1163" s="34">
        <v>0</v>
      </c>
      <c r="Z1163" s="34">
        <v>0</v>
      </c>
      <c r="AA1163" s="34">
        <v>0</v>
      </c>
      <c r="AB1163" s="34">
        <v>0</v>
      </c>
      <c r="AC1163" s="34">
        <v>0</v>
      </c>
      <c r="AD1163" s="34">
        <f t="shared" si="945"/>
        <v>0</v>
      </c>
      <c r="AE1163" s="34">
        <v>0</v>
      </c>
      <c r="AF1163" s="34">
        <v>0</v>
      </c>
      <c r="AG1163" s="34">
        <v>0</v>
      </c>
      <c r="AH1163" s="34">
        <v>0</v>
      </c>
      <c r="AI1163" s="34">
        <v>0</v>
      </c>
      <c r="AJ1163" s="34">
        <v>0</v>
      </c>
      <c r="AK1163" s="34">
        <f t="shared" si="946"/>
        <v>0</v>
      </c>
      <c r="AL1163" s="34">
        <v>0</v>
      </c>
      <c r="AM1163" s="34">
        <v>0</v>
      </c>
      <c r="AN1163" s="34">
        <v>0</v>
      </c>
      <c r="AO1163" s="34">
        <v>0</v>
      </c>
      <c r="AP1163" s="34">
        <v>0</v>
      </c>
      <c r="AQ1163" s="34">
        <v>0</v>
      </c>
      <c r="AR1163" s="34">
        <f t="shared" si="947"/>
        <v>0</v>
      </c>
      <c r="AS1163" s="34">
        <v>0</v>
      </c>
      <c r="AT1163" s="34">
        <v>0</v>
      </c>
      <c r="AU1163" s="34">
        <v>0</v>
      </c>
      <c r="AV1163" s="34">
        <v>0</v>
      </c>
    </row>
    <row r="1164" spans="1:48" ht="153" x14ac:dyDescent="0.5">
      <c r="A1164" s="53">
        <v>1072</v>
      </c>
      <c r="B1164" s="50" t="s">
        <v>2223</v>
      </c>
      <c r="C1164" s="51" t="s">
        <v>2224</v>
      </c>
      <c r="D1164" s="52">
        <v>2019</v>
      </c>
      <c r="E1164" s="52">
        <v>2021</v>
      </c>
      <c r="F1164" s="33">
        <v>5026.93</v>
      </c>
      <c r="G1164" s="34">
        <f t="shared" si="936"/>
        <v>0.75</v>
      </c>
      <c r="H1164" s="34">
        <f t="shared" si="937"/>
        <v>0.25</v>
      </c>
      <c r="I1164" s="34">
        <f t="shared" si="938"/>
        <v>1583.6559999999999</v>
      </c>
      <c r="J1164" s="34">
        <f t="shared" si="939"/>
        <v>1583.6559999999999</v>
      </c>
      <c r="K1164" s="34">
        <f t="shared" si="940"/>
        <v>0</v>
      </c>
      <c r="L1164" s="34">
        <f t="shared" si="941"/>
        <v>0</v>
      </c>
      <c r="M1164" s="34">
        <f t="shared" si="942"/>
        <v>0</v>
      </c>
      <c r="N1164" s="34">
        <v>0</v>
      </c>
      <c r="O1164" s="34">
        <v>0</v>
      </c>
      <c r="P1164" s="34">
        <f t="shared" si="943"/>
        <v>662.34</v>
      </c>
      <c r="Q1164" s="34">
        <v>662.34</v>
      </c>
      <c r="R1164" s="34">
        <v>0</v>
      </c>
      <c r="S1164" s="34">
        <v>0</v>
      </c>
      <c r="T1164" s="34">
        <v>0</v>
      </c>
      <c r="U1164" s="34">
        <v>0.75</v>
      </c>
      <c r="V1164" s="34">
        <v>0.25</v>
      </c>
      <c r="W1164" s="34">
        <f t="shared" si="944"/>
        <v>921.31600000000003</v>
      </c>
      <c r="X1164" s="34">
        <v>921.31600000000003</v>
      </c>
      <c r="Y1164" s="34">
        <v>0</v>
      </c>
      <c r="Z1164" s="34">
        <v>0</v>
      </c>
      <c r="AA1164" s="34">
        <v>0</v>
      </c>
      <c r="AB1164" s="34">
        <v>0</v>
      </c>
      <c r="AC1164" s="34">
        <v>0</v>
      </c>
      <c r="AD1164" s="34">
        <f t="shared" si="945"/>
        <v>0</v>
      </c>
      <c r="AE1164" s="34">
        <v>0</v>
      </c>
      <c r="AF1164" s="34">
        <v>0</v>
      </c>
      <c r="AG1164" s="34">
        <v>0</v>
      </c>
      <c r="AH1164" s="34">
        <v>0</v>
      </c>
      <c r="AI1164" s="34">
        <v>0</v>
      </c>
      <c r="AJ1164" s="34">
        <v>0</v>
      </c>
      <c r="AK1164" s="34">
        <f t="shared" si="946"/>
        <v>0</v>
      </c>
      <c r="AL1164" s="34">
        <v>0</v>
      </c>
      <c r="AM1164" s="34">
        <v>0</v>
      </c>
      <c r="AN1164" s="34">
        <v>0</v>
      </c>
      <c r="AO1164" s="34">
        <v>0</v>
      </c>
      <c r="AP1164" s="34">
        <v>0</v>
      </c>
      <c r="AQ1164" s="34">
        <v>0</v>
      </c>
      <c r="AR1164" s="34">
        <f t="shared" si="947"/>
        <v>0</v>
      </c>
      <c r="AS1164" s="34">
        <v>0</v>
      </c>
      <c r="AT1164" s="34">
        <v>0</v>
      </c>
      <c r="AU1164" s="34">
        <v>0</v>
      </c>
      <c r="AV1164" s="34">
        <v>0</v>
      </c>
    </row>
    <row r="1165" spans="1:48" ht="153" x14ac:dyDescent="0.5">
      <c r="A1165" s="53">
        <v>1073</v>
      </c>
      <c r="B1165" s="50" t="s">
        <v>2225</v>
      </c>
      <c r="C1165" s="51" t="s">
        <v>2226</v>
      </c>
      <c r="D1165" s="52">
        <v>2019</v>
      </c>
      <c r="E1165" s="52">
        <v>2020</v>
      </c>
      <c r="F1165" s="33">
        <v>4199.3818200000005</v>
      </c>
      <c r="G1165" s="34">
        <f t="shared" si="936"/>
        <v>8.2000000000000003E-2</v>
      </c>
      <c r="H1165" s="34">
        <f t="shared" si="937"/>
        <v>0.8</v>
      </c>
      <c r="I1165" s="34">
        <f t="shared" si="938"/>
        <v>1183.48</v>
      </c>
      <c r="J1165" s="34">
        <f t="shared" si="939"/>
        <v>1183.48</v>
      </c>
      <c r="K1165" s="34">
        <f t="shared" si="940"/>
        <v>0</v>
      </c>
      <c r="L1165" s="34">
        <f t="shared" si="941"/>
        <v>0</v>
      </c>
      <c r="M1165" s="34">
        <f t="shared" si="942"/>
        <v>0</v>
      </c>
      <c r="N1165" s="34">
        <v>8.2000000000000003E-2</v>
      </c>
      <c r="O1165" s="34">
        <v>0.8</v>
      </c>
      <c r="P1165" s="34">
        <f t="shared" si="943"/>
        <v>1183.48</v>
      </c>
      <c r="Q1165" s="34">
        <v>1183.48</v>
      </c>
      <c r="R1165" s="34">
        <v>0</v>
      </c>
      <c r="S1165" s="34">
        <v>0</v>
      </c>
      <c r="T1165" s="34">
        <v>0</v>
      </c>
      <c r="U1165" s="34">
        <v>0</v>
      </c>
      <c r="V1165" s="34">
        <v>0</v>
      </c>
      <c r="W1165" s="34">
        <f t="shared" si="944"/>
        <v>0</v>
      </c>
      <c r="X1165" s="34">
        <v>0</v>
      </c>
      <c r="Y1165" s="34">
        <v>0</v>
      </c>
      <c r="Z1165" s="34">
        <v>0</v>
      </c>
      <c r="AA1165" s="34">
        <v>0</v>
      </c>
      <c r="AB1165" s="34">
        <v>0</v>
      </c>
      <c r="AC1165" s="34">
        <v>0</v>
      </c>
      <c r="AD1165" s="34">
        <f t="shared" si="945"/>
        <v>0</v>
      </c>
      <c r="AE1165" s="34">
        <v>0</v>
      </c>
      <c r="AF1165" s="34">
        <v>0</v>
      </c>
      <c r="AG1165" s="34">
        <v>0</v>
      </c>
      <c r="AH1165" s="34">
        <v>0</v>
      </c>
      <c r="AI1165" s="34">
        <v>0</v>
      </c>
      <c r="AJ1165" s="34">
        <v>0</v>
      </c>
      <c r="AK1165" s="34">
        <f t="shared" si="946"/>
        <v>0</v>
      </c>
      <c r="AL1165" s="34">
        <v>0</v>
      </c>
      <c r="AM1165" s="34">
        <v>0</v>
      </c>
      <c r="AN1165" s="34">
        <v>0</v>
      </c>
      <c r="AO1165" s="34">
        <v>0</v>
      </c>
      <c r="AP1165" s="34">
        <v>0</v>
      </c>
      <c r="AQ1165" s="34">
        <v>0</v>
      </c>
      <c r="AR1165" s="34">
        <f t="shared" si="947"/>
        <v>0</v>
      </c>
      <c r="AS1165" s="34">
        <v>0</v>
      </c>
      <c r="AT1165" s="34">
        <v>0</v>
      </c>
      <c r="AU1165" s="34">
        <v>0</v>
      </c>
      <c r="AV1165" s="34">
        <v>0</v>
      </c>
    </row>
    <row r="1166" spans="1:48" ht="153" x14ac:dyDescent="0.5">
      <c r="A1166" s="53">
        <v>1074</v>
      </c>
      <c r="B1166" s="50" t="s">
        <v>2227</v>
      </c>
      <c r="C1166" s="51" t="s">
        <v>2228</v>
      </c>
      <c r="D1166" s="52">
        <v>2019</v>
      </c>
      <c r="E1166" s="52">
        <v>2020</v>
      </c>
      <c r="F1166" s="33">
        <v>3813.88</v>
      </c>
      <c r="G1166" s="34">
        <f t="shared" si="936"/>
        <v>0.45</v>
      </c>
      <c r="H1166" s="34">
        <f t="shared" si="937"/>
        <v>0.25</v>
      </c>
      <c r="I1166" s="34">
        <f t="shared" si="938"/>
        <v>3590.47</v>
      </c>
      <c r="J1166" s="34">
        <f t="shared" si="939"/>
        <v>3590.47</v>
      </c>
      <c r="K1166" s="34">
        <f t="shared" si="940"/>
        <v>0</v>
      </c>
      <c r="L1166" s="34">
        <f t="shared" si="941"/>
        <v>0</v>
      </c>
      <c r="M1166" s="34">
        <f t="shared" si="942"/>
        <v>0</v>
      </c>
      <c r="N1166" s="34">
        <v>0.45</v>
      </c>
      <c r="O1166" s="34">
        <v>0.25</v>
      </c>
      <c r="P1166" s="34">
        <f t="shared" si="943"/>
        <v>3590.47</v>
      </c>
      <c r="Q1166" s="34">
        <v>3590.47</v>
      </c>
      <c r="R1166" s="34">
        <v>0</v>
      </c>
      <c r="S1166" s="34">
        <v>0</v>
      </c>
      <c r="T1166" s="34">
        <v>0</v>
      </c>
      <c r="U1166" s="34">
        <v>0</v>
      </c>
      <c r="V1166" s="34">
        <v>0</v>
      </c>
      <c r="W1166" s="34">
        <f t="shared" si="944"/>
        <v>0</v>
      </c>
      <c r="X1166" s="34">
        <v>0</v>
      </c>
      <c r="Y1166" s="34">
        <v>0</v>
      </c>
      <c r="Z1166" s="34">
        <v>0</v>
      </c>
      <c r="AA1166" s="34">
        <v>0</v>
      </c>
      <c r="AB1166" s="34">
        <v>0</v>
      </c>
      <c r="AC1166" s="34">
        <v>0</v>
      </c>
      <c r="AD1166" s="34">
        <f t="shared" si="945"/>
        <v>0</v>
      </c>
      <c r="AE1166" s="34">
        <v>0</v>
      </c>
      <c r="AF1166" s="34">
        <v>0</v>
      </c>
      <c r="AG1166" s="34">
        <v>0</v>
      </c>
      <c r="AH1166" s="34">
        <v>0</v>
      </c>
      <c r="AI1166" s="34">
        <v>0</v>
      </c>
      <c r="AJ1166" s="34">
        <v>0</v>
      </c>
      <c r="AK1166" s="34">
        <f t="shared" si="946"/>
        <v>0</v>
      </c>
      <c r="AL1166" s="34">
        <v>0</v>
      </c>
      <c r="AM1166" s="34">
        <v>0</v>
      </c>
      <c r="AN1166" s="34">
        <v>0</v>
      </c>
      <c r="AO1166" s="34">
        <v>0</v>
      </c>
      <c r="AP1166" s="34">
        <v>0</v>
      </c>
      <c r="AQ1166" s="34">
        <v>0</v>
      </c>
      <c r="AR1166" s="34">
        <f t="shared" si="947"/>
        <v>0</v>
      </c>
      <c r="AS1166" s="34">
        <v>0</v>
      </c>
      <c r="AT1166" s="34">
        <v>0</v>
      </c>
      <c r="AU1166" s="34">
        <v>0</v>
      </c>
      <c r="AV1166" s="34">
        <v>0</v>
      </c>
    </row>
    <row r="1167" spans="1:48" ht="76.5" x14ac:dyDescent="0.5">
      <c r="A1167" s="53">
        <v>1075</v>
      </c>
      <c r="B1167" s="50" t="s">
        <v>2229</v>
      </c>
      <c r="C1167" s="51" t="s">
        <v>2230</v>
      </c>
      <c r="D1167" s="52">
        <v>2019</v>
      </c>
      <c r="E1167" s="52">
        <v>2020</v>
      </c>
      <c r="F1167" s="33">
        <v>1205.6600000000001</v>
      </c>
      <c r="G1167" s="34">
        <f t="shared" si="936"/>
        <v>0.05</v>
      </c>
      <c r="H1167" s="34">
        <f t="shared" si="937"/>
        <v>0.25</v>
      </c>
      <c r="I1167" s="34">
        <f t="shared" si="938"/>
        <v>1169.3699999999999</v>
      </c>
      <c r="J1167" s="34">
        <f t="shared" si="939"/>
        <v>1169.3699999999999</v>
      </c>
      <c r="K1167" s="34">
        <f t="shared" si="940"/>
        <v>0</v>
      </c>
      <c r="L1167" s="34">
        <f t="shared" si="941"/>
        <v>0</v>
      </c>
      <c r="M1167" s="34">
        <f t="shared" si="942"/>
        <v>0</v>
      </c>
      <c r="N1167" s="34">
        <v>0.05</v>
      </c>
      <c r="O1167" s="34">
        <v>0.25</v>
      </c>
      <c r="P1167" s="34">
        <f t="shared" si="943"/>
        <v>1169.3699999999999</v>
      </c>
      <c r="Q1167" s="34">
        <v>1169.3699999999999</v>
      </c>
      <c r="R1167" s="34">
        <v>0</v>
      </c>
      <c r="S1167" s="34">
        <v>0</v>
      </c>
      <c r="T1167" s="34">
        <v>0</v>
      </c>
      <c r="U1167" s="34">
        <v>0</v>
      </c>
      <c r="V1167" s="34">
        <v>0</v>
      </c>
      <c r="W1167" s="34">
        <f t="shared" si="944"/>
        <v>0</v>
      </c>
      <c r="X1167" s="34">
        <v>0</v>
      </c>
      <c r="Y1167" s="34">
        <v>0</v>
      </c>
      <c r="Z1167" s="34">
        <v>0</v>
      </c>
      <c r="AA1167" s="34">
        <v>0</v>
      </c>
      <c r="AB1167" s="34">
        <v>0</v>
      </c>
      <c r="AC1167" s="34">
        <v>0</v>
      </c>
      <c r="AD1167" s="34">
        <f t="shared" si="945"/>
        <v>0</v>
      </c>
      <c r="AE1167" s="34">
        <v>0</v>
      </c>
      <c r="AF1167" s="34">
        <v>0</v>
      </c>
      <c r="AG1167" s="34">
        <v>0</v>
      </c>
      <c r="AH1167" s="34">
        <v>0</v>
      </c>
      <c r="AI1167" s="34">
        <v>0</v>
      </c>
      <c r="AJ1167" s="34">
        <v>0</v>
      </c>
      <c r="AK1167" s="34">
        <f t="shared" si="946"/>
        <v>0</v>
      </c>
      <c r="AL1167" s="34">
        <v>0</v>
      </c>
      <c r="AM1167" s="34">
        <v>0</v>
      </c>
      <c r="AN1167" s="34">
        <v>0</v>
      </c>
      <c r="AO1167" s="34">
        <v>0</v>
      </c>
      <c r="AP1167" s="34">
        <v>0</v>
      </c>
      <c r="AQ1167" s="34">
        <v>0</v>
      </c>
      <c r="AR1167" s="34">
        <f t="shared" si="947"/>
        <v>0</v>
      </c>
      <c r="AS1167" s="34">
        <v>0</v>
      </c>
      <c r="AT1167" s="34">
        <v>0</v>
      </c>
      <c r="AU1167" s="34">
        <v>0</v>
      </c>
      <c r="AV1167" s="34">
        <v>0</v>
      </c>
    </row>
    <row r="1168" spans="1:48" ht="114.75" x14ac:dyDescent="0.5">
      <c r="A1168" s="53">
        <v>1076</v>
      </c>
      <c r="B1168" s="50" t="s">
        <v>2231</v>
      </c>
      <c r="C1168" s="51" t="s">
        <v>2232</v>
      </c>
      <c r="D1168" s="52">
        <v>2019</v>
      </c>
      <c r="E1168" s="52">
        <v>2020</v>
      </c>
      <c r="F1168" s="33">
        <v>1960.06</v>
      </c>
      <c r="G1168" s="34">
        <f t="shared" si="936"/>
        <v>0.15</v>
      </c>
      <c r="H1168" s="34">
        <f t="shared" si="937"/>
        <v>0.25</v>
      </c>
      <c r="I1168" s="34">
        <f t="shared" si="938"/>
        <v>1728.85</v>
      </c>
      <c r="J1168" s="34">
        <f t="shared" si="939"/>
        <v>1728.85</v>
      </c>
      <c r="K1168" s="34">
        <f t="shared" si="940"/>
        <v>0</v>
      </c>
      <c r="L1168" s="34">
        <f t="shared" si="941"/>
        <v>0</v>
      </c>
      <c r="M1168" s="34">
        <f t="shared" si="942"/>
        <v>0</v>
      </c>
      <c r="N1168" s="34">
        <v>0.15</v>
      </c>
      <c r="O1168" s="34">
        <v>0.25</v>
      </c>
      <c r="P1168" s="34">
        <f t="shared" si="943"/>
        <v>1728.85</v>
      </c>
      <c r="Q1168" s="34">
        <v>1728.85</v>
      </c>
      <c r="R1168" s="34">
        <v>0</v>
      </c>
      <c r="S1168" s="34">
        <v>0</v>
      </c>
      <c r="T1168" s="34">
        <v>0</v>
      </c>
      <c r="U1168" s="34">
        <v>0</v>
      </c>
      <c r="V1168" s="34">
        <v>0</v>
      </c>
      <c r="W1168" s="34">
        <f t="shared" si="944"/>
        <v>0</v>
      </c>
      <c r="X1168" s="34">
        <v>0</v>
      </c>
      <c r="Y1168" s="34">
        <v>0</v>
      </c>
      <c r="Z1168" s="34">
        <v>0</v>
      </c>
      <c r="AA1168" s="34">
        <v>0</v>
      </c>
      <c r="AB1168" s="34">
        <v>0</v>
      </c>
      <c r="AC1168" s="34">
        <v>0</v>
      </c>
      <c r="AD1168" s="34">
        <f t="shared" si="945"/>
        <v>0</v>
      </c>
      <c r="AE1168" s="34">
        <v>0</v>
      </c>
      <c r="AF1168" s="34">
        <v>0</v>
      </c>
      <c r="AG1168" s="34">
        <v>0</v>
      </c>
      <c r="AH1168" s="34">
        <v>0</v>
      </c>
      <c r="AI1168" s="34">
        <v>0</v>
      </c>
      <c r="AJ1168" s="34">
        <v>0</v>
      </c>
      <c r="AK1168" s="34">
        <f t="shared" si="946"/>
        <v>0</v>
      </c>
      <c r="AL1168" s="34">
        <v>0</v>
      </c>
      <c r="AM1168" s="34">
        <v>0</v>
      </c>
      <c r="AN1168" s="34">
        <v>0</v>
      </c>
      <c r="AO1168" s="34">
        <v>0</v>
      </c>
      <c r="AP1168" s="34">
        <v>0</v>
      </c>
      <c r="AQ1168" s="34">
        <v>0</v>
      </c>
      <c r="AR1168" s="34">
        <f t="shared" si="947"/>
        <v>0</v>
      </c>
      <c r="AS1168" s="34">
        <v>0</v>
      </c>
      <c r="AT1168" s="34">
        <v>0</v>
      </c>
      <c r="AU1168" s="34">
        <v>0</v>
      </c>
      <c r="AV1168" s="34">
        <v>0</v>
      </c>
    </row>
    <row r="1169" spans="1:48" ht="153" x14ac:dyDescent="0.5">
      <c r="A1169" s="53">
        <v>1077</v>
      </c>
      <c r="B1169" s="50" t="s">
        <v>2233</v>
      </c>
      <c r="C1169" s="51" t="s">
        <v>2234</v>
      </c>
      <c r="D1169" s="52">
        <v>2019</v>
      </c>
      <c r="E1169" s="52">
        <v>2021</v>
      </c>
      <c r="F1169" s="33">
        <v>7081.61</v>
      </c>
      <c r="G1169" s="34">
        <f t="shared" si="936"/>
        <v>0.85</v>
      </c>
      <c r="H1169" s="34">
        <f t="shared" si="937"/>
        <v>0.25</v>
      </c>
      <c r="I1169" s="34">
        <f t="shared" si="938"/>
        <v>3250.7520000000004</v>
      </c>
      <c r="J1169" s="34">
        <f t="shared" si="939"/>
        <v>3250.7520000000004</v>
      </c>
      <c r="K1169" s="34">
        <f t="shared" si="940"/>
        <v>0</v>
      </c>
      <c r="L1169" s="34">
        <f t="shared" si="941"/>
        <v>0</v>
      </c>
      <c r="M1169" s="34">
        <f t="shared" si="942"/>
        <v>0</v>
      </c>
      <c r="N1169" s="34">
        <v>0</v>
      </c>
      <c r="O1169" s="34">
        <v>0</v>
      </c>
      <c r="P1169" s="34">
        <f t="shared" si="943"/>
        <v>1836.43</v>
      </c>
      <c r="Q1169" s="34">
        <v>1836.43</v>
      </c>
      <c r="R1169" s="34">
        <v>0</v>
      </c>
      <c r="S1169" s="34">
        <v>0</v>
      </c>
      <c r="T1169" s="34">
        <v>0</v>
      </c>
      <c r="U1169" s="34">
        <v>0.85</v>
      </c>
      <c r="V1169" s="34">
        <v>0.25</v>
      </c>
      <c r="W1169" s="34">
        <f t="shared" si="944"/>
        <v>1414.3220000000001</v>
      </c>
      <c r="X1169" s="34">
        <v>1414.3220000000001</v>
      </c>
      <c r="Y1169" s="34">
        <v>0</v>
      </c>
      <c r="Z1169" s="34">
        <v>0</v>
      </c>
      <c r="AA1169" s="34">
        <v>0</v>
      </c>
      <c r="AB1169" s="34">
        <v>0</v>
      </c>
      <c r="AC1169" s="34">
        <v>0</v>
      </c>
      <c r="AD1169" s="34">
        <f t="shared" si="945"/>
        <v>0</v>
      </c>
      <c r="AE1169" s="34">
        <v>0</v>
      </c>
      <c r="AF1169" s="34">
        <v>0</v>
      </c>
      <c r="AG1169" s="34">
        <v>0</v>
      </c>
      <c r="AH1169" s="34">
        <v>0</v>
      </c>
      <c r="AI1169" s="34">
        <v>0</v>
      </c>
      <c r="AJ1169" s="34">
        <v>0</v>
      </c>
      <c r="AK1169" s="34">
        <f t="shared" si="946"/>
        <v>0</v>
      </c>
      <c r="AL1169" s="34">
        <v>0</v>
      </c>
      <c r="AM1169" s="34">
        <v>0</v>
      </c>
      <c r="AN1169" s="34">
        <v>0</v>
      </c>
      <c r="AO1169" s="34">
        <v>0</v>
      </c>
      <c r="AP1169" s="34">
        <v>0</v>
      </c>
      <c r="AQ1169" s="34">
        <v>0</v>
      </c>
      <c r="AR1169" s="34">
        <f t="shared" si="947"/>
        <v>0</v>
      </c>
      <c r="AS1169" s="34">
        <v>0</v>
      </c>
      <c r="AT1169" s="34">
        <v>0</v>
      </c>
      <c r="AU1169" s="34">
        <v>0</v>
      </c>
      <c r="AV1169" s="34">
        <v>0</v>
      </c>
    </row>
    <row r="1170" spans="1:48" ht="191.25" x14ac:dyDescent="0.5">
      <c r="A1170" s="53">
        <v>1078</v>
      </c>
      <c r="B1170" s="50" t="s">
        <v>2235</v>
      </c>
      <c r="C1170" s="51" t="s">
        <v>2236</v>
      </c>
      <c r="D1170" s="52">
        <v>2020</v>
      </c>
      <c r="E1170" s="52">
        <v>2020</v>
      </c>
      <c r="F1170" s="33">
        <v>8865.35</v>
      </c>
      <c r="G1170" s="34">
        <f t="shared" si="936"/>
        <v>1.4</v>
      </c>
      <c r="H1170" s="34">
        <f t="shared" si="937"/>
        <v>0.5</v>
      </c>
      <c r="I1170" s="34">
        <f t="shared" si="938"/>
        <v>8865.35</v>
      </c>
      <c r="J1170" s="34">
        <f t="shared" si="939"/>
        <v>8865.35</v>
      </c>
      <c r="K1170" s="34">
        <f t="shared" si="940"/>
        <v>0</v>
      </c>
      <c r="L1170" s="34">
        <f t="shared" si="941"/>
        <v>0</v>
      </c>
      <c r="M1170" s="34">
        <f t="shared" si="942"/>
        <v>0</v>
      </c>
      <c r="N1170" s="34">
        <v>1.4</v>
      </c>
      <c r="O1170" s="34">
        <v>0.5</v>
      </c>
      <c r="P1170" s="34">
        <f t="shared" si="943"/>
        <v>1865.35</v>
      </c>
      <c r="Q1170" s="33">
        <v>1865.35</v>
      </c>
      <c r="R1170" s="34">
        <v>0</v>
      </c>
      <c r="S1170" s="34">
        <v>0</v>
      </c>
      <c r="T1170" s="34">
        <v>0</v>
      </c>
      <c r="U1170" s="34">
        <v>0</v>
      </c>
      <c r="V1170" s="34">
        <v>0</v>
      </c>
      <c r="W1170" s="34">
        <f t="shared" si="944"/>
        <v>7000</v>
      </c>
      <c r="X1170" s="34">
        <v>7000</v>
      </c>
      <c r="Y1170" s="34">
        <v>0</v>
      </c>
      <c r="Z1170" s="34">
        <v>0</v>
      </c>
      <c r="AA1170" s="34">
        <v>0</v>
      </c>
      <c r="AB1170" s="34">
        <v>0</v>
      </c>
      <c r="AC1170" s="34">
        <v>0</v>
      </c>
      <c r="AD1170" s="34">
        <f t="shared" si="945"/>
        <v>0</v>
      </c>
      <c r="AE1170" s="34">
        <v>0</v>
      </c>
      <c r="AF1170" s="34">
        <v>0</v>
      </c>
      <c r="AG1170" s="34">
        <v>0</v>
      </c>
      <c r="AH1170" s="34">
        <v>0</v>
      </c>
      <c r="AI1170" s="34">
        <v>0</v>
      </c>
      <c r="AJ1170" s="34">
        <v>0</v>
      </c>
      <c r="AK1170" s="34">
        <f t="shared" si="946"/>
        <v>0</v>
      </c>
      <c r="AL1170" s="34">
        <v>0</v>
      </c>
      <c r="AM1170" s="34">
        <v>0</v>
      </c>
      <c r="AN1170" s="34">
        <v>0</v>
      </c>
      <c r="AO1170" s="34">
        <v>0</v>
      </c>
      <c r="AP1170" s="34">
        <v>0</v>
      </c>
      <c r="AQ1170" s="34">
        <v>0</v>
      </c>
      <c r="AR1170" s="34">
        <f t="shared" si="947"/>
        <v>0</v>
      </c>
      <c r="AS1170" s="34">
        <v>0</v>
      </c>
      <c r="AT1170" s="34">
        <v>0</v>
      </c>
      <c r="AU1170" s="34">
        <v>0</v>
      </c>
      <c r="AV1170" s="34">
        <v>0</v>
      </c>
    </row>
    <row r="1171" spans="1:48" ht="191.25" x14ac:dyDescent="0.5">
      <c r="A1171" s="53">
        <v>1079</v>
      </c>
      <c r="B1171" s="50" t="s">
        <v>2237</v>
      </c>
      <c r="C1171" s="51" t="s">
        <v>2238</v>
      </c>
      <c r="D1171" s="52">
        <v>2020</v>
      </c>
      <c r="E1171" s="52">
        <v>2021</v>
      </c>
      <c r="F1171" s="33">
        <v>13408.65</v>
      </c>
      <c r="G1171" s="34">
        <f t="shared" si="936"/>
        <v>0.99</v>
      </c>
      <c r="H1171" s="34">
        <f t="shared" si="937"/>
        <v>1.26</v>
      </c>
      <c r="I1171" s="34">
        <f t="shared" si="938"/>
        <v>1674.62</v>
      </c>
      <c r="J1171" s="34">
        <f t="shared" si="939"/>
        <v>1674.62</v>
      </c>
      <c r="K1171" s="34">
        <f t="shared" si="940"/>
        <v>0</v>
      </c>
      <c r="L1171" s="34">
        <f t="shared" si="941"/>
        <v>0</v>
      </c>
      <c r="M1171" s="34">
        <f t="shared" si="942"/>
        <v>0</v>
      </c>
      <c r="N1171" s="34">
        <v>0</v>
      </c>
      <c r="O1171" s="34">
        <v>0</v>
      </c>
      <c r="P1171" s="34">
        <f t="shared" si="943"/>
        <v>74.62</v>
      </c>
      <c r="Q1171" s="34">
        <v>74.62</v>
      </c>
      <c r="R1171" s="34">
        <v>0</v>
      </c>
      <c r="S1171" s="34">
        <v>0</v>
      </c>
      <c r="T1171" s="34">
        <v>0</v>
      </c>
      <c r="U1171" s="34">
        <v>0.99</v>
      </c>
      <c r="V1171" s="34">
        <v>1.26</v>
      </c>
      <c r="W1171" s="34">
        <f t="shared" si="944"/>
        <v>1600</v>
      </c>
      <c r="X1171" s="34">
        <v>1600</v>
      </c>
      <c r="Y1171" s="34">
        <v>0</v>
      </c>
      <c r="Z1171" s="34">
        <v>0</v>
      </c>
      <c r="AA1171" s="34">
        <v>0</v>
      </c>
      <c r="AB1171" s="34">
        <v>0</v>
      </c>
      <c r="AC1171" s="34">
        <v>0</v>
      </c>
      <c r="AD1171" s="34">
        <f t="shared" si="945"/>
        <v>0</v>
      </c>
      <c r="AE1171" s="34">
        <v>0</v>
      </c>
      <c r="AF1171" s="34">
        <v>0</v>
      </c>
      <c r="AG1171" s="34">
        <v>0</v>
      </c>
      <c r="AH1171" s="34">
        <v>0</v>
      </c>
      <c r="AI1171" s="34">
        <v>0</v>
      </c>
      <c r="AJ1171" s="34">
        <v>0</v>
      </c>
      <c r="AK1171" s="34">
        <f t="shared" si="946"/>
        <v>0</v>
      </c>
      <c r="AL1171" s="34">
        <v>0</v>
      </c>
      <c r="AM1171" s="34">
        <v>0</v>
      </c>
      <c r="AN1171" s="34">
        <v>0</v>
      </c>
      <c r="AO1171" s="34">
        <v>0</v>
      </c>
      <c r="AP1171" s="34">
        <v>0</v>
      </c>
      <c r="AQ1171" s="34">
        <v>0</v>
      </c>
      <c r="AR1171" s="34">
        <f t="shared" si="947"/>
        <v>0</v>
      </c>
      <c r="AS1171" s="34">
        <v>0</v>
      </c>
      <c r="AT1171" s="34">
        <v>0</v>
      </c>
      <c r="AU1171" s="34">
        <v>0</v>
      </c>
      <c r="AV1171" s="34">
        <v>0</v>
      </c>
    </row>
    <row r="1172" spans="1:48" ht="229.5" x14ac:dyDescent="0.5">
      <c r="A1172" s="53">
        <v>1080</v>
      </c>
      <c r="B1172" s="50" t="s">
        <v>2239</v>
      </c>
      <c r="C1172" s="51" t="s">
        <v>2240</v>
      </c>
      <c r="D1172" s="52">
        <v>2020</v>
      </c>
      <c r="E1172" s="52">
        <v>2022</v>
      </c>
      <c r="F1172" s="33">
        <v>3902.27</v>
      </c>
      <c r="G1172" s="34">
        <f t="shared" si="936"/>
        <v>1.69</v>
      </c>
      <c r="H1172" s="34">
        <f t="shared" si="937"/>
        <v>0.25</v>
      </c>
      <c r="I1172" s="34">
        <f t="shared" si="938"/>
        <v>3900.2700000000004</v>
      </c>
      <c r="J1172" s="34">
        <f t="shared" si="939"/>
        <v>3900.2700000000004</v>
      </c>
      <c r="K1172" s="34">
        <f t="shared" si="940"/>
        <v>0</v>
      </c>
      <c r="L1172" s="34">
        <f t="shared" si="941"/>
        <v>0</v>
      </c>
      <c r="M1172" s="34">
        <f t="shared" si="942"/>
        <v>0</v>
      </c>
      <c r="N1172" s="34">
        <v>0</v>
      </c>
      <c r="O1172" s="34">
        <v>0</v>
      </c>
      <c r="P1172" s="34">
        <f t="shared" si="943"/>
        <v>10</v>
      </c>
      <c r="Q1172" s="33">
        <v>10</v>
      </c>
      <c r="R1172" s="34">
        <v>0</v>
      </c>
      <c r="S1172" s="34">
        <v>0</v>
      </c>
      <c r="T1172" s="34">
        <v>0</v>
      </c>
      <c r="U1172" s="34">
        <v>0</v>
      </c>
      <c r="V1172" s="34">
        <v>0</v>
      </c>
      <c r="W1172" s="34">
        <f t="shared" si="944"/>
        <v>3112.2160000000003</v>
      </c>
      <c r="X1172" s="34">
        <v>3112.2160000000003</v>
      </c>
      <c r="Y1172" s="34">
        <v>0</v>
      </c>
      <c r="Z1172" s="34">
        <v>0</v>
      </c>
      <c r="AA1172" s="34">
        <v>0</v>
      </c>
      <c r="AB1172" s="34">
        <v>1.69</v>
      </c>
      <c r="AC1172" s="34">
        <v>0.25</v>
      </c>
      <c r="AD1172" s="34">
        <f t="shared" si="945"/>
        <v>778.05400000000009</v>
      </c>
      <c r="AE1172" s="34">
        <v>778.05400000000009</v>
      </c>
      <c r="AF1172" s="34">
        <v>0</v>
      </c>
      <c r="AG1172" s="34">
        <v>0</v>
      </c>
      <c r="AH1172" s="34">
        <v>0</v>
      </c>
      <c r="AI1172" s="34">
        <v>0</v>
      </c>
      <c r="AJ1172" s="34">
        <v>0</v>
      </c>
      <c r="AK1172" s="34">
        <f t="shared" si="946"/>
        <v>0</v>
      </c>
      <c r="AL1172" s="34">
        <v>0</v>
      </c>
      <c r="AM1172" s="34">
        <v>0</v>
      </c>
      <c r="AN1172" s="34">
        <v>0</v>
      </c>
      <c r="AO1172" s="34">
        <v>0</v>
      </c>
      <c r="AP1172" s="34">
        <v>0</v>
      </c>
      <c r="AQ1172" s="34">
        <v>0</v>
      </c>
      <c r="AR1172" s="34">
        <f t="shared" si="947"/>
        <v>0</v>
      </c>
      <c r="AS1172" s="34">
        <v>0</v>
      </c>
      <c r="AT1172" s="34">
        <v>0</v>
      </c>
      <c r="AU1172" s="34">
        <v>0</v>
      </c>
      <c r="AV1172" s="34">
        <v>0</v>
      </c>
    </row>
    <row r="1173" spans="1:48" ht="114.75" x14ac:dyDescent="0.5">
      <c r="A1173" s="53">
        <v>1081</v>
      </c>
      <c r="B1173" s="50" t="s">
        <v>2907</v>
      </c>
      <c r="C1173" s="51" t="s">
        <v>2904</v>
      </c>
      <c r="D1173" s="52">
        <v>2020</v>
      </c>
      <c r="E1173" s="52">
        <v>2021</v>
      </c>
      <c r="F1173" s="33">
        <v>121.28</v>
      </c>
      <c r="G1173" s="34">
        <f t="shared" si="936"/>
        <v>7.0000000000000007E-2</v>
      </c>
      <c r="H1173" s="34">
        <f t="shared" si="937"/>
        <v>0</v>
      </c>
      <c r="I1173" s="34">
        <f t="shared" si="938"/>
        <v>121.28</v>
      </c>
      <c r="J1173" s="34">
        <f t="shared" si="939"/>
        <v>121.28</v>
      </c>
      <c r="K1173" s="34">
        <f t="shared" si="940"/>
        <v>0</v>
      </c>
      <c r="L1173" s="34">
        <f t="shared" si="941"/>
        <v>0</v>
      </c>
      <c r="M1173" s="34">
        <f t="shared" si="942"/>
        <v>0</v>
      </c>
      <c r="N1173" s="34">
        <v>0</v>
      </c>
      <c r="O1173" s="34">
        <v>0</v>
      </c>
      <c r="P1173" s="34">
        <f t="shared" si="943"/>
        <v>0</v>
      </c>
      <c r="Q1173" s="33">
        <v>0</v>
      </c>
      <c r="R1173" s="34">
        <v>0</v>
      </c>
      <c r="S1173" s="34">
        <v>0</v>
      </c>
      <c r="T1173" s="34">
        <v>0</v>
      </c>
      <c r="U1173" s="34">
        <v>7.0000000000000007E-2</v>
      </c>
      <c r="V1173" s="34">
        <v>0</v>
      </c>
      <c r="W1173" s="34">
        <f t="shared" si="944"/>
        <v>121.28</v>
      </c>
      <c r="X1173" s="34">
        <v>121.28</v>
      </c>
      <c r="Y1173" s="34">
        <v>0</v>
      </c>
      <c r="Z1173" s="34">
        <v>0</v>
      </c>
      <c r="AA1173" s="34">
        <v>0</v>
      </c>
      <c r="AB1173" s="34">
        <v>0</v>
      </c>
      <c r="AC1173" s="34">
        <v>0</v>
      </c>
      <c r="AD1173" s="34">
        <f t="shared" si="945"/>
        <v>0</v>
      </c>
      <c r="AE1173" s="34">
        <v>0</v>
      </c>
      <c r="AF1173" s="34">
        <v>0</v>
      </c>
      <c r="AG1173" s="34">
        <v>0</v>
      </c>
      <c r="AH1173" s="34">
        <v>0</v>
      </c>
      <c r="AI1173" s="34">
        <v>0</v>
      </c>
      <c r="AJ1173" s="34">
        <v>0</v>
      </c>
      <c r="AK1173" s="34">
        <f t="shared" si="946"/>
        <v>0</v>
      </c>
      <c r="AL1173" s="34">
        <v>0</v>
      </c>
      <c r="AM1173" s="34">
        <v>0</v>
      </c>
      <c r="AN1173" s="34">
        <v>0</v>
      </c>
      <c r="AO1173" s="34">
        <v>0</v>
      </c>
      <c r="AP1173" s="34">
        <v>0</v>
      </c>
      <c r="AQ1173" s="34">
        <v>0</v>
      </c>
      <c r="AR1173" s="34">
        <f t="shared" si="947"/>
        <v>0</v>
      </c>
      <c r="AS1173" s="34">
        <v>0</v>
      </c>
      <c r="AT1173" s="34">
        <v>0</v>
      </c>
      <c r="AU1173" s="34">
        <v>0</v>
      </c>
      <c r="AV1173" s="34">
        <v>0</v>
      </c>
    </row>
    <row r="1174" spans="1:48" ht="153" x14ac:dyDescent="0.5">
      <c r="A1174" s="53">
        <v>1082</v>
      </c>
      <c r="B1174" s="50" t="s">
        <v>2241</v>
      </c>
      <c r="C1174" s="51" t="s">
        <v>2242</v>
      </c>
      <c r="D1174" s="52">
        <v>2020</v>
      </c>
      <c r="E1174" s="52">
        <v>2021</v>
      </c>
      <c r="F1174" s="33">
        <v>2287.1799999999998</v>
      </c>
      <c r="G1174" s="34">
        <f t="shared" si="936"/>
        <v>0.4</v>
      </c>
      <c r="H1174" s="34">
        <f t="shared" si="937"/>
        <v>0.4</v>
      </c>
      <c r="I1174" s="34">
        <f t="shared" si="938"/>
        <v>2287.1799999999998</v>
      </c>
      <c r="J1174" s="34">
        <f t="shared" si="939"/>
        <v>2287.1799999999998</v>
      </c>
      <c r="K1174" s="34">
        <f t="shared" si="940"/>
        <v>0</v>
      </c>
      <c r="L1174" s="34">
        <f t="shared" si="941"/>
        <v>0</v>
      </c>
      <c r="M1174" s="34">
        <f t="shared" si="942"/>
        <v>0</v>
      </c>
      <c r="N1174" s="34">
        <v>0</v>
      </c>
      <c r="O1174" s="34">
        <v>0</v>
      </c>
      <c r="P1174" s="34">
        <f t="shared" si="943"/>
        <v>1829.7439999999999</v>
      </c>
      <c r="Q1174" s="34">
        <v>1829.7439999999999</v>
      </c>
      <c r="R1174" s="34">
        <v>0</v>
      </c>
      <c r="S1174" s="34">
        <v>0</v>
      </c>
      <c r="T1174" s="34">
        <v>0</v>
      </c>
      <c r="U1174" s="34">
        <v>0.4</v>
      </c>
      <c r="V1174" s="34">
        <v>0.4</v>
      </c>
      <c r="W1174" s="34">
        <f t="shared" si="944"/>
        <v>457.43599999999998</v>
      </c>
      <c r="X1174" s="34">
        <v>457.43599999999998</v>
      </c>
      <c r="Y1174" s="34">
        <v>0</v>
      </c>
      <c r="Z1174" s="34">
        <v>0</v>
      </c>
      <c r="AA1174" s="34">
        <v>0</v>
      </c>
      <c r="AB1174" s="34">
        <v>0</v>
      </c>
      <c r="AC1174" s="34">
        <v>0</v>
      </c>
      <c r="AD1174" s="34">
        <f t="shared" si="945"/>
        <v>0</v>
      </c>
      <c r="AE1174" s="34">
        <v>0</v>
      </c>
      <c r="AF1174" s="34">
        <v>0</v>
      </c>
      <c r="AG1174" s="34">
        <v>0</v>
      </c>
      <c r="AH1174" s="34">
        <v>0</v>
      </c>
      <c r="AI1174" s="34">
        <v>0</v>
      </c>
      <c r="AJ1174" s="34">
        <v>0</v>
      </c>
      <c r="AK1174" s="34">
        <f t="shared" si="946"/>
        <v>0</v>
      </c>
      <c r="AL1174" s="34">
        <v>0</v>
      </c>
      <c r="AM1174" s="34">
        <v>0</v>
      </c>
      <c r="AN1174" s="34">
        <v>0</v>
      </c>
      <c r="AO1174" s="34">
        <v>0</v>
      </c>
      <c r="AP1174" s="34">
        <v>0</v>
      </c>
      <c r="AQ1174" s="34">
        <v>0</v>
      </c>
      <c r="AR1174" s="34">
        <f t="shared" si="947"/>
        <v>0</v>
      </c>
      <c r="AS1174" s="34">
        <v>0</v>
      </c>
      <c r="AT1174" s="34">
        <v>0</v>
      </c>
      <c r="AU1174" s="34">
        <v>0</v>
      </c>
      <c r="AV1174" s="34">
        <v>0</v>
      </c>
    </row>
    <row r="1175" spans="1:48" ht="38.25" x14ac:dyDescent="0.5">
      <c r="A1175" s="53"/>
      <c r="B1175" s="43" t="s">
        <v>777</v>
      </c>
      <c r="C1175" s="48"/>
      <c r="D1175" s="52"/>
      <c r="E1175" s="45"/>
      <c r="F1175" s="35">
        <f>SUM(F1176:F1177)</f>
        <v>841.44</v>
      </c>
      <c r="G1175" s="35">
        <f t="shared" ref="G1175:AV1175" si="948">SUM(G1176:G1177)</f>
        <v>7.5000000000000011E-2</v>
      </c>
      <c r="H1175" s="35">
        <f t="shared" si="948"/>
        <v>0</v>
      </c>
      <c r="I1175" s="35">
        <f t="shared" si="948"/>
        <v>840.56999999999994</v>
      </c>
      <c r="J1175" s="35">
        <f t="shared" si="948"/>
        <v>840.56999999999994</v>
      </c>
      <c r="K1175" s="35">
        <f t="shared" si="948"/>
        <v>0</v>
      </c>
      <c r="L1175" s="35">
        <f t="shared" si="948"/>
        <v>0</v>
      </c>
      <c r="M1175" s="35">
        <f t="shared" si="948"/>
        <v>0</v>
      </c>
      <c r="N1175" s="35">
        <f t="shared" si="948"/>
        <v>3.5000000000000003E-2</v>
      </c>
      <c r="O1175" s="35">
        <f t="shared" si="948"/>
        <v>0</v>
      </c>
      <c r="P1175" s="35">
        <f t="shared" si="948"/>
        <v>96.32</v>
      </c>
      <c r="Q1175" s="35">
        <f t="shared" si="948"/>
        <v>96.32</v>
      </c>
      <c r="R1175" s="35">
        <f t="shared" si="948"/>
        <v>0</v>
      </c>
      <c r="S1175" s="35">
        <f t="shared" si="948"/>
        <v>0</v>
      </c>
      <c r="T1175" s="35">
        <f t="shared" si="948"/>
        <v>0</v>
      </c>
      <c r="U1175" s="35">
        <f t="shared" si="948"/>
        <v>0</v>
      </c>
      <c r="V1175" s="35">
        <f t="shared" si="948"/>
        <v>0</v>
      </c>
      <c r="W1175" s="35">
        <f t="shared" si="948"/>
        <v>0</v>
      </c>
      <c r="X1175" s="35">
        <f t="shared" si="948"/>
        <v>0</v>
      </c>
      <c r="Y1175" s="35">
        <f t="shared" si="948"/>
        <v>0</v>
      </c>
      <c r="Z1175" s="35">
        <f t="shared" si="948"/>
        <v>0</v>
      </c>
      <c r="AA1175" s="35">
        <f t="shared" si="948"/>
        <v>0</v>
      </c>
      <c r="AB1175" s="35">
        <f t="shared" si="948"/>
        <v>0.04</v>
      </c>
      <c r="AC1175" s="35">
        <f t="shared" si="948"/>
        <v>0</v>
      </c>
      <c r="AD1175" s="35">
        <f t="shared" si="948"/>
        <v>744.25</v>
      </c>
      <c r="AE1175" s="35">
        <f t="shared" si="948"/>
        <v>744.25</v>
      </c>
      <c r="AF1175" s="35">
        <f t="shared" si="948"/>
        <v>0</v>
      </c>
      <c r="AG1175" s="35">
        <f t="shared" si="948"/>
        <v>0</v>
      </c>
      <c r="AH1175" s="35">
        <f t="shared" si="948"/>
        <v>0</v>
      </c>
      <c r="AI1175" s="35">
        <f t="shared" si="948"/>
        <v>0</v>
      </c>
      <c r="AJ1175" s="35">
        <f t="shared" si="948"/>
        <v>0</v>
      </c>
      <c r="AK1175" s="35">
        <f t="shared" si="948"/>
        <v>0</v>
      </c>
      <c r="AL1175" s="35">
        <f t="shared" si="948"/>
        <v>0</v>
      </c>
      <c r="AM1175" s="35">
        <f t="shared" si="948"/>
        <v>0</v>
      </c>
      <c r="AN1175" s="35">
        <f t="shared" si="948"/>
        <v>0</v>
      </c>
      <c r="AO1175" s="35">
        <f t="shared" si="948"/>
        <v>0</v>
      </c>
      <c r="AP1175" s="35">
        <f t="shared" si="948"/>
        <v>0</v>
      </c>
      <c r="AQ1175" s="35">
        <f t="shared" si="948"/>
        <v>0</v>
      </c>
      <c r="AR1175" s="35">
        <f t="shared" si="948"/>
        <v>0</v>
      </c>
      <c r="AS1175" s="35">
        <f t="shared" si="948"/>
        <v>0</v>
      </c>
      <c r="AT1175" s="35">
        <f t="shared" si="948"/>
        <v>0</v>
      </c>
      <c r="AU1175" s="35">
        <f t="shared" si="948"/>
        <v>0</v>
      </c>
      <c r="AV1175" s="35">
        <f t="shared" si="948"/>
        <v>0</v>
      </c>
    </row>
    <row r="1176" spans="1:48" ht="153" x14ac:dyDescent="0.5">
      <c r="A1176" s="53">
        <v>1083</v>
      </c>
      <c r="B1176" s="50" t="s">
        <v>2243</v>
      </c>
      <c r="C1176" s="51" t="s">
        <v>2244</v>
      </c>
      <c r="D1176" s="52">
        <v>2019</v>
      </c>
      <c r="E1176" s="52">
        <v>2022</v>
      </c>
      <c r="F1176" s="33">
        <v>744.25</v>
      </c>
      <c r="G1176" s="34">
        <f>N1176+U1176+AB1176+AI1176+AP1176</f>
        <v>0.04</v>
      </c>
      <c r="H1176" s="34">
        <f>O1176+V1176+AC1176+AJ1176+AQ1176</f>
        <v>0</v>
      </c>
      <c r="I1176" s="34">
        <f t="shared" ref="I1176:I1177" si="949">J1176+K1176+L1176</f>
        <v>744.25</v>
      </c>
      <c r="J1176" s="34">
        <f t="shared" ref="J1176:M1177" si="950">Q1176+X1176+AE1176+AL1176+AS1176</f>
        <v>744.25</v>
      </c>
      <c r="K1176" s="34">
        <f t="shared" si="950"/>
        <v>0</v>
      </c>
      <c r="L1176" s="34">
        <f t="shared" si="950"/>
        <v>0</v>
      </c>
      <c r="M1176" s="34">
        <f t="shared" si="950"/>
        <v>0</v>
      </c>
      <c r="N1176" s="34">
        <v>0</v>
      </c>
      <c r="O1176" s="34">
        <v>0</v>
      </c>
      <c r="P1176" s="34">
        <f t="shared" ref="P1176:P1177" si="951">Q1176+R1176+S1176</f>
        <v>0</v>
      </c>
      <c r="Q1176" s="34">
        <v>0</v>
      </c>
      <c r="R1176" s="34">
        <v>0</v>
      </c>
      <c r="S1176" s="34">
        <v>0</v>
      </c>
      <c r="T1176" s="34">
        <v>0</v>
      </c>
      <c r="U1176" s="34">
        <v>0</v>
      </c>
      <c r="V1176" s="34">
        <v>0</v>
      </c>
      <c r="W1176" s="34">
        <f t="shared" ref="W1176:W1177" si="952">X1176+Y1176+Z1176</f>
        <v>0</v>
      </c>
      <c r="X1176" s="34">
        <v>0</v>
      </c>
      <c r="Y1176" s="34">
        <v>0</v>
      </c>
      <c r="Z1176" s="34">
        <v>0</v>
      </c>
      <c r="AA1176" s="34">
        <v>0</v>
      </c>
      <c r="AB1176" s="34">
        <v>0.04</v>
      </c>
      <c r="AC1176" s="34">
        <v>0</v>
      </c>
      <c r="AD1176" s="34">
        <f t="shared" ref="AD1176:AD1177" si="953">AE1176+AF1176+AG1176</f>
        <v>744.25</v>
      </c>
      <c r="AE1176" s="34">
        <v>744.25</v>
      </c>
      <c r="AF1176" s="34">
        <v>0</v>
      </c>
      <c r="AG1176" s="34">
        <v>0</v>
      </c>
      <c r="AH1176" s="34">
        <v>0</v>
      </c>
      <c r="AI1176" s="34">
        <v>0</v>
      </c>
      <c r="AJ1176" s="34">
        <v>0</v>
      </c>
      <c r="AK1176" s="34">
        <f t="shared" ref="AK1176:AK1177" si="954">AL1176+AM1176+AN1176</f>
        <v>0</v>
      </c>
      <c r="AL1176" s="34">
        <v>0</v>
      </c>
      <c r="AM1176" s="34">
        <v>0</v>
      </c>
      <c r="AN1176" s="34">
        <v>0</v>
      </c>
      <c r="AO1176" s="34">
        <v>0</v>
      </c>
      <c r="AP1176" s="34">
        <v>0</v>
      </c>
      <c r="AQ1176" s="34">
        <v>0</v>
      </c>
      <c r="AR1176" s="34">
        <f t="shared" ref="AR1176:AR1177" si="955">AS1176+AT1176+AU1176</f>
        <v>0</v>
      </c>
      <c r="AS1176" s="34">
        <v>0</v>
      </c>
      <c r="AT1176" s="34">
        <v>0</v>
      </c>
      <c r="AU1176" s="34">
        <v>0</v>
      </c>
      <c r="AV1176" s="34">
        <v>0</v>
      </c>
    </row>
    <row r="1177" spans="1:48" ht="76.5" x14ac:dyDescent="0.5">
      <c r="A1177" s="53">
        <v>1084</v>
      </c>
      <c r="B1177" s="50" t="s">
        <v>2245</v>
      </c>
      <c r="C1177" s="51" t="s">
        <v>2246</v>
      </c>
      <c r="D1177" s="52">
        <v>2016</v>
      </c>
      <c r="E1177" s="52">
        <v>2020</v>
      </c>
      <c r="F1177" s="33">
        <v>97.19</v>
      </c>
      <c r="G1177" s="34">
        <f>N1177+U1177+AB1177+AI1177+AP1177</f>
        <v>3.5000000000000003E-2</v>
      </c>
      <c r="H1177" s="34">
        <f>O1177+V1177+AC1177+AJ1177+AQ1177</f>
        <v>0</v>
      </c>
      <c r="I1177" s="34">
        <f t="shared" si="949"/>
        <v>96.32</v>
      </c>
      <c r="J1177" s="34">
        <f t="shared" si="950"/>
        <v>96.32</v>
      </c>
      <c r="K1177" s="34">
        <f t="shared" si="950"/>
        <v>0</v>
      </c>
      <c r="L1177" s="34">
        <f t="shared" si="950"/>
        <v>0</v>
      </c>
      <c r="M1177" s="34">
        <f t="shared" si="950"/>
        <v>0</v>
      </c>
      <c r="N1177" s="34">
        <v>3.5000000000000003E-2</v>
      </c>
      <c r="O1177" s="34">
        <v>0</v>
      </c>
      <c r="P1177" s="34">
        <f t="shared" si="951"/>
        <v>96.32</v>
      </c>
      <c r="Q1177" s="34">
        <v>96.32</v>
      </c>
      <c r="R1177" s="34">
        <v>0</v>
      </c>
      <c r="S1177" s="34">
        <v>0</v>
      </c>
      <c r="T1177" s="34">
        <v>0</v>
      </c>
      <c r="U1177" s="34">
        <v>0</v>
      </c>
      <c r="V1177" s="34">
        <v>0</v>
      </c>
      <c r="W1177" s="34">
        <f t="shared" si="952"/>
        <v>0</v>
      </c>
      <c r="X1177" s="34">
        <v>0</v>
      </c>
      <c r="Y1177" s="34">
        <v>0</v>
      </c>
      <c r="Z1177" s="34">
        <v>0</v>
      </c>
      <c r="AA1177" s="34">
        <v>0</v>
      </c>
      <c r="AB1177" s="34">
        <v>0</v>
      </c>
      <c r="AC1177" s="34">
        <v>0</v>
      </c>
      <c r="AD1177" s="34">
        <f t="shared" si="953"/>
        <v>0</v>
      </c>
      <c r="AE1177" s="34">
        <v>0</v>
      </c>
      <c r="AF1177" s="34">
        <v>0</v>
      </c>
      <c r="AG1177" s="34">
        <v>0</v>
      </c>
      <c r="AH1177" s="34">
        <v>0</v>
      </c>
      <c r="AI1177" s="34">
        <v>0</v>
      </c>
      <c r="AJ1177" s="34">
        <v>0</v>
      </c>
      <c r="AK1177" s="34">
        <f t="shared" si="954"/>
        <v>0</v>
      </c>
      <c r="AL1177" s="34">
        <v>0</v>
      </c>
      <c r="AM1177" s="34">
        <v>0</v>
      </c>
      <c r="AN1177" s="34">
        <v>0</v>
      </c>
      <c r="AO1177" s="34">
        <v>0</v>
      </c>
      <c r="AP1177" s="34">
        <v>0</v>
      </c>
      <c r="AQ1177" s="34">
        <v>0</v>
      </c>
      <c r="AR1177" s="34">
        <f t="shared" si="955"/>
        <v>0</v>
      </c>
      <c r="AS1177" s="34">
        <v>0</v>
      </c>
      <c r="AT1177" s="34">
        <v>0</v>
      </c>
      <c r="AU1177" s="34">
        <v>0</v>
      </c>
      <c r="AV1177" s="34">
        <v>0</v>
      </c>
    </row>
    <row r="1178" spans="1:48" ht="38.25" x14ac:dyDescent="0.5">
      <c r="A1178" s="53"/>
      <c r="B1178" s="43" t="s">
        <v>784</v>
      </c>
      <c r="C1178" s="48"/>
      <c r="D1178" s="52"/>
      <c r="E1178" s="45"/>
      <c r="F1178" s="35">
        <f>SUM(F1179:F1194)</f>
        <v>59917.426449999999</v>
      </c>
      <c r="G1178" s="35">
        <f t="shared" ref="G1178:AV1178" si="956">SUM(G1179:G1194)</f>
        <v>5.4300000000000006</v>
      </c>
      <c r="H1178" s="35">
        <f t="shared" si="956"/>
        <v>5.1100000000000003</v>
      </c>
      <c r="I1178" s="35">
        <f t="shared" si="956"/>
        <v>51626.360000000008</v>
      </c>
      <c r="J1178" s="35">
        <f t="shared" si="956"/>
        <v>51626.360000000008</v>
      </c>
      <c r="K1178" s="35">
        <f t="shared" si="956"/>
        <v>0</v>
      </c>
      <c r="L1178" s="35">
        <f t="shared" si="956"/>
        <v>0</v>
      </c>
      <c r="M1178" s="35">
        <f t="shared" si="956"/>
        <v>0</v>
      </c>
      <c r="N1178" s="35">
        <f t="shared" si="956"/>
        <v>1.1100000000000001</v>
      </c>
      <c r="O1178" s="35">
        <f t="shared" si="956"/>
        <v>2.3000000000000003</v>
      </c>
      <c r="P1178" s="35">
        <f t="shared" si="956"/>
        <v>17212.078000000001</v>
      </c>
      <c r="Q1178" s="35">
        <f t="shared" si="956"/>
        <v>17212.078000000001</v>
      </c>
      <c r="R1178" s="35">
        <f t="shared" si="956"/>
        <v>0</v>
      </c>
      <c r="S1178" s="35">
        <f t="shared" si="956"/>
        <v>0</v>
      </c>
      <c r="T1178" s="35">
        <f t="shared" si="956"/>
        <v>0</v>
      </c>
      <c r="U1178" s="35">
        <f t="shared" si="956"/>
        <v>3.22</v>
      </c>
      <c r="V1178" s="35">
        <f t="shared" si="956"/>
        <v>2.56</v>
      </c>
      <c r="W1178" s="35">
        <f t="shared" si="956"/>
        <v>11159.851999999999</v>
      </c>
      <c r="X1178" s="35">
        <f t="shared" si="956"/>
        <v>11159.851999999999</v>
      </c>
      <c r="Y1178" s="35">
        <f t="shared" si="956"/>
        <v>0</v>
      </c>
      <c r="Z1178" s="35">
        <f t="shared" si="956"/>
        <v>0</v>
      </c>
      <c r="AA1178" s="35">
        <f t="shared" si="956"/>
        <v>0</v>
      </c>
      <c r="AB1178" s="35">
        <f t="shared" si="956"/>
        <v>1.1000000000000001</v>
      </c>
      <c r="AC1178" s="35">
        <f t="shared" si="956"/>
        <v>0.25</v>
      </c>
      <c r="AD1178" s="35">
        <f t="shared" si="956"/>
        <v>17954.43</v>
      </c>
      <c r="AE1178" s="35">
        <f t="shared" si="956"/>
        <v>17954.43</v>
      </c>
      <c r="AF1178" s="35">
        <f t="shared" si="956"/>
        <v>0</v>
      </c>
      <c r="AG1178" s="35">
        <f t="shared" si="956"/>
        <v>0</v>
      </c>
      <c r="AH1178" s="35">
        <f t="shared" si="956"/>
        <v>0</v>
      </c>
      <c r="AI1178" s="35">
        <f t="shared" si="956"/>
        <v>0</v>
      </c>
      <c r="AJ1178" s="35">
        <f t="shared" si="956"/>
        <v>0</v>
      </c>
      <c r="AK1178" s="35">
        <f t="shared" si="956"/>
        <v>5300</v>
      </c>
      <c r="AL1178" s="35">
        <f t="shared" si="956"/>
        <v>5300</v>
      </c>
      <c r="AM1178" s="35">
        <f t="shared" si="956"/>
        <v>0</v>
      </c>
      <c r="AN1178" s="35">
        <f t="shared" si="956"/>
        <v>0</v>
      </c>
      <c r="AO1178" s="35">
        <f t="shared" si="956"/>
        <v>0</v>
      </c>
      <c r="AP1178" s="35">
        <f t="shared" si="956"/>
        <v>0</v>
      </c>
      <c r="AQ1178" s="35">
        <f t="shared" si="956"/>
        <v>0</v>
      </c>
      <c r="AR1178" s="35">
        <f t="shared" si="956"/>
        <v>0</v>
      </c>
      <c r="AS1178" s="35">
        <f t="shared" si="956"/>
        <v>0</v>
      </c>
      <c r="AT1178" s="35">
        <f t="shared" si="956"/>
        <v>0</v>
      </c>
      <c r="AU1178" s="35">
        <f t="shared" si="956"/>
        <v>0</v>
      </c>
      <c r="AV1178" s="35">
        <f t="shared" si="956"/>
        <v>0</v>
      </c>
    </row>
    <row r="1179" spans="1:48" ht="76.5" x14ac:dyDescent="0.5">
      <c r="A1179" s="53">
        <v>1085</v>
      </c>
      <c r="B1179" s="50" t="s">
        <v>2247</v>
      </c>
      <c r="C1179" s="51" t="s">
        <v>2248</v>
      </c>
      <c r="D1179" s="52">
        <v>2016</v>
      </c>
      <c r="E1179" s="52">
        <v>2021</v>
      </c>
      <c r="F1179" s="33">
        <v>2121.5500000000002</v>
      </c>
      <c r="G1179" s="34">
        <f t="shared" ref="G1179:G1194" si="957">N1179+U1179+AB1179+AI1179+AP1179</f>
        <v>0.02</v>
      </c>
      <c r="H1179" s="34">
        <f t="shared" ref="H1179:H1194" si="958">O1179+V1179+AC1179+AJ1179+AQ1179</f>
        <v>0</v>
      </c>
      <c r="I1179" s="34">
        <f t="shared" ref="I1179:I1194" si="959">J1179+K1179+L1179</f>
        <v>1688.46</v>
      </c>
      <c r="J1179" s="34">
        <f t="shared" ref="J1179:J1194" si="960">Q1179+X1179+AE1179+AL1179+AS1179</f>
        <v>1688.46</v>
      </c>
      <c r="K1179" s="34">
        <f t="shared" ref="K1179:K1194" si="961">R1179+Y1179+AF1179+AM1179+AT1179</f>
        <v>0</v>
      </c>
      <c r="L1179" s="34">
        <f t="shared" ref="L1179:L1194" si="962">S1179+Z1179+AG1179+AN1179+AU1179</f>
        <v>0</v>
      </c>
      <c r="M1179" s="34">
        <f t="shared" ref="M1179:M1194" si="963">T1179+AA1179+AH1179+AO1179+AV1179</f>
        <v>0</v>
      </c>
      <c r="N1179" s="34">
        <v>0</v>
      </c>
      <c r="O1179" s="34">
        <v>0</v>
      </c>
      <c r="P1179" s="34">
        <f t="shared" ref="P1179:P1194" si="964">Q1179+R1179+S1179</f>
        <v>337.69200000000001</v>
      </c>
      <c r="Q1179" s="34">
        <v>337.69200000000001</v>
      </c>
      <c r="R1179" s="34">
        <v>0</v>
      </c>
      <c r="S1179" s="34">
        <v>0</v>
      </c>
      <c r="T1179" s="34">
        <v>0</v>
      </c>
      <c r="U1179" s="34">
        <v>0.02</v>
      </c>
      <c r="V1179" s="34">
        <v>0</v>
      </c>
      <c r="W1179" s="34">
        <f t="shared" ref="W1179:W1194" si="965">X1179+Y1179+Z1179</f>
        <v>1350.768</v>
      </c>
      <c r="X1179" s="34">
        <v>1350.768</v>
      </c>
      <c r="Y1179" s="34">
        <v>0</v>
      </c>
      <c r="Z1179" s="34">
        <v>0</v>
      </c>
      <c r="AA1179" s="34">
        <v>0</v>
      </c>
      <c r="AB1179" s="34">
        <v>0</v>
      </c>
      <c r="AC1179" s="34">
        <v>0</v>
      </c>
      <c r="AD1179" s="34">
        <f t="shared" ref="AD1179:AD1194" si="966">AE1179+AF1179+AG1179</f>
        <v>0</v>
      </c>
      <c r="AE1179" s="34">
        <v>0</v>
      </c>
      <c r="AF1179" s="34">
        <v>0</v>
      </c>
      <c r="AG1179" s="34">
        <v>0</v>
      </c>
      <c r="AH1179" s="34">
        <v>0</v>
      </c>
      <c r="AI1179" s="34">
        <v>0</v>
      </c>
      <c r="AJ1179" s="34">
        <v>0</v>
      </c>
      <c r="AK1179" s="34">
        <f t="shared" ref="AK1179:AK1194" si="967">AL1179+AM1179+AN1179</f>
        <v>0</v>
      </c>
      <c r="AL1179" s="34">
        <v>0</v>
      </c>
      <c r="AM1179" s="34">
        <v>0</v>
      </c>
      <c r="AN1179" s="34">
        <v>0</v>
      </c>
      <c r="AO1179" s="34">
        <v>0</v>
      </c>
      <c r="AP1179" s="34">
        <v>0</v>
      </c>
      <c r="AQ1179" s="34">
        <v>0</v>
      </c>
      <c r="AR1179" s="34">
        <f t="shared" ref="AR1179:AR1194" si="968">AS1179+AT1179+AU1179</f>
        <v>0</v>
      </c>
      <c r="AS1179" s="34">
        <v>0</v>
      </c>
      <c r="AT1179" s="34">
        <v>0</v>
      </c>
      <c r="AU1179" s="34">
        <v>0</v>
      </c>
      <c r="AV1179" s="34">
        <v>0</v>
      </c>
    </row>
    <row r="1180" spans="1:48" ht="76.5" x14ac:dyDescent="0.5">
      <c r="A1180" s="53">
        <v>1086</v>
      </c>
      <c r="B1180" s="50" t="s">
        <v>2249</v>
      </c>
      <c r="C1180" s="51" t="s">
        <v>2250</v>
      </c>
      <c r="D1180" s="52">
        <v>2018</v>
      </c>
      <c r="E1180" s="52">
        <v>2020</v>
      </c>
      <c r="F1180" s="33">
        <v>7882.7</v>
      </c>
      <c r="G1180" s="34">
        <f t="shared" si="957"/>
        <v>0</v>
      </c>
      <c r="H1180" s="34">
        <f t="shared" si="958"/>
        <v>0</v>
      </c>
      <c r="I1180" s="34">
        <f t="shared" si="959"/>
        <v>6458.52</v>
      </c>
      <c r="J1180" s="34">
        <f t="shared" si="960"/>
        <v>6458.52</v>
      </c>
      <c r="K1180" s="34">
        <f t="shared" si="961"/>
        <v>0</v>
      </c>
      <c r="L1180" s="34">
        <f t="shared" si="962"/>
        <v>0</v>
      </c>
      <c r="M1180" s="34">
        <f t="shared" si="963"/>
        <v>0</v>
      </c>
      <c r="N1180" s="34">
        <v>0</v>
      </c>
      <c r="O1180" s="34">
        <v>0</v>
      </c>
      <c r="P1180" s="34">
        <f t="shared" si="964"/>
        <v>3458.52</v>
      </c>
      <c r="Q1180" s="34">
        <v>3458.52</v>
      </c>
      <c r="R1180" s="34">
        <v>0</v>
      </c>
      <c r="S1180" s="34">
        <v>0</v>
      </c>
      <c r="T1180" s="34">
        <v>0</v>
      </c>
      <c r="U1180" s="34">
        <v>0</v>
      </c>
      <c r="V1180" s="34">
        <v>0</v>
      </c>
      <c r="W1180" s="34">
        <f t="shared" si="965"/>
        <v>3000</v>
      </c>
      <c r="X1180" s="34">
        <v>3000</v>
      </c>
      <c r="Y1180" s="34">
        <v>0</v>
      </c>
      <c r="Z1180" s="34">
        <v>0</v>
      </c>
      <c r="AA1180" s="34">
        <v>0</v>
      </c>
      <c r="AB1180" s="34">
        <v>0</v>
      </c>
      <c r="AC1180" s="34">
        <v>0</v>
      </c>
      <c r="AD1180" s="34">
        <f t="shared" si="966"/>
        <v>0</v>
      </c>
      <c r="AE1180" s="34">
        <v>0</v>
      </c>
      <c r="AF1180" s="34">
        <v>0</v>
      </c>
      <c r="AG1180" s="34">
        <v>0</v>
      </c>
      <c r="AH1180" s="34">
        <v>0</v>
      </c>
      <c r="AI1180" s="34">
        <v>0</v>
      </c>
      <c r="AJ1180" s="34">
        <v>0</v>
      </c>
      <c r="AK1180" s="34">
        <f t="shared" si="967"/>
        <v>0</v>
      </c>
      <c r="AL1180" s="34">
        <v>0</v>
      </c>
      <c r="AM1180" s="34">
        <v>0</v>
      </c>
      <c r="AN1180" s="34">
        <v>0</v>
      </c>
      <c r="AO1180" s="34">
        <v>0</v>
      </c>
      <c r="AP1180" s="34">
        <v>0</v>
      </c>
      <c r="AQ1180" s="34">
        <v>0</v>
      </c>
      <c r="AR1180" s="34">
        <f t="shared" si="968"/>
        <v>0</v>
      </c>
      <c r="AS1180" s="34">
        <v>0</v>
      </c>
      <c r="AT1180" s="34">
        <v>0</v>
      </c>
      <c r="AU1180" s="34">
        <v>0</v>
      </c>
      <c r="AV1180" s="34">
        <v>0</v>
      </c>
    </row>
    <row r="1181" spans="1:48" ht="76.5" x14ac:dyDescent="0.5">
      <c r="A1181" s="53">
        <v>1087</v>
      </c>
      <c r="B1181" s="50" t="s">
        <v>2251</v>
      </c>
      <c r="C1181" s="51" t="s">
        <v>2252</v>
      </c>
      <c r="D1181" s="52">
        <v>2018</v>
      </c>
      <c r="E1181" s="52">
        <v>2021</v>
      </c>
      <c r="F1181" s="33">
        <v>4417.3</v>
      </c>
      <c r="G1181" s="34">
        <f t="shared" si="957"/>
        <v>0.4</v>
      </c>
      <c r="H1181" s="34">
        <f t="shared" si="958"/>
        <v>1</v>
      </c>
      <c r="I1181" s="34">
        <f t="shared" si="959"/>
        <v>3567.63</v>
      </c>
      <c r="J1181" s="34">
        <f t="shared" si="960"/>
        <v>3567.63</v>
      </c>
      <c r="K1181" s="34">
        <f t="shared" si="961"/>
        <v>0</v>
      </c>
      <c r="L1181" s="34">
        <f t="shared" si="962"/>
        <v>0</v>
      </c>
      <c r="M1181" s="34">
        <f t="shared" si="963"/>
        <v>0</v>
      </c>
      <c r="N1181" s="34">
        <v>0</v>
      </c>
      <c r="O1181" s="34">
        <v>0</v>
      </c>
      <c r="P1181" s="34">
        <f t="shared" si="964"/>
        <v>713.52600000000007</v>
      </c>
      <c r="Q1181" s="34">
        <v>713.52600000000007</v>
      </c>
      <c r="R1181" s="34">
        <v>0</v>
      </c>
      <c r="S1181" s="34">
        <v>0</v>
      </c>
      <c r="T1181" s="34">
        <v>0</v>
      </c>
      <c r="U1181" s="34">
        <v>0.4</v>
      </c>
      <c r="V1181" s="34">
        <v>1</v>
      </c>
      <c r="W1181" s="34">
        <f t="shared" si="965"/>
        <v>2854.1040000000003</v>
      </c>
      <c r="X1181" s="34">
        <v>2854.1040000000003</v>
      </c>
      <c r="Y1181" s="34">
        <v>0</v>
      </c>
      <c r="Z1181" s="34">
        <v>0</v>
      </c>
      <c r="AA1181" s="34">
        <v>0</v>
      </c>
      <c r="AB1181" s="34">
        <v>0</v>
      </c>
      <c r="AC1181" s="34">
        <v>0</v>
      </c>
      <c r="AD1181" s="34">
        <f t="shared" si="966"/>
        <v>0</v>
      </c>
      <c r="AE1181" s="34">
        <v>0</v>
      </c>
      <c r="AF1181" s="34">
        <v>0</v>
      </c>
      <c r="AG1181" s="34">
        <v>0</v>
      </c>
      <c r="AH1181" s="34">
        <v>0</v>
      </c>
      <c r="AI1181" s="34">
        <v>0</v>
      </c>
      <c r="AJ1181" s="34">
        <v>0</v>
      </c>
      <c r="AK1181" s="34">
        <f t="shared" si="967"/>
        <v>0</v>
      </c>
      <c r="AL1181" s="34">
        <v>0</v>
      </c>
      <c r="AM1181" s="34">
        <v>0</v>
      </c>
      <c r="AN1181" s="34">
        <v>0</v>
      </c>
      <c r="AO1181" s="34">
        <v>0</v>
      </c>
      <c r="AP1181" s="34">
        <v>0</v>
      </c>
      <c r="AQ1181" s="34">
        <v>0</v>
      </c>
      <c r="AR1181" s="34">
        <f t="shared" si="968"/>
        <v>0</v>
      </c>
      <c r="AS1181" s="34">
        <v>0</v>
      </c>
      <c r="AT1181" s="34">
        <v>0</v>
      </c>
      <c r="AU1181" s="34">
        <v>0</v>
      </c>
      <c r="AV1181" s="34">
        <v>0</v>
      </c>
    </row>
    <row r="1182" spans="1:48" ht="153" x14ac:dyDescent="0.5">
      <c r="A1182" s="53">
        <v>1088</v>
      </c>
      <c r="B1182" s="50" t="s">
        <v>2253</v>
      </c>
      <c r="C1182" s="51" t="s">
        <v>2254</v>
      </c>
      <c r="D1182" s="52">
        <v>2021</v>
      </c>
      <c r="E1182" s="52">
        <v>2022</v>
      </c>
      <c r="F1182" s="33">
        <v>5954.43</v>
      </c>
      <c r="G1182" s="34">
        <f t="shared" si="957"/>
        <v>1.1000000000000001</v>
      </c>
      <c r="H1182" s="34">
        <f t="shared" si="958"/>
        <v>0.25</v>
      </c>
      <c r="I1182" s="34">
        <f t="shared" si="959"/>
        <v>5764.43</v>
      </c>
      <c r="J1182" s="34">
        <f t="shared" si="960"/>
        <v>5764.43</v>
      </c>
      <c r="K1182" s="34">
        <f t="shared" si="961"/>
        <v>0</v>
      </c>
      <c r="L1182" s="34">
        <f t="shared" si="962"/>
        <v>0</v>
      </c>
      <c r="M1182" s="34">
        <f t="shared" si="963"/>
        <v>0</v>
      </c>
      <c r="N1182" s="34">
        <v>0</v>
      </c>
      <c r="O1182" s="34">
        <v>0</v>
      </c>
      <c r="P1182" s="34">
        <f t="shared" si="964"/>
        <v>10</v>
      </c>
      <c r="Q1182" s="34">
        <v>10</v>
      </c>
      <c r="R1182" s="34">
        <v>0</v>
      </c>
      <c r="S1182" s="34">
        <v>0</v>
      </c>
      <c r="T1182" s="34">
        <v>0</v>
      </c>
      <c r="U1182" s="34">
        <v>0</v>
      </c>
      <c r="V1182" s="34">
        <v>0</v>
      </c>
      <c r="W1182" s="34">
        <f t="shared" si="965"/>
        <v>0</v>
      </c>
      <c r="X1182" s="34">
        <v>0</v>
      </c>
      <c r="Y1182" s="34">
        <v>0</v>
      </c>
      <c r="Z1182" s="34">
        <v>0</v>
      </c>
      <c r="AA1182" s="34">
        <v>0</v>
      </c>
      <c r="AB1182" s="34">
        <v>1.1000000000000001</v>
      </c>
      <c r="AC1182" s="34">
        <v>0.25</v>
      </c>
      <c r="AD1182" s="34">
        <f t="shared" si="966"/>
        <v>454.43</v>
      </c>
      <c r="AE1182" s="34">
        <v>454.43</v>
      </c>
      <c r="AF1182" s="34">
        <v>0</v>
      </c>
      <c r="AG1182" s="34">
        <v>0</v>
      </c>
      <c r="AH1182" s="34">
        <v>0</v>
      </c>
      <c r="AI1182" s="34">
        <v>0</v>
      </c>
      <c r="AJ1182" s="34">
        <v>0</v>
      </c>
      <c r="AK1182" s="34">
        <f t="shared" si="967"/>
        <v>5300</v>
      </c>
      <c r="AL1182" s="34">
        <v>5300</v>
      </c>
      <c r="AM1182" s="34">
        <v>0</v>
      </c>
      <c r="AN1182" s="34">
        <v>0</v>
      </c>
      <c r="AO1182" s="34">
        <v>0</v>
      </c>
      <c r="AP1182" s="34">
        <v>0</v>
      </c>
      <c r="AQ1182" s="34">
        <v>0</v>
      </c>
      <c r="AR1182" s="34">
        <f t="shared" si="968"/>
        <v>0</v>
      </c>
      <c r="AS1182" s="34">
        <v>0</v>
      </c>
      <c r="AT1182" s="34">
        <v>0</v>
      </c>
      <c r="AU1182" s="34">
        <v>0</v>
      </c>
      <c r="AV1182" s="34">
        <v>0</v>
      </c>
    </row>
    <row r="1183" spans="1:48" ht="153" x14ac:dyDescent="0.5">
      <c r="A1183" s="53">
        <v>1089</v>
      </c>
      <c r="B1183" s="50" t="s">
        <v>2255</v>
      </c>
      <c r="C1183" s="51" t="s">
        <v>2256</v>
      </c>
      <c r="D1183" s="52">
        <v>2019</v>
      </c>
      <c r="E1183" s="52">
        <v>2020</v>
      </c>
      <c r="F1183" s="33">
        <v>3983.96</v>
      </c>
      <c r="G1183" s="34">
        <f t="shared" si="957"/>
        <v>0.5</v>
      </c>
      <c r="H1183" s="34">
        <f t="shared" si="958"/>
        <v>0.63</v>
      </c>
      <c r="I1183" s="34">
        <f t="shared" si="959"/>
        <v>3829.38</v>
      </c>
      <c r="J1183" s="34">
        <f t="shared" si="960"/>
        <v>3829.38</v>
      </c>
      <c r="K1183" s="34">
        <f t="shared" si="961"/>
        <v>0</v>
      </c>
      <c r="L1183" s="34">
        <f t="shared" si="962"/>
        <v>0</v>
      </c>
      <c r="M1183" s="34">
        <f t="shared" si="963"/>
        <v>0</v>
      </c>
      <c r="N1183" s="34">
        <v>0.5</v>
      </c>
      <c r="O1183" s="34">
        <v>0.63</v>
      </c>
      <c r="P1183" s="34">
        <f t="shared" si="964"/>
        <v>3829.38</v>
      </c>
      <c r="Q1183" s="34">
        <v>3829.38</v>
      </c>
      <c r="R1183" s="34">
        <v>0</v>
      </c>
      <c r="S1183" s="34">
        <v>0</v>
      </c>
      <c r="T1183" s="34">
        <v>0</v>
      </c>
      <c r="U1183" s="34">
        <v>0</v>
      </c>
      <c r="V1183" s="34">
        <v>0</v>
      </c>
      <c r="W1183" s="34">
        <f t="shared" si="965"/>
        <v>0</v>
      </c>
      <c r="X1183" s="34">
        <v>0</v>
      </c>
      <c r="Y1183" s="34">
        <v>0</v>
      </c>
      <c r="Z1183" s="34">
        <v>0</v>
      </c>
      <c r="AA1183" s="34">
        <v>0</v>
      </c>
      <c r="AB1183" s="34">
        <v>0</v>
      </c>
      <c r="AC1183" s="34">
        <v>0</v>
      </c>
      <c r="AD1183" s="34">
        <f t="shared" si="966"/>
        <v>0</v>
      </c>
      <c r="AE1183" s="34">
        <v>0</v>
      </c>
      <c r="AF1183" s="34">
        <v>0</v>
      </c>
      <c r="AG1183" s="34">
        <v>0</v>
      </c>
      <c r="AH1183" s="34">
        <v>0</v>
      </c>
      <c r="AI1183" s="34">
        <v>0</v>
      </c>
      <c r="AJ1183" s="34">
        <v>0</v>
      </c>
      <c r="AK1183" s="34">
        <f t="shared" si="967"/>
        <v>0</v>
      </c>
      <c r="AL1183" s="34">
        <v>0</v>
      </c>
      <c r="AM1183" s="34">
        <v>0</v>
      </c>
      <c r="AN1183" s="34">
        <v>0</v>
      </c>
      <c r="AO1183" s="34">
        <v>0</v>
      </c>
      <c r="AP1183" s="34">
        <v>0</v>
      </c>
      <c r="AQ1183" s="34">
        <v>0</v>
      </c>
      <c r="AR1183" s="34">
        <f t="shared" si="968"/>
        <v>0</v>
      </c>
      <c r="AS1183" s="34">
        <v>0</v>
      </c>
      <c r="AT1183" s="34">
        <v>0</v>
      </c>
      <c r="AU1183" s="34">
        <v>0</v>
      </c>
      <c r="AV1183" s="34">
        <v>0</v>
      </c>
    </row>
    <row r="1184" spans="1:48" ht="153" x14ac:dyDescent="0.5">
      <c r="A1184" s="53">
        <v>1090</v>
      </c>
      <c r="B1184" s="50" t="s">
        <v>2257</v>
      </c>
      <c r="C1184" s="51" t="s">
        <v>2258</v>
      </c>
      <c r="D1184" s="52">
        <v>2016</v>
      </c>
      <c r="E1184" s="52">
        <v>2020</v>
      </c>
      <c r="F1184" s="33">
        <v>159.04</v>
      </c>
      <c r="G1184" s="34">
        <f t="shared" si="957"/>
        <v>0.06</v>
      </c>
      <c r="H1184" s="34">
        <f t="shared" si="958"/>
        <v>0</v>
      </c>
      <c r="I1184" s="34">
        <f t="shared" si="959"/>
        <v>97.31</v>
      </c>
      <c r="J1184" s="34">
        <f t="shared" si="960"/>
        <v>97.31</v>
      </c>
      <c r="K1184" s="34">
        <f t="shared" si="961"/>
        <v>0</v>
      </c>
      <c r="L1184" s="34">
        <f t="shared" si="962"/>
        <v>0</v>
      </c>
      <c r="M1184" s="34">
        <f t="shared" si="963"/>
        <v>0</v>
      </c>
      <c r="N1184" s="34">
        <v>0.06</v>
      </c>
      <c r="O1184" s="34">
        <v>0</v>
      </c>
      <c r="P1184" s="34">
        <f t="shared" si="964"/>
        <v>97.31</v>
      </c>
      <c r="Q1184" s="34">
        <v>97.31</v>
      </c>
      <c r="R1184" s="34">
        <v>0</v>
      </c>
      <c r="S1184" s="34">
        <v>0</v>
      </c>
      <c r="T1184" s="34">
        <v>0</v>
      </c>
      <c r="U1184" s="34">
        <v>0</v>
      </c>
      <c r="V1184" s="34">
        <v>0</v>
      </c>
      <c r="W1184" s="34">
        <f t="shared" si="965"/>
        <v>0</v>
      </c>
      <c r="X1184" s="34">
        <v>0</v>
      </c>
      <c r="Y1184" s="34">
        <v>0</v>
      </c>
      <c r="Z1184" s="34">
        <v>0</v>
      </c>
      <c r="AA1184" s="34">
        <v>0</v>
      </c>
      <c r="AB1184" s="34">
        <v>0</v>
      </c>
      <c r="AC1184" s="34">
        <v>0</v>
      </c>
      <c r="AD1184" s="34">
        <f t="shared" si="966"/>
        <v>0</v>
      </c>
      <c r="AE1184" s="34">
        <v>0</v>
      </c>
      <c r="AF1184" s="34">
        <v>0</v>
      </c>
      <c r="AG1184" s="34">
        <v>0</v>
      </c>
      <c r="AH1184" s="34">
        <v>0</v>
      </c>
      <c r="AI1184" s="34">
        <v>0</v>
      </c>
      <c r="AJ1184" s="34">
        <v>0</v>
      </c>
      <c r="AK1184" s="34">
        <f t="shared" si="967"/>
        <v>0</v>
      </c>
      <c r="AL1184" s="34">
        <v>0</v>
      </c>
      <c r="AM1184" s="34">
        <v>0</v>
      </c>
      <c r="AN1184" s="34">
        <v>0</v>
      </c>
      <c r="AO1184" s="34">
        <v>0</v>
      </c>
      <c r="AP1184" s="34">
        <v>0</v>
      </c>
      <c r="AQ1184" s="34">
        <v>0</v>
      </c>
      <c r="AR1184" s="34">
        <f t="shared" si="968"/>
        <v>0</v>
      </c>
      <c r="AS1184" s="34">
        <v>0</v>
      </c>
      <c r="AT1184" s="34">
        <v>0</v>
      </c>
      <c r="AU1184" s="34">
        <v>0</v>
      </c>
      <c r="AV1184" s="34">
        <v>0</v>
      </c>
    </row>
    <row r="1185" spans="1:48" ht="153" x14ac:dyDescent="0.5">
      <c r="A1185" s="53">
        <v>1091</v>
      </c>
      <c r="B1185" s="50" t="s">
        <v>2259</v>
      </c>
      <c r="C1185" s="51" t="s">
        <v>2260</v>
      </c>
      <c r="D1185" s="52">
        <v>2019</v>
      </c>
      <c r="E1185" s="52">
        <v>2020</v>
      </c>
      <c r="F1185" s="33">
        <v>2753.82</v>
      </c>
      <c r="G1185" s="34">
        <f t="shared" si="957"/>
        <v>0.12</v>
      </c>
      <c r="H1185" s="34">
        <f t="shared" si="958"/>
        <v>0.63</v>
      </c>
      <c r="I1185" s="34">
        <f t="shared" si="959"/>
        <v>2229.84</v>
      </c>
      <c r="J1185" s="34">
        <f t="shared" si="960"/>
        <v>2229.84</v>
      </c>
      <c r="K1185" s="34">
        <f t="shared" si="961"/>
        <v>0</v>
      </c>
      <c r="L1185" s="34">
        <f t="shared" si="962"/>
        <v>0</v>
      </c>
      <c r="M1185" s="34">
        <f t="shared" si="963"/>
        <v>0</v>
      </c>
      <c r="N1185" s="34">
        <v>0.12</v>
      </c>
      <c r="O1185" s="34">
        <v>0.63</v>
      </c>
      <c r="P1185" s="34">
        <f t="shared" si="964"/>
        <v>2229.84</v>
      </c>
      <c r="Q1185" s="34">
        <v>2229.84</v>
      </c>
      <c r="R1185" s="34">
        <v>0</v>
      </c>
      <c r="S1185" s="34">
        <v>0</v>
      </c>
      <c r="T1185" s="34">
        <v>0</v>
      </c>
      <c r="U1185" s="34">
        <v>0</v>
      </c>
      <c r="V1185" s="34">
        <v>0</v>
      </c>
      <c r="W1185" s="34">
        <f t="shared" si="965"/>
        <v>0</v>
      </c>
      <c r="X1185" s="34">
        <v>0</v>
      </c>
      <c r="Y1185" s="34">
        <v>0</v>
      </c>
      <c r="Z1185" s="34">
        <v>0</v>
      </c>
      <c r="AA1185" s="34">
        <v>0</v>
      </c>
      <c r="AB1185" s="34">
        <v>0</v>
      </c>
      <c r="AC1185" s="34">
        <v>0</v>
      </c>
      <c r="AD1185" s="34">
        <f t="shared" si="966"/>
        <v>0</v>
      </c>
      <c r="AE1185" s="34">
        <v>0</v>
      </c>
      <c r="AF1185" s="34">
        <v>0</v>
      </c>
      <c r="AG1185" s="34">
        <v>0</v>
      </c>
      <c r="AH1185" s="34">
        <v>0</v>
      </c>
      <c r="AI1185" s="34">
        <v>0</v>
      </c>
      <c r="AJ1185" s="34">
        <v>0</v>
      </c>
      <c r="AK1185" s="34">
        <f t="shared" si="967"/>
        <v>0</v>
      </c>
      <c r="AL1185" s="34">
        <v>0</v>
      </c>
      <c r="AM1185" s="34">
        <v>0</v>
      </c>
      <c r="AN1185" s="34">
        <v>0</v>
      </c>
      <c r="AO1185" s="34">
        <v>0</v>
      </c>
      <c r="AP1185" s="34">
        <v>0</v>
      </c>
      <c r="AQ1185" s="34">
        <v>0</v>
      </c>
      <c r="AR1185" s="34">
        <f t="shared" si="968"/>
        <v>0</v>
      </c>
      <c r="AS1185" s="34">
        <v>0</v>
      </c>
      <c r="AT1185" s="34">
        <v>0</v>
      </c>
      <c r="AU1185" s="34">
        <v>0</v>
      </c>
      <c r="AV1185" s="34">
        <v>0</v>
      </c>
    </row>
    <row r="1186" spans="1:48" ht="153" x14ac:dyDescent="0.5">
      <c r="A1186" s="53">
        <v>1092</v>
      </c>
      <c r="B1186" s="50" t="s">
        <v>2261</v>
      </c>
      <c r="C1186" s="51" t="s">
        <v>2262</v>
      </c>
      <c r="D1186" s="52">
        <v>2019</v>
      </c>
      <c r="E1186" s="52">
        <v>2021</v>
      </c>
      <c r="F1186" s="33">
        <v>1151.0999999999999</v>
      </c>
      <c r="G1186" s="34">
        <f t="shared" si="957"/>
        <v>0.04</v>
      </c>
      <c r="H1186" s="34">
        <f t="shared" si="958"/>
        <v>0.25</v>
      </c>
      <c r="I1186" s="34">
        <f t="shared" si="959"/>
        <v>1057.23</v>
      </c>
      <c r="J1186" s="34">
        <f t="shared" si="960"/>
        <v>1057.23</v>
      </c>
      <c r="K1186" s="34">
        <f t="shared" si="961"/>
        <v>0</v>
      </c>
      <c r="L1186" s="34">
        <f t="shared" si="962"/>
        <v>0</v>
      </c>
      <c r="M1186" s="34">
        <f t="shared" si="963"/>
        <v>0</v>
      </c>
      <c r="N1186" s="34">
        <v>0</v>
      </c>
      <c r="O1186" s="34">
        <v>0</v>
      </c>
      <c r="P1186" s="34">
        <f t="shared" si="964"/>
        <v>205.63</v>
      </c>
      <c r="Q1186" s="34">
        <v>205.63</v>
      </c>
      <c r="R1186" s="34">
        <v>0</v>
      </c>
      <c r="S1186" s="34">
        <v>0</v>
      </c>
      <c r="T1186" s="34">
        <v>0</v>
      </c>
      <c r="U1186" s="34">
        <v>0.04</v>
      </c>
      <c r="V1186" s="34">
        <v>0.25</v>
      </c>
      <c r="W1186" s="34">
        <f t="shared" si="965"/>
        <v>851.6</v>
      </c>
      <c r="X1186" s="34">
        <v>851.6</v>
      </c>
      <c r="Y1186" s="34">
        <v>0</v>
      </c>
      <c r="Z1186" s="34">
        <v>0</v>
      </c>
      <c r="AA1186" s="34">
        <v>0</v>
      </c>
      <c r="AB1186" s="34">
        <v>0</v>
      </c>
      <c r="AC1186" s="34">
        <v>0</v>
      </c>
      <c r="AD1186" s="34">
        <f t="shared" si="966"/>
        <v>0</v>
      </c>
      <c r="AE1186" s="34">
        <v>0</v>
      </c>
      <c r="AF1186" s="34">
        <v>0</v>
      </c>
      <c r="AG1186" s="34">
        <v>0</v>
      </c>
      <c r="AH1186" s="34">
        <v>0</v>
      </c>
      <c r="AI1186" s="34">
        <v>0</v>
      </c>
      <c r="AJ1186" s="34">
        <v>0</v>
      </c>
      <c r="AK1186" s="34">
        <f t="shared" si="967"/>
        <v>0</v>
      </c>
      <c r="AL1186" s="34">
        <v>0</v>
      </c>
      <c r="AM1186" s="34">
        <v>0</v>
      </c>
      <c r="AN1186" s="34">
        <v>0</v>
      </c>
      <c r="AO1186" s="34">
        <v>0</v>
      </c>
      <c r="AP1186" s="34">
        <v>0</v>
      </c>
      <c r="AQ1186" s="34">
        <v>0</v>
      </c>
      <c r="AR1186" s="34">
        <f t="shared" si="968"/>
        <v>0</v>
      </c>
      <c r="AS1186" s="34">
        <v>0</v>
      </c>
      <c r="AT1186" s="34">
        <v>0</v>
      </c>
      <c r="AU1186" s="34">
        <v>0</v>
      </c>
      <c r="AV1186" s="34">
        <v>0</v>
      </c>
    </row>
    <row r="1187" spans="1:48" ht="76.5" x14ac:dyDescent="0.5">
      <c r="A1187" s="53">
        <v>1093</v>
      </c>
      <c r="B1187" s="50" t="s">
        <v>2263</v>
      </c>
      <c r="C1187" s="51" t="s">
        <v>2264</v>
      </c>
      <c r="D1187" s="52">
        <v>2019</v>
      </c>
      <c r="E1187" s="52">
        <v>2020</v>
      </c>
      <c r="F1187" s="33">
        <v>2389.8564500000002</v>
      </c>
      <c r="G1187" s="34">
        <f t="shared" si="957"/>
        <v>0.31</v>
      </c>
      <c r="H1187" s="34">
        <f t="shared" si="958"/>
        <v>0.63</v>
      </c>
      <c r="I1187" s="34">
        <f t="shared" si="959"/>
        <v>400.04</v>
      </c>
      <c r="J1187" s="34">
        <f t="shared" si="960"/>
        <v>400.04</v>
      </c>
      <c r="K1187" s="34">
        <f t="shared" si="961"/>
        <v>0</v>
      </c>
      <c r="L1187" s="34">
        <f t="shared" si="962"/>
        <v>0</v>
      </c>
      <c r="M1187" s="34">
        <f t="shared" si="963"/>
        <v>0</v>
      </c>
      <c r="N1187" s="34">
        <v>0.31</v>
      </c>
      <c r="O1187" s="34">
        <v>0.63</v>
      </c>
      <c r="P1187" s="34">
        <f t="shared" si="964"/>
        <v>400.04</v>
      </c>
      <c r="Q1187" s="34">
        <v>400.04</v>
      </c>
      <c r="R1187" s="34">
        <v>0</v>
      </c>
      <c r="S1187" s="34">
        <v>0</v>
      </c>
      <c r="T1187" s="34">
        <v>0</v>
      </c>
      <c r="U1187" s="34">
        <v>0</v>
      </c>
      <c r="V1187" s="34">
        <v>0</v>
      </c>
      <c r="W1187" s="34">
        <f t="shared" si="965"/>
        <v>0</v>
      </c>
      <c r="X1187" s="34">
        <v>0</v>
      </c>
      <c r="Y1187" s="34">
        <v>0</v>
      </c>
      <c r="Z1187" s="34">
        <v>0</v>
      </c>
      <c r="AA1187" s="34">
        <v>0</v>
      </c>
      <c r="AB1187" s="34">
        <v>0</v>
      </c>
      <c r="AC1187" s="34">
        <v>0</v>
      </c>
      <c r="AD1187" s="34">
        <f t="shared" si="966"/>
        <v>0</v>
      </c>
      <c r="AE1187" s="34">
        <v>0</v>
      </c>
      <c r="AF1187" s="34">
        <v>0</v>
      </c>
      <c r="AG1187" s="34">
        <v>0</v>
      </c>
      <c r="AH1187" s="34">
        <v>0</v>
      </c>
      <c r="AI1187" s="34">
        <v>0</v>
      </c>
      <c r="AJ1187" s="34">
        <v>0</v>
      </c>
      <c r="AK1187" s="34">
        <f t="shared" si="967"/>
        <v>0</v>
      </c>
      <c r="AL1187" s="34">
        <v>0</v>
      </c>
      <c r="AM1187" s="34">
        <v>0</v>
      </c>
      <c r="AN1187" s="34">
        <v>0</v>
      </c>
      <c r="AO1187" s="34">
        <v>0</v>
      </c>
      <c r="AP1187" s="34">
        <v>0</v>
      </c>
      <c r="AQ1187" s="34">
        <v>0</v>
      </c>
      <c r="AR1187" s="34">
        <f t="shared" si="968"/>
        <v>0</v>
      </c>
      <c r="AS1187" s="34">
        <v>0</v>
      </c>
      <c r="AT1187" s="34">
        <v>0</v>
      </c>
      <c r="AU1187" s="34">
        <v>0</v>
      </c>
      <c r="AV1187" s="34">
        <v>0</v>
      </c>
    </row>
    <row r="1188" spans="1:48" ht="76.5" x14ac:dyDescent="0.5">
      <c r="A1188" s="53">
        <v>1094</v>
      </c>
      <c r="B1188" s="50" t="s">
        <v>2265</v>
      </c>
      <c r="C1188" s="51" t="s">
        <v>2266</v>
      </c>
      <c r="D1188" s="52">
        <v>2019</v>
      </c>
      <c r="E1188" s="52">
        <v>2021</v>
      </c>
      <c r="F1188" s="33">
        <v>1551.3</v>
      </c>
      <c r="G1188" s="34">
        <f t="shared" si="957"/>
        <v>0.06</v>
      </c>
      <c r="H1188" s="34">
        <f t="shared" si="958"/>
        <v>0.16</v>
      </c>
      <c r="I1188" s="34">
        <f t="shared" si="959"/>
        <v>1350.0800000000002</v>
      </c>
      <c r="J1188" s="34">
        <f t="shared" si="960"/>
        <v>1350.0800000000002</v>
      </c>
      <c r="K1188" s="34">
        <f t="shared" si="961"/>
        <v>0</v>
      </c>
      <c r="L1188" s="34">
        <f t="shared" si="962"/>
        <v>0</v>
      </c>
      <c r="M1188" s="34">
        <f t="shared" si="963"/>
        <v>0</v>
      </c>
      <c r="N1188" s="34">
        <v>0</v>
      </c>
      <c r="O1188" s="34">
        <v>0</v>
      </c>
      <c r="P1188" s="34">
        <f t="shared" si="964"/>
        <v>181.9</v>
      </c>
      <c r="Q1188" s="34">
        <v>181.9</v>
      </c>
      <c r="R1188" s="34">
        <v>0</v>
      </c>
      <c r="S1188" s="34">
        <v>0</v>
      </c>
      <c r="T1188" s="34">
        <v>0</v>
      </c>
      <c r="U1188" s="34">
        <v>0.06</v>
      </c>
      <c r="V1188" s="34">
        <v>0.16</v>
      </c>
      <c r="W1188" s="34">
        <f t="shared" si="965"/>
        <v>1168.18</v>
      </c>
      <c r="X1188" s="34">
        <v>1168.18</v>
      </c>
      <c r="Y1188" s="34">
        <v>0</v>
      </c>
      <c r="Z1188" s="34">
        <v>0</v>
      </c>
      <c r="AA1188" s="34">
        <v>0</v>
      </c>
      <c r="AB1188" s="34">
        <v>0</v>
      </c>
      <c r="AC1188" s="34">
        <v>0</v>
      </c>
      <c r="AD1188" s="34">
        <f t="shared" si="966"/>
        <v>0</v>
      </c>
      <c r="AE1188" s="34">
        <v>0</v>
      </c>
      <c r="AF1188" s="34">
        <v>0</v>
      </c>
      <c r="AG1188" s="34">
        <v>0</v>
      </c>
      <c r="AH1188" s="34">
        <v>0</v>
      </c>
      <c r="AI1188" s="34">
        <v>0</v>
      </c>
      <c r="AJ1188" s="34">
        <v>0</v>
      </c>
      <c r="AK1188" s="34">
        <f t="shared" si="967"/>
        <v>0</v>
      </c>
      <c r="AL1188" s="34">
        <v>0</v>
      </c>
      <c r="AM1188" s="34">
        <v>0</v>
      </c>
      <c r="AN1188" s="34">
        <v>0</v>
      </c>
      <c r="AO1188" s="34">
        <v>0</v>
      </c>
      <c r="AP1188" s="34">
        <v>0</v>
      </c>
      <c r="AQ1188" s="34">
        <v>0</v>
      </c>
      <c r="AR1188" s="34">
        <f t="shared" si="968"/>
        <v>0</v>
      </c>
      <c r="AS1188" s="34">
        <v>0</v>
      </c>
      <c r="AT1188" s="34">
        <v>0</v>
      </c>
      <c r="AU1188" s="34">
        <v>0</v>
      </c>
      <c r="AV1188" s="34">
        <v>0</v>
      </c>
    </row>
    <row r="1189" spans="1:48" ht="76.5" x14ac:dyDescent="0.5">
      <c r="A1189" s="53">
        <v>1095</v>
      </c>
      <c r="B1189" s="50" t="s">
        <v>2267</v>
      </c>
      <c r="C1189" s="51" t="s">
        <v>2268</v>
      </c>
      <c r="D1189" s="52">
        <v>2019</v>
      </c>
      <c r="E1189" s="52">
        <v>2021</v>
      </c>
      <c r="F1189" s="33">
        <v>2308.25</v>
      </c>
      <c r="G1189" s="34">
        <f t="shared" si="957"/>
        <v>0.2</v>
      </c>
      <c r="H1189" s="34">
        <f t="shared" si="958"/>
        <v>0.1</v>
      </c>
      <c r="I1189" s="34">
        <f t="shared" si="959"/>
        <v>626.08000000000004</v>
      </c>
      <c r="J1189" s="34">
        <f t="shared" si="960"/>
        <v>626.08000000000004</v>
      </c>
      <c r="K1189" s="34">
        <f t="shared" si="961"/>
        <v>0</v>
      </c>
      <c r="L1189" s="34">
        <f t="shared" si="962"/>
        <v>0</v>
      </c>
      <c r="M1189" s="34">
        <f t="shared" si="963"/>
        <v>0</v>
      </c>
      <c r="N1189" s="34">
        <v>0</v>
      </c>
      <c r="O1189" s="34">
        <v>0</v>
      </c>
      <c r="P1189" s="34">
        <f t="shared" si="964"/>
        <v>166.43</v>
      </c>
      <c r="Q1189" s="34">
        <v>166.43</v>
      </c>
      <c r="R1189" s="34">
        <v>0</v>
      </c>
      <c r="S1189" s="34">
        <v>0</v>
      </c>
      <c r="T1189" s="34">
        <v>0</v>
      </c>
      <c r="U1189" s="34">
        <v>0.2</v>
      </c>
      <c r="V1189" s="34">
        <v>0.1</v>
      </c>
      <c r="W1189" s="34">
        <f t="shared" si="965"/>
        <v>459.65000000000003</v>
      </c>
      <c r="X1189" s="34">
        <v>459.65000000000003</v>
      </c>
      <c r="Y1189" s="34">
        <v>0</v>
      </c>
      <c r="Z1189" s="34">
        <v>0</v>
      </c>
      <c r="AA1189" s="34">
        <v>0</v>
      </c>
      <c r="AB1189" s="34">
        <v>0</v>
      </c>
      <c r="AC1189" s="34">
        <v>0</v>
      </c>
      <c r="AD1189" s="34">
        <f t="shared" si="966"/>
        <v>0</v>
      </c>
      <c r="AE1189" s="34">
        <v>0</v>
      </c>
      <c r="AF1189" s="34">
        <v>0</v>
      </c>
      <c r="AG1189" s="34">
        <v>0</v>
      </c>
      <c r="AH1189" s="34">
        <v>0</v>
      </c>
      <c r="AI1189" s="34">
        <v>0</v>
      </c>
      <c r="AJ1189" s="34">
        <v>0</v>
      </c>
      <c r="AK1189" s="34">
        <f t="shared" si="967"/>
        <v>0</v>
      </c>
      <c r="AL1189" s="34">
        <v>0</v>
      </c>
      <c r="AM1189" s="34">
        <v>0</v>
      </c>
      <c r="AN1189" s="34">
        <v>0</v>
      </c>
      <c r="AO1189" s="34">
        <v>0</v>
      </c>
      <c r="AP1189" s="34">
        <v>0</v>
      </c>
      <c r="AQ1189" s="34">
        <v>0</v>
      </c>
      <c r="AR1189" s="34">
        <f t="shared" si="968"/>
        <v>0</v>
      </c>
      <c r="AS1189" s="34">
        <v>0</v>
      </c>
      <c r="AT1189" s="34">
        <v>0</v>
      </c>
      <c r="AU1189" s="34">
        <v>0</v>
      </c>
      <c r="AV1189" s="34">
        <v>0</v>
      </c>
    </row>
    <row r="1190" spans="1:48" ht="76.5" x14ac:dyDescent="0.5">
      <c r="A1190" s="53">
        <v>1096</v>
      </c>
      <c r="B1190" s="50" t="s">
        <v>2269</v>
      </c>
      <c r="C1190" s="51" t="s">
        <v>2270</v>
      </c>
      <c r="D1190" s="52">
        <v>2020</v>
      </c>
      <c r="E1190" s="52">
        <v>2020</v>
      </c>
      <c r="F1190" s="33">
        <v>1815.6</v>
      </c>
      <c r="G1190" s="34">
        <f t="shared" si="957"/>
        <v>0.06</v>
      </c>
      <c r="H1190" s="34">
        <f t="shared" si="958"/>
        <v>0.25</v>
      </c>
      <c r="I1190" s="34">
        <f t="shared" si="959"/>
        <v>1807.2</v>
      </c>
      <c r="J1190" s="34">
        <f t="shared" si="960"/>
        <v>1807.2</v>
      </c>
      <c r="K1190" s="34">
        <f t="shared" si="961"/>
        <v>0</v>
      </c>
      <c r="L1190" s="34">
        <f t="shared" si="962"/>
        <v>0</v>
      </c>
      <c r="M1190" s="34">
        <f t="shared" si="963"/>
        <v>0</v>
      </c>
      <c r="N1190" s="34">
        <v>0.06</v>
      </c>
      <c r="O1190" s="34">
        <v>0.25</v>
      </c>
      <c r="P1190" s="34">
        <f t="shared" si="964"/>
        <v>1807.2</v>
      </c>
      <c r="Q1190" s="34">
        <v>1807.2</v>
      </c>
      <c r="R1190" s="34">
        <v>0</v>
      </c>
      <c r="S1190" s="34">
        <v>0</v>
      </c>
      <c r="T1190" s="34">
        <v>0</v>
      </c>
      <c r="U1190" s="34">
        <v>0</v>
      </c>
      <c r="V1190" s="34">
        <v>0</v>
      </c>
      <c r="W1190" s="34">
        <f t="shared" si="965"/>
        <v>0</v>
      </c>
      <c r="X1190" s="34">
        <v>0</v>
      </c>
      <c r="Y1190" s="34">
        <v>0</v>
      </c>
      <c r="Z1190" s="34">
        <v>0</v>
      </c>
      <c r="AA1190" s="34">
        <v>0</v>
      </c>
      <c r="AB1190" s="34">
        <v>0</v>
      </c>
      <c r="AC1190" s="34">
        <v>0</v>
      </c>
      <c r="AD1190" s="34">
        <f t="shared" si="966"/>
        <v>0</v>
      </c>
      <c r="AE1190" s="34">
        <v>0</v>
      </c>
      <c r="AF1190" s="34">
        <v>0</v>
      </c>
      <c r="AG1190" s="34">
        <v>0</v>
      </c>
      <c r="AH1190" s="34">
        <v>0</v>
      </c>
      <c r="AI1190" s="34">
        <v>0</v>
      </c>
      <c r="AJ1190" s="34">
        <v>0</v>
      </c>
      <c r="AK1190" s="34">
        <f t="shared" si="967"/>
        <v>0</v>
      </c>
      <c r="AL1190" s="34">
        <v>0</v>
      </c>
      <c r="AM1190" s="34">
        <v>0</v>
      </c>
      <c r="AN1190" s="34">
        <v>0</v>
      </c>
      <c r="AO1190" s="34">
        <v>0</v>
      </c>
      <c r="AP1190" s="34">
        <v>0</v>
      </c>
      <c r="AQ1190" s="34">
        <v>0</v>
      </c>
      <c r="AR1190" s="34">
        <f t="shared" si="968"/>
        <v>0</v>
      </c>
      <c r="AS1190" s="34">
        <v>0</v>
      </c>
      <c r="AT1190" s="34">
        <v>0</v>
      </c>
      <c r="AU1190" s="34">
        <v>0</v>
      </c>
      <c r="AV1190" s="34">
        <v>0</v>
      </c>
    </row>
    <row r="1191" spans="1:48" ht="114.75" x14ac:dyDescent="0.5">
      <c r="A1191" s="53">
        <v>1097</v>
      </c>
      <c r="B1191" s="50" t="s">
        <v>2271</v>
      </c>
      <c r="C1191" s="51" t="s">
        <v>2272</v>
      </c>
      <c r="D1191" s="52">
        <v>2020</v>
      </c>
      <c r="E1191" s="52">
        <v>2021</v>
      </c>
      <c r="F1191" s="33">
        <v>6324.14</v>
      </c>
      <c r="G1191" s="34">
        <f t="shared" si="957"/>
        <v>0.8</v>
      </c>
      <c r="H1191" s="34">
        <f t="shared" si="958"/>
        <v>0.4</v>
      </c>
      <c r="I1191" s="34">
        <f t="shared" si="959"/>
        <v>6317.95</v>
      </c>
      <c r="J1191" s="34">
        <f t="shared" si="960"/>
        <v>6317.95</v>
      </c>
      <c r="K1191" s="34">
        <f t="shared" si="961"/>
        <v>0</v>
      </c>
      <c r="L1191" s="34">
        <f t="shared" si="962"/>
        <v>0</v>
      </c>
      <c r="M1191" s="34">
        <f t="shared" si="963"/>
        <v>0</v>
      </c>
      <c r="N1191" s="34">
        <v>0</v>
      </c>
      <c r="O1191" s="34">
        <v>0</v>
      </c>
      <c r="P1191" s="34">
        <f t="shared" si="964"/>
        <v>1193.81</v>
      </c>
      <c r="Q1191" s="34">
        <v>1193.81</v>
      </c>
      <c r="R1191" s="34">
        <v>0</v>
      </c>
      <c r="S1191" s="34">
        <v>0</v>
      </c>
      <c r="T1191" s="34">
        <v>0</v>
      </c>
      <c r="U1191" s="34">
        <v>0.8</v>
      </c>
      <c r="V1191" s="34">
        <v>0.4</v>
      </c>
      <c r="W1191" s="34">
        <f t="shared" si="965"/>
        <v>124.14</v>
      </c>
      <c r="X1191" s="34">
        <v>124.14</v>
      </c>
      <c r="Y1191" s="34">
        <v>0</v>
      </c>
      <c r="Z1191" s="34">
        <v>0</v>
      </c>
      <c r="AA1191" s="34">
        <v>0</v>
      </c>
      <c r="AB1191" s="34">
        <v>0</v>
      </c>
      <c r="AC1191" s="34">
        <v>0</v>
      </c>
      <c r="AD1191" s="34">
        <f t="shared" si="966"/>
        <v>5000</v>
      </c>
      <c r="AE1191" s="34">
        <v>5000</v>
      </c>
      <c r="AF1191" s="34">
        <v>0</v>
      </c>
      <c r="AG1191" s="34">
        <v>0</v>
      </c>
      <c r="AH1191" s="34">
        <v>0</v>
      </c>
      <c r="AI1191" s="34">
        <v>0</v>
      </c>
      <c r="AJ1191" s="34">
        <v>0</v>
      </c>
      <c r="AK1191" s="34">
        <f t="shared" si="967"/>
        <v>0</v>
      </c>
      <c r="AL1191" s="34">
        <v>0</v>
      </c>
      <c r="AM1191" s="34">
        <v>0</v>
      </c>
      <c r="AN1191" s="34">
        <v>0</v>
      </c>
      <c r="AO1191" s="34">
        <v>0</v>
      </c>
      <c r="AP1191" s="34">
        <v>0</v>
      </c>
      <c r="AQ1191" s="34">
        <v>0</v>
      </c>
      <c r="AR1191" s="34">
        <f t="shared" si="968"/>
        <v>0</v>
      </c>
      <c r="AS1191" s="34">
        <v>0</v>
      </c>
      <c r="AT1191" s="34">
        <v>0</v>
      </c>
      <c r="AU1191" s="34">
        <v>0</v>
      </c>
      <c r="AV1191" s="34">
        <v>0</v>
      </c>
    </row>
    <row r="1192" spans="1:48" ht="153" x14ac:dyDescent="0.5">
      <c r="A1192" s="53">
        <v>1098</v>
      </c>
      <c r="B1192" s="50" t="s">
        <v>2255</v>
      </c>
      <c r="C1192" s="51" t="s">
        <v>2273</v>
      </c>
      <c r="D1192" s="52">
        <v>2020</v>
      </c>
      <c r="E1192" s="52">
        <v>2021</v>
      </c>
      <c r="F1192" s="33">
        <v>7029.62</v>
      </c>
      <c r="G1192" s="34">
        <f t="shared" si="957"/>
        <v>1.1000000000000001</v>
      </c>
      <c r="H1192" s="34">
        <f t="shared" si="958"/>
        <v>0.4</v>
      </c>
      <c r="I1192" s="34">
        <f t="shared" si="959"/>
        <v>6456.6100000000006</v>
      </c>
      <c r="J1192" s="34">
        <f t="shared" si="960"/>
        <v>6456.6100000000006</v>
      </c>
      <c r="K1192" s="34">
        <f t="shared" si="961"/>
        <v>0</v>
      </c>
      <c r="L1192" s="34">
        <f t="shared" si="962"/>
        <v>0</v>
      </c>
      <c r="M1192" s="34">
        <f t="shared" si="963"/>
        <v>0</v>
      </c>
      <c r="N1192" s="34">
        <v>0</v>
      </c>
      <c r="O1192" s="34">
        <v>0</v>
      </c>
      <c r="P1192" s="34">
        <f t="shared" si="964"/>
        <v>832.91</v>
      </c>
      <c r="Q1192" s="34">
        <v>832.91</v>
      </c>
      <c r="R1192" s="34">
        <v>0</v>
      </c>
      <c r="S1192" s="34">
        <v>0</v>
      </c>
      <c r="T1192" s="34">
        <v>0</v>
      </c>
      <c r="U1192" s="34">
        <v>1.1000000000000001</v>
      </c>
      <c r="V1192" s="34">
        <v>0.4</v>
      </c>
      <c r="W1192" s="34">
        <f t="shared" si="965"/>
        <v>623.70000000000005</v>
      </c>
      <c r="X1192" s="34">
        <v>623.70000000000005</v>
      </c>
      <c r="Y1192" s="34">
        <v>0</v>
      </c>
      <c r="Z1192" s="34">
        <v>0</v>
      </c>
      <c r="AA1192" s="34">
        <v>0</v>
      </c>
      <c r="AB1192" s="34">
        <v>0</v>
      </c>
      <c r="AC1192" s="34">
        <v>0</v>
      </c>
      <c r="AD1192" s="34">
        <f t="shared" si="966"/>
        <v>5000</v>
      </c>
      <c r="AE1192" s="34">
        <v>5000</v>
      </c>
      <c r="AF1192" s="34">
        <v>0</v>
      </c>
      <c r="AG1192" s="34">
        <v>0</v>
      </c>
      <c r="AH1192" s="34">
        <v>0</v>
      </c>
      <c r="AI1192" s="34">
        <v>0</v>
      </c>
      <c r="AJ1192" s="34">
        <v>0</v>
      </c>
      <c r="AK1192" s="34">
        <f t="shared" si="967"/>
        <v>0</v>
      </c>
      <c r="AL1192" s="34">
        <v>0</v>
      </c>
      <c r="AM1192" s="34">
        <v>0</v>
      </c>
      <c r="AN1192" s="34">
        <v>0</v>
      </c>
      <c r="AO1192" s="34">
        <v>0</v>
      </c>
      <c r="AP1192" s="34">
        <v>0</v>
      </c>
      <c r="AQ1192" s="34">
        <v>0</v>
      </c>
      <c r="AR1192" s="34">
        <f t="shared" si="968"/>
        <v>0</v>
      </c>
      <c r="AS1192" s="34">
        <v>0</v>
      </c>
      <c r="AT1192" s="34">
        <v>0</v>
      </c>
      <c r="AU1192" s="34">
        <v>0</v>
      </c>
      <c r="AV1192" s="34">
        <v>0</v>
      </c>
    </row>
    <row r="1193" spans="1:48" ht="76.5" x14ac:dyDescent="0.5">
      <c r="A1193" s="53">
        <v>1099</v>
      </c>
      <c r="B1193" s="50" t="s">
        <v>2814</v>
      </c>
      <c r="C1193" s="51" t="s">
        <v>2815</v>
      </c>
      <c r="D1193" s="52">
        <v>2020</v>
      </c>
      <c r="E1193" s="52">
        <v>2021</v>
      </c>
      <c r="F1193" s="33">
        <v>8237.7099999999991</v>
      </c>
      <c r="G1193" s="34">
        <f t="shared" si="957"/>
        <v>0.6</v>
      </c>
      <c r="H1193" s="34">
        <f t="shared" si="958"/>
        <v>0.25</v>
      </c>
      <c r="I1193" s="34">
        <f t="shared" si="959"/>
        <v>8237.7099999999991</v>
      </c>
      <c r="J1193" s="34">
        <f t="shared" si="960"/>
        <v>8237.7099999999991</v>
      </c>
      <c r="K1193" s="34">
        <f t="shared" si="961"/>
        <v>0</v>
      </c>
      <c r="L1193" s="34">
        <f t="shared" si="962"/>
        <v>0</v>
      </c>
      <c r="M1193" s="34">
        <f t="shared" si="963"/>
        <v>0</v>
      </c>
      <c r="N1193" s="34">
        <v>0</v>
      </c>
      <c r="O1193" s="34">
        <v>0</v>
      </c>
      <c r="P1193" s="34">
        <f t="shared" si="964"/>
        <v>10</v>
      </c>
      <c r="Q1193" s="34">
        <v>10</v>
      </c>
      <c r="R1193" s="34">
        <v>0</v>
      </c>
      <c r="S1193" s="34">
        <v>0</v>
      </c>
      <c r="T1193" s="34">
        <v>0</v>
      </c>
      <c r="U1193" s="34">
        <v>0.6</v>
      </c>
      <c r="V1193" s="34">
        <v>0.25</v>
      </c>
      <c r="W1193" s="34">
        <f t="shared" si="965"/>
        <v>727.71</v>
      </c>
      <c r="X1193" s="34">
        <v>727.71</v>
      </c>
      <c r="Y1193" s="34">
        <v>0</v>
      </c>
      <c r="Z1193" s="34">
        <v>0</v>
      </c>
      <c r="AA1193" s="34">
        <v>0</v>
      </c>
      <c r="AB1193" s="34">
        <v>0</v>
      </c>
      <c r="AC1193" s="34">
        <v>0</v>
      </c>
      <c r="AD1193" s="34">
        <f t="shared" si="966"/>
        <v>7500</v>
      </c>
      <c r="AE1193" s="34">
        <v>7500</v>
      </c>
      <c r="AF1193" s="34">
        <v>0</v>
      </c>
      <c r="AG1193" s="34">
        <v>0</v>
      </c>
      <c r="AH1193" s="34">
        <v>0</v>
      </c>
      <c r="AI1193" s="34">
        <v>0</v>
      </c>
      <c r="AJ1193" s="34">
        <v>0</v>
      </c>
      <c r="AK1193" s="34">
        <f t="shared" si="967"/>
        <v>0</v>
      </c>
      <c r="AL1193" s="34">
        <v>0</v>
      </c>
      <c r="AM1193" s="34">
        <v>0</v>
      </c>
      <c r="AN1193" s="34">
        <v>0</v>
      </c>
      <c r="AO1193" s="34">
        <v>0</v>
      </c>
      <c r="AP1193" s="34">
        <v>0</v>
      </c>
      <c r="AQ1193" s="34">
        <v>0</v>
      </c>
      <c r="AR1193" s="34">
        <f t="shared" si="968"/>
        <v>0</v>
      </c>
      <c r="AS1193" s="34">
        <v>0</v>
      </c>
      <c r="AT1193" s="34">
        <v>0</v>
      </c>
      <c r="AU1193" s="34">
        <v>0</v>
      </c>
      <c r="AV1193" s="34">
        <v>0</v>
      </c>
    </row>
    <row r="1194" spans="1:48" ht="114.75" x14ac:dyDescent="0.5">
      <c r="A1194" s="53">
        <v>1100</v>
      </c>
      <c r="B1194" s="50" t="s">
        <v>2274</v>
      </c>
      <c r="C1194" s="51" t="s">
        <v>2275</v>
      </c>
      <c r="D1194" s="52">
        <v>2020</v>
      </c>
      <c r="E1194" s="52">
        <v>2020</v>
      </c>
      <c r="F1194" s="33">
        <v>1837.05</v>
      </c>
      <c r="G1194" s="34">
        <f t="shared" si="957"/>
        <v>0.06</v>
      </c>
      <c r="H1194" s="34">
        <f t="shared" si="958"/>
        <v>0.16</v>
      </c>
      <c r="I1194" s="34">
        <f t="shared" si="959"/>
        <v>1737.89</v>
      </c>
      <c r="J1194" s="34">
        <f t="shared" si="960"/>
        <v>1737.89</v>
      </c>
      <c r="K1194" s="34">
        <f t="shared" si="961"/>
        <v>0</v>
      </c>
      <c r="L1194" s="34">
        <f t="shared" si="962"/>
        <v>0</v>
      </c>
      <c r="M1194" s="34">
        <f t="shared" si="963"/>
        <v>0</v>
      </c>
      <c r="N1194" s="34">
        <v>0.06</v>
      </c>
      <c r="O1194" s="34">
        <v>0.16</v>
      </c>
      <c r="P1194" s="34">
        <f t="shared" si="964"/>
        <v>1737.89</v>
      </c>
      <c r="Q1194" s="33">
        <v>1737.89</v>
      </c>
      <c r="R1194" s="34">
        <v>0</v>
      </c>
      <c r="S1194" s="34">
        <v>0</v>
      </c>
      <c r="T1194" s="34">
        <v>0</v>
      </c>
      <c r="U1194" s="34">
        <v>0</v>
      </c>
      <c r="V1194" s="34">
        <v>0</v>
      </c>
      <c r="W1194" s="34">
        <f t="shared" si="965"/>
        <v>0</v>
      </c>
      <c r="X1194" s="34">
        <v>0</v>
      </c>
      <c r="Y1194" s="34">
        <v>0</v>
      </c>
      <c r="Z1194" s="34">
        <v>0</v>
      </c>
      <c r="AA1194" s="34">
        <v>0</v>
      </c>
      <c r="AB1194" s="34">
        <v>0</v>
      </c>
      <c r="AC1194" s="34">
        <v>0</v>
      </c>
      <c r="AD1194" s="34">
        <f t="shared" si="966"/>
        <v>0</v>
      </c>
      <c r="AE1194" s="34">
        <v>0</v>
      </c>
      <c r="AF1194" s="34">
        <v>0</v>
      </c>
      <c r="AG1194" s="34">
        <v>0</v>
      </c>
      <c r="AH1194" s="34">
        <v>0</v>
      </c>
      <c r="AI1194" s="34">
        <v>0</v>
      </c>
      <c r="AJ1194" s="34">
        <v>0</v>
      </c>
      <c r="AK1194" s="34">
        <f t="shared" si="967"/>
        <v>0</v>
      </c>
      <c r="AL1194" s="34">
        <v>0</v>
      </c>
      <c r="AM1194" s="34">
        <v>0</v>
      </c>
      <c r="AN1194" s="34">
        <v>0</v>
      </c>
      <c r="AO1194" s="34">
        <v>0</v>
      </c>
      <c r="AP1194" s="34">
        <v>0</v>
      </c>
      <c r="AQ1194" s="34">
        <v>0</v>
      </c>
      <c r="AR1194" s="34">
        <f t="shared" si="968"/>
        <v>0</v>
      </c>
      <c r="AS1194" s="34">
        <v>0</v>
      </c>
      <c r="AT1194" s="34">
        <v>0</v>
      </c>
      <c r="AU1194" s="34">
        <v>0</v>
      </c>
      <c r="AV1194" s="34">
        <v>0</v>
      </c>
    </row>
    <row r="1195" spans="1:48" ht="38.25" x14ac:dyDescent="0.5">
      <c r="A1195" s="53"/>
      <c r="B1195" s="55" t="s">
        <v>813</v>
      </c>
      <c r="C1195" s="48"/>
      <c r="D1195" s="45"/>
      <c r="E1195" s="45"/>
      <c r="F1195" s="35">
        <f>SUM(F1196:F1200)</f>
        <v>28427.044910000001</v>
      </c>
      <c r="G1195" s="35">
        <f t="shared" ref="G1195:AV1195" si="969">SUM(G1196:G1200)</f>
        <v>3.8000000000000003</v>
      </c>
      <c r="H1195" s="35">
        <f t="shared" si="969"/>
        <v>1.4500000000000002</v>
      </c>
      <c r="I1195" s="35">
        <f t="shared" si="969"/>
        <v>25770.839999999997</v>
      </c>
      <c r="J1195" s="35">
        <f t="shared" si="969"/>
        <v>25770.839999999997</v>
      </c>
      <c r="K1195" s="35">
        <f t="shared" si="969"/>
        <v>0</v>
      </c>
      <c r="L1195" s="35">
        <f t="shared" si="969"/>
        <v>0</v>
      </c>
      <c r="M1195" s="35">
        <f t="shared" si="969"/>
        <v>0</v>
      </c>
      <c r="N1195" s="35">
        <f t="shared" si="969"/>
        <v>1.8</v>
      </c>
      <c r="O1195" s="35">
        <f t="shared" si="969"/>
        <v>0.25</v>
      </c>
      <c r="P1195" s="35">
        <f t="shared" si="969"/>
        <v>11144.14</v>
      </c>
      <c r="Q1195" s="35">
        <f t="shared" si="969"/>
        <v>11144.14</v>
      </c>
      <c r="R1195" s="35">
        <f t="shared" si="969"/>
        <v>0</v>
      </c>
      <c r="S1195" s="35">
        <f t="shared" si="969"/>
        <v>0</v>
      </c>
      <c r="T1195" s="35">
        <f t="shared" si="969"/>
        <v>0</v>
      </c>
      <c r="U1195" s="35">
        <f t="shared" si="969"/>
        <v>0.4</v>
      </c>
      <c r="V1195" s="35">
        <f t="shared" si="969"/>
        <v>0.4</v>
      </c>
      <c r="W1195" s="35">
        <f t="shared" si="969"/>
        <v>601.98</v>
      </c>
      <c r="X1195" s="35">
        <f t="shared" si="969"/>
        <v>601.98</v>
      </c>
      <c r="Y1195" s="35">
        <f t="shared" si="969"/>
        <v>0</v>
      </c>
      <c r="Z1195" s="35">
        <f t="shared" si="969"/>
        <v>0</v>
      </c>
      <c r="AA1195" s="35">
        <f t="shared" si="969"/>
        <v>0</v>
      </c>
      <c r="AB1195" s="35">
        <f t="shared" si="969"/>
        <v>0</v>
      </c>
      <c r="AC1195" s="35">
        <f t="shared" si="969"/>
        <v>0</v>
      </c>
      <c r="AD1195" s="35">
        <f t="shared" si="969"/>
        <v>4500</v>
      </c>
      <c r="AE1195" s="35">
        <f t="shared" si="969"/>
        <v>4500</v>
      </c>
      <c r="AF1195" s="35">
        <f t="shared" si="969"/>
        <v>0</v>
      </c>
      <c r="AG1195" s="35">
        <f t="shared" si="969"/>
        <v>0</v>
      </c>
      <c r="AH1195" s="35">
        <f t="shared" si="969"/>
        <v>0</v>
      </c>
      <c r="AI1195" s="35">
        <f t="shared" si="969"/>
        <v>1</v>
      </c>
      <c r="AJ1195" s="35">
        <f t="shared" si="969"/>
        <v>0.8</v>
      </c>
      <c r="AK1195" s="35">
        <f t="shared" si="969"/>
        <v>224.71999999999997</v>
      </c>
      <c r="AL1195" s="35">
        <f t="shared" si="969"/>
        <v>224.71999999999997</v>
      </c>
      <c r="AM1195" s="35">
        <f t="shared" si="969"/>
        <v>0</v>
      </c>
      <c r="AN1195" s="35">
        <f t="shared" si="969"/>
        <v>0</v>
      </c>
      <c r="AO1195" s="35">
        <f t="shared" si="969"/>
        <v>0</v>
      </c>
      <c r="AP1195" s="35">
        <f t="shared" si="969"/>
        <v>0.6</v>
      </c>
      <c r="AQ1195" s="35">
        <f t="shared" si="969"/>
        <v>0</v>
      </c>
      <c r="AR1195" s="35">
        <f t="shared" si="969"/>
        <v>9300</v>
      </c>
      <c r="AS1195" s="35">
        <f t="shared" si="969"/>
        <v>9300</v>
      </c>
      <c r="AT1195" s="35">
        <f t="shared" si="969"/>
        <v>0</v>
      </c>
      <c r="AU1195" s="35">
        <f t="shared" si="969"/>
        <v>0</v>
      </c>
      <c r="AV1195" s="35">
        <f t="shared" si="969"/>
        <v>0</v>
      </c>
    </row>
    <row r="1196" spans="1:48" ht="153" x14ac:dyDescent="0.5">
      <c r="A1196" s="53">
        <v>1101</v>
      </c>
      <c r="B1196" s="50" t="s">
        <v>2276</v>
      </c>
      <c r="C1196" s="51" t="s">
        <v>2277</v>
      </c>
      <c r="D1196" s="52">
        <v>2019</v>
      </c>
      <c r="E1196" s="52">
        <v>2020</v>
      </c>
      <c r="F1196" s="33">
        <v>1974.0149099999999</v>
      </c>
      <c r="G1196" s="34">
        <f t="shared" ref="G1196:H1200" si="970">N1196+U1196+AB1196+AI1196+AP1196</f>
        <v>0.2</v>
      </c>
      <c r="H1196" s="34">
        <f t="shared" si="970"/>
        <v>0.25</v>
      </c>
      <c r="I1196" s="34">
        <f t="shared" ref="I1196:I1200" si="971">J1196+K1196+L1196</f>
        <v>434.35</v>
      </c>
      <c r="J1196" s="34">
        <f t="shared" ref="J1196:M1200" si="972">Q1196+X1196+AE1196+AL1196+AS1196</f>
        <v>434.35</v>
      </c>
      <c r="K1196" s="34">
        <f t="shared" si="972"/>
        <v>0</v>
      </c>
      <c r="L1196" s="34">
        <f t="shared" si="972"/>
        <v>0</v>
      </c>
      <c r="M1196" s="34">
        <f t="shared" si="972"/>
        <v>0</v>
      </c>
      <c r="N1196" s="34">
        <v>0.2</v>
      </c>
      <c r="O1196" s="34">
        <v>0.25</v>
      </c>
      <c r="P1196" s="34">
        <f t="shared" ref="P1196:P1200" si="973">Q1196+R1196+S1196</f>
        <v>434.35</v>
      </c>
      <c r="Q1196" s="34">
        <v>434.35</v>
      </c>
      <c r="R1196" s="34">
        <v>0</v>
      </c>
      <c r="S1196" s="34">
        <v>0</v>
      </c>
      <c r="T1196" s="34">
        <v>0</v>
      </c>
      <c r="U1196" s="34">
        <v>0</v>
      </c>
      <c r="V1196" s="34">
        <v>0</v>
      </c>
      <c r="W1196" s="34">
        <f t="shared" ref="W1196:W1200" si="974">X1196+Y1196+Z1196</f>
        <v>0</v>
      </c>
      <c r="X1196" s="34">
        <v>0</v>
      </c>
      <c r="Y1196" s="34">
        <v>0</v>
      </c>
      <c r="Z1196" s="34">
        <v>0</v>
      </c>
      <c r="AA1196" s="34">
        <v>0</v>
      </c>
      <c r="AB1196" s="34">
        <v>0</v>
      </c>
      <c r="AC1196" s="34">
        <v>0</v>
      </c>
      <c r="AD1196" s="34">
        <f t="shared" ref="AD1196:AD1200" si="975">AE1196+AF1196+AG1196</f>
        <v>0</v>
      </c>
      <c r="AE1196" s="34">
        <v>0</v>
      </c>
      <c r="AF1196" s="34">
        <v>0</v>
      </c>
      <c r="AG1196" s="34">
        <v>0</v>
      </c>
      <c r="AH1196" s="34">
        <v>0</v>
      </c>
      <c r="AI1196" s="34">
        <v>0</v>
      </c>
      <c r="AJ1196" s="34">
        <v>0</v>
      </c>
      <c r="AK1196" s="34">
        <f t="shared" ref="AK1196:AK1200" si="976">AL1196+AM1196+AN1196</f>
        <v>0</v>
      </c>
      <c r="AL1196" s="34">
        <v>0</v>
      </c>
      <c r="AM1196" s="34">
        <v>0</v>
      </c>
      <c r="AN1196" s="34">
        <v>0</v>
      </c>
      <c r="AO1196" s="34">
        <v>0</v>
      </c>
      <c r="AP1196" s="34">
        <v>0</v>
      </c>
      <c r="AQ1196" s="34">
        <v>0</v>
      </c>
      <c r="AR1196" s="34">
        <f t="shared" ref="AR1196:AR1200" si="977">AS1196+AT1196+AU1196</f>
        <v>0</v>
      </c>
      <c r="AS1196" s="34">
        <v>0</v>
      </c>
      <c r="AT1196" s="34">
        <v>0</v>
      </c>
      <c r="AU1196" s="34">
        <v>0</v>
      </c>
      <c r="AV1196" s="34">
        <v>0</v>
      </c>
    </row>
    <row r="1197" spans="1:48" ht="114.75" x14ac:dyDescent="0.5">
      <c r="A1197" s="53">
        <v>1102</v>
      </c>
      <c r="B1197" s="50" t="s">
        <v>2278</v>
      </c>
      <c r="C1197" s="51" t="s">
        <v>2279</v>
      </c>
      <c r="D1197" s="52">
        <v>2023</v>
      </c>
      <c r="E1197" s="52">
        <v>2024</v>
      </c>
      <c r="F1197" s="33">
        <v>2210.1799999999998</v>
      </c>
      <c r="G1197" s="34">
        <f t="shared" si="970"/>
        <v>0.6</v>
      </c>
      <c r="H1197" s="34">
        <f t="shared" si="970"/>
        <v>0</v>
      </c>
      <c r="I1197" s="34">
        <f t="shared" si="971"/>
        <v>1438.01</v>
      </c>
      <c r="J1197" s="34">
        <f t="shared" si="972"/>
        <v>1438.01</v>
      </c>
      <c r="K1197" s="34">
        <f t="shared" si="972"/>
        <v>0</v>
      </c>
      <c r="L1197" s="34">
        <f t="shared" si="972"/>
        <v>0</v>
      </c>
      <c r="M1197" s="34">
        <f t="shared" si="972"/>
        <v>0</v>
      </c>
      <c r="N1197" s="34">
        <v>0</v>
      </c>
      <c r="O1197" s="34">
        <v>0</v>
      </c>
      <c r="P1197" s="34">
        <f t="shared" si="973"/>
        <v>0</v>
      </c>
      <c r="Q1197" s="34">
        <v>0</v>
      </c>
      <c r="R1197" s="34">
        <v>0</v>
      </c>
      <c r="S1197" s="34">
        <v>0</v>
      </c>
      <c r="T1197" s="34">
        <v>0</v>
      </c>
      <c r="U1197" s="34">
        <v>0</v>
      </c>
      <c r="V1197" s="34">
        <v>0</v>
      </c>
      <c r="W1197" s="34">
        <f t="shared" si="974"/>
        <v>0</v>
      </c>
      <c r="X1197" s="34">
        <v>0</v>
      </c>
      <c r="Y1197" s="34">
        <v>0</v>
      </c>
      <c r="Z1197" s="34">
        <v>0</v>
      </c>
      <c r="AA1197" s="34">
        <v>0</v>
      </c>
      <c r="AB1197" s="34">
        <v>0</v>
      </c>
      <c r="AC1197" s="34">
        <v>0</v>
      </c>
      <c r="AD1197" s="34">
        <f t="shared" si="975"/>
        <v>0</v>
      </c>
      <c r="AE1197" s="34">
        <v>0</v>
      </c>
      <c r="AF1197" s="34">
        <v>0</v>
      </c>
      <c r="AG1197" s="34">
        <v>0</v>
      </c>
      <c r="AH1197" s="34">
        <v>0</v>
      </c>
      <c r="AI1197" s="34">
        <v>0</v>
      </c>
      <c r="AJ1197" s="34">
        <v>0</v>
      </c>
      <c r="AK1197" s="34">
        <f t="shared" si="976"/>
        <v>138.01</v>
      </c>
      <c r="AL1197" s="34">
        <v>138.01</v>
      </c>
      <c r="AM1197" s="34">
        <v>0</v>
      </c>
      <c r="AN1197" s="34">
        <v>0</v>
      </c>
      <c r="AO1197" s="34">
        <v>0</v>
      </c>
      <c r="AP1197" s="34">
        <v>0.6</v>
      </c>
      <c r="AQ1197" s="34">
        <v>0</v>
      </c>
      <c r="AR1197" s="34">
        <f t="shared" si="977"/>
        <v>1300</v>
      </c>
      <c r="AS1197" s="34">
        <v>1300</v>
      </c>
      <c r="AT1197" s="34">
        <v>0</v>
      </c>
      <c r="AU1197" s="34">
        <v>0</v>
      </c>
      <c r="AV1197" s="34">
        <v>0</v>
      </c>
    </row>
    <row r="1198" spans="1:48" ht="153" x14ac:dyDescent="0.5">
      <c r="A1198" s="53">
        <v>1103</v>
      </c>
      <c r="B1198" s="50" t="s">
        <v>2280</v>
      </c>
      <c r="C1198" s="51" t="s">
        <v>2281</v>
      </c>
      <c r="D1198" s="52">
        <v>2021</v>
      </c>
      <c r="E1198" s="52">
        <v>2021</v>
      </c>
      <c r="F1198" s="34">
        <v>5202.9799999999996</v>
      </c>
      <c r="G1198" s="34">
        <f t="shared" si="970"/>
        <v>0.4</v>
      </c>
      <c r="H1198" s="34">
        <f t="shared" si="970"/>
        <v>0.4</v>
      </c>
      <c r="I1198" s="34">
        <f t="shared" si="971"/>
        <v>5117.1400000000003</v>
      </c>
      <c r="J1198" s="34">
        <f t="shared" si="972"/>
        <v>5117.1400000000003</v>
      </c>
      <c r="K1198" s="34">
        <f t="shared" si="972"/>
        <v>0</v>
      </c>
      <c r="L1198" s="34">
        <f t="shared" si="972"/>
        <v>0</v>
      </c>
      <c r="M1198" s="34">
        <f t="shared" si="972"/>
        <v>0</v>
      </c>
      <c r="N1198" s="34">
        <v>0</v>
      </c>
      <c r="O1198" s="34">
        <v>0</v>
      </c>
      <c r="P1198" s="34">
        <f t="shared" si="973"/>
        <v>15.16</v>
      </c>
      <c r="Q1198" s="34">
        <v>15.16</v>
      </c>
      <c r="R1198" s="34">
        <v>0</v>
      </c>
      <c r="S1198" s="34">
        <v>0</v>
      </c>
      <c r="T1198" s="34">
        <v>0</v>
      </c>
      <c r="U1198" s="34">
        <v>0.4</v>
      </c>
      <c r="V1198" s="34">
        <v>0.4</v>
      </c>
      <c r="W1198" s="34">
        <f t="shared" si="974"/>
        <v>601.98</v>
      </c>
      <c r="X1198" s="34">
        <v>601.98</v>
      </c>
      <c r="Y1198" s="34">
        <v>0</v>
      </c>
      <c r="Z1198" s="34">
        <v>0</v>
      </c>
      <c r="AA1198" s="34">
        <v>0</v>
      </c>
      <c r="AB1198" s="34">
        <v>0</v>
      </c>
      <c r="AC1198" s="34">
        <v>0</v>
      </c>
      <c r="AD1198" s="34">
        <f t="shared" si="975"/>
        <v>4500</v>
      </c>
      <c r="AE1198" s="34">
        <v>4500</v>
      </c>
      <c r="AF1198" s="34">
        <v>0</v>
      </c>
      <c r="AG1198" s="34">
        <v>0</v>
      </c>
      <c r="AH1198" s="34">
        <v>0</v>
      </c>
      <c r="AI1198" s="34">
        <v>0</v>
      </c>
      <c r="AJ1198" s="34">
        <v>0</v>
      </c>
      <c r="AK1198" s="34">
        <f t="shared" si="976"/>
        <v>0</v>
      </c>
      <c r="AL1198" s="34">
        <v>0</v>
      </c>
      <c r="AM1198" s="34">
        <v>0</v>
      </c>
      <c r="AN1198" s="34">
        <v>0</v>
      </c>
      <c r="AO1198" s="34">
        <v>0</v>
      </c>
      <c r="AP1198" s="34">
        <v>0</v>
      </c>
      <c r="AQ1198" s="34">
        <v>0</v>
      </c>
      <c r="AR1198" s="34">
        <f t="shared" si="977"/>
        <v>0</v>
      </c>
      <c r="AS1198" s="34">
        <v>0</v>
      </c>
      <c r="AT1198" s="34">
        <v>0</v>
      </c>
      <c r="AU1198" s="34">
        <v>0</v>
      </c>
      <c r="AV1198" s="34">
        <v>0</v>
      </c>
    </row>
    <row r="1199" spans="1:48" ht="114.75" x14ac:dyDescent="0.5">
      <c r="A1199" s="53">
        <v>1104</v>
      </c>
      <c r="B1199" s="50" t="s">
        <v>2282</v>
      </c>
      <c r="C1199" s="51" t="s">
        <v>2283</v>
      </c>
      <c r="D1199" s="52">
        <v>2023</v>
      </c>
      <c r="E1199" s="52">
        <v>2023</v>
      </c>
      <c r="F1199" s="33">
        <v>8086.71</v>
      </c>
      <c r="G1199" s="34">
        <f t="shared" si="970"/>
        <v>1</v>
      </c>
      <c r="H1199" s="34">
        <f t="shared" si="970"/>
        <v>0.8</v>
      </c>
      <c r="I1199" s="34">
        <f t="shared" si="971"/>
        <v>8086.71</v>
      </c>
      <c r="J1199" s="34">
        <f t="shared" si="972"/>
        <v>8086.71</v>
      </c>
      <c r="K1199" s="34">
        <f t="shared" si="972"/>
        <v>0</v>
      </c>
      <c r="L1199" s="34">
        <f t="shared" si="972"/>
        <v>0</v>
      </c>
      <c r="M1199" s="34">
        <f t="shared" si="972"/>
        <v>0</v>
      </c>
      <c r="N1199" s="34">
        <v>0</v>
      </c>
      <c r="O1199" s="34">
        <v>0</v>
      </c>
      <c r="P1199" s="34">
        <f t="shared" si="973"/>
        <v>0</v>
      </c>
      <c r="Q1199" s="34">
        <v>0</v>
      </c>
      <c r="R1199" s="34">
        <v>0</v>
      </c>
      <c r="S1199" s="34">
        <v>0</v>
      </c>
      <c r="T1199" s="34">
        <v>0</v>
      </c>
      <c r="U1199" s="34">
        <v>0</v>
      </c>
      <c r="V1199" s="34">
        <v>0</v>
      </c>
      <c r="W1199" s="34">
        <f t="shared" si="974"/>
        <v>0</v>
      </c>
      <c r="X1199" s="34">
        <v>0</v>
      </c>
      <c r="Y1199" s="34">
        <v>0</v>
      </c>
      <c r="Z1199" s="34">
        <v>0</v>
      </c>
      <c r="AA1199" s="34">
        <v>0</v>
      </c>
      <c r="AB1199" s="34">
        <v>0</v>
      </c>
      <c r="AC1199" s="34">
        <v>0</v>
      </c>
      <c r="AD1199" s="34">
        <f t="shared" si="975"/>
        <v>0</v>
      </c>
      <c r="AE1199" s="34">
        <v>0</v>
      </c>
      <c r="AF1199" s="34">
        <v>0</v>
      </c>
      <c r="AG1199" s="34">
        <v>0</v>
      </c>
      <c r="AH1199" s="34">
        <v>0</v>
      </c>
      <c r="AI1199" s="34">
        <v>1</v>
      </c>
      <c r="AJ1199" s="34">
        <v>0.8</v>
      </c>
      <c r="AK1199" s="34">
        <f t="shared" si="976"/>
        <v>86.71</v>
      </c>
      <c r="AL1199" s="34">
        <v>86.71</v>
      </c>
      <c r="AM1199" s="34">
        <v>0</v>
      </c>
      <c r="AN1199" s="34">
        <v>0</v>
      </c>
      <c r="AO1199" s="34">
        <v>0</v>
      </c>
      <c r="AP1199" s="34">
        <v>0</v>
      </c>
      <c r="AQ1199" s="34">
        <v>0</v>
      </c>
      <c r="AR1199" s="34">
        <f t="shared" si="977"/>
        <v>8000</v>
      </c>
      <c r="AS1199" s="34">
        <v>8000</v>
      </c>
      <c r="AT1199" s="34">
        <v>0</v>
      </c>
      <c r="AU1199" s="34">
        <v>0</v>
      </c>
      <c r="AV1199" s="34">
        <v>0</v>
      </c>
    </row>
    <row r="1200" spans="1:48" ht="153" x14ac:dyDescent="0.5">
      <c r="A1200" s="53">
        <v>1105</v>
      </c>
      <c r="B1200" s="56" t="s">
        <v>2284</v>
      </c>
      <c r="C1200" s="34" t="s">
        <v>2285</v>
      </c>
      <c r="D1200" s="57">
        <v>2019</v>
      </c>
      <c r="E1200" s="57">
        <v>2020</v>
      </c>
      <c r="F1200" s="36">
        <v>10953.16</v>
      </c>
      <c r="G1200" s="34">
        <f t="shared" si="970"/>
        <v>1.6</v>
      </c>
      <c r="H1200" s="34">
        <f t="shared" si="970"/>
        <v>0</v>
      </c>
      <c r="I1200" s="34">
        <f t="shared" si="971"/>
        <v>10694.63</v>
      </c>
      <c r="J1200" s="34">
        <f t="shared" si="972"/>
        <v>10694.63</v>
      </c>
      <c r="K1200" s="34">
        <f t="shared" si="972"/>
        <v>0</v>
      </c>
      <c r="L1200" s="34">
        <f t="shared" si="972"/>
        <v>0</v>
      </c>
      <c r="M1200" s="34">
        <f t="shared" si="972"/>
        <v>0</v>
      </c>
      <c r="N1200" s="37">
        <v>1.6</v>
      </c>
      <c r="O1200" s="37">
        <v>0</v>
      </c>
      <c r="P1200" s="34">
        <f t="shared" si="973"/>
        <v>10694.63</v>
      </c>
      <c r="Q1200" s="37">
        <v>10694.63</v>
      </c>
      <c r="R1200" s="34">
        <v>0</v>
      </c>
      <c r="S1200" s="34">
        <v>0</v>
      </c>
      <c r="T1200" s="34">
        <v>0</v>
      </c>
      <c r="U1200" s="37">
        <v>0</v>
      </c>
      <c r="V1200" s="37">
        <v>0</v>
      </c>
      <c r="W1200" s="34">
        <f t="shared" si="974"/>
        <v>0</v>
      </c>
      <c r="X1200" s="37">
        <v>0</v>
      </c>
      <c r="Y1200" s="34">
        <v>0</v>
      </c>
      <c r="Z1200" s="34">
        <v>0</v>
      </c>
      <c r="AA1200" s="34">
        <v>0</v>
      </c>
      <c r="AB1200" s="37">
        <v>0</v>
      </c>
      <c r="AC1200" s="37">
        <v>0</v>
      </c>
      <c r="AD1200" s="34">
        <f t="shared" si="975"/>
        <v>0</v>
      </c>
      <c r="AE1200" s="37">
        <v>0</v>
      </c>
      <c r="AF1200" s="34">
        <v>0</v>
      </c>
      <c r="AG1200" s="34">
        <v>0</v>
      </c>
      <c r="AH1200" s="34">
        <v>0</v>
      </c>
      <c r="AI1200" s="37">
        <v>0</v>
      </c>
      <c r="AJ1200" s="37">
        <v>0</v>
      </c>
      <c r="AK1200" s="34">
        <f t="shared" si="976"/>
        <v>0</v>
      </c>
      <c r="AL1200" s="37">
        <v>0</v>
      </c>
      <c r="AM1200" s="34">
        <v>0</v>
      </c>
      <c r="AN1200" s="34">
        <v>0</v>
      </c>
      <c r="AO1200" s="34">
        <v>0</v>
      </c>
      <c r="AP1200" s="37">
        <v>0</v>
      </c>
      <c r="AQ1200" s="37">
        <v>0</v>
      </c>
      <c r="AR1200" s="34">
        <f t="shared" si="977"/>
        <v>0</v>
      </c>
      <c r="AS1200" s="37">
        <v>0</v>
      </c>
      <c r="AT1200" s="34">
        <v>0</v>
      </c>
      <c r="AU1200" s="34">
        <v>0</v>
      </c>
      <c r="AV1200" s="34">
        <v>0</v>
      </c>
    </row>
    <row r="1201" spans="1:48" ht="38.25" x14ac:dyDescent="0.5">
      <c r="A1201" s="53"/>
      <c r="B1201" s="43" t="s">
        <v>844</v>
      </c>
      <c r="C1201" s="48"/>
      <c r="D1201" s="52"/>
      <c r="E1201" s="45"/>
      <c r="F1201" s="35">
        <f t="shared" ref="F1201:AV1201" si="978">SUM(F1202:F1215)</f>
        <v>170617.44851999998</v>
      </c>
      <c r="G1201" s="35">
        <f t="shared" si="978"/>
        <v>14.215000000000002</v>
      </c>
      <c r="H1201" s="35">
        <f t="shared" si="978"/>
        <v>2.15</v>
      </c>
      <c r="I1201" s="35">
        <f t="shared" si="978"/>
        <v>68887.7</v>
      </c>
      <c r="J1201" s="35">
        <f t="shared" si="978"/>
        <v>56767.69</v>
      </c>
      <c r="K1201" s="35">
        <f t="shared" si="978"/>
        <v>12120.009999999995</v>
      </c>
      <c r="L1201" s="35">
        <f t="shared" si="978"/>
        <v>0</v>
      </c>
      <c r="M1201" s="35">
        <f t="shared" si="978"/>
        <v>0</v>
      </c>
      <c r="N1201" s="35">
        <f t="shared" si="978"/>
        <v>7.8279999999999994</v>
      </c>
      <c r="O1201" s="35">
        <f t="shared" si="978"/>
        <v>1</v>
      </c>
      <c r="P1201" s="35">
        <f t="shared" si="978"/>
        <v>30026.808000000001</v>
      </c>
      <c r="Q1201" s="35">
        <f t="shared" si="978"/>
        <v>30026.808000000001</v>
      </c>
      <c r="R1201" s="35">
        <f t="shared" si="978"/>
        <v>0</v>
      </c>
      <c r="S1201" s="35">
        <f t="shared" si="978"/>
        <v>0</v>
      </c>
      <c r="T1201" s="35">
        <f t="shared" si="978"/>
        <v>0</v>
      </c>
      <c r="U1201" s="35">
        <f t="shared" si="978"/>
        <v>1.6869999999999998</v>
      </c>
      <c r="V1201" s="35">
        <f t="shared" si="978"/>
        <v>0</v>
      </c>
      <c r="W1201" s="35">
        <f t="shared" si="978"/>
        <v>4029.4120000000003</v>
      </c>
      <c r="X1201" s="35">
        <f t="shared" si="978"/>
        <v>4029.4120000000003</v>
      </c>
      <c r="Y1201" s="35">
        <f t="shared" si="978"/>
        <v>0</v>
      </c>
      <c r="Z1201" s="35">
        <f t="shared" si="978"/>
        <v>0</v>
      </c>
      <c r="AA1201" s="35">
        <f t="shared" si="978"/>
        <v>0</v>
      </c>
      <c r="AB1201" s="35">
        <f t="shared" si="978"/>
        <v>0.95000000000000007</v>
      </c>
      <c r="AC1201" s="35">
        <f t="shared" si="978"/>
        <v>0.25</v>
      </c>
      <c r="AD1201" s="35">
        <f t="shared" si="978"/>
        <v>949.81999999999994</v>
      </c>
      <c r="AE1201" s="35">
        <f t="shared" si="978"/>
        <v>949.81999999999994</v>
      </c>
      <c r="AF1201" s="35">
        <f t="shared" si="978"/>
        <v>0</v>
      </c>
      <c r="AG1201" s="35">
        <f t="shared" si="978"/>
        <v>0</v>
      </c>
      <c r="AH1201" s="35">
        <f t="shared" si="978"/>
        <v>0</v>
      </c>
      <c r="AI1201" s="35">
        <f t="shared" si="978"/>
        <v>3.75</v>
      </c>
      <c r="AJ1201" s="35">
        <f t="shared" si="978"/>
        <v>0.9</v>
      </c>
      <c r="AK1201" s="35">
        <f t="shared" si="978"/>
        <v>7871.6599999999953</v>
      </c>
      <c r="AL1201" s="35">
        <f t="shared" si="978"/>
        <v>7751.65</v>
      </c>
      <c r="AM1201" s="35">
        <f t="shared" si="978"/>
        <v>120.00999999999534</v>
      </c>
      <c r="AN1201" s="35">
        <f t="shared" si="978"/>
        <v>0</v>
      </c>
      <c r="AO1201" s="35">
        <f t="shared" si="978"/>
        <v>0</v>
      </c>
      <c r="AP1201" s="35">
        <f t="shared" si="978"/>
        <v>0</v>
      </c>
      <c r="AQ1201" s="35">
        <f t="shared" si="978"/>
        <v>0</v>
      </c>
      <c r="AR1201" s="35">
        <f t="shared" si="978"/>
        <v>26010</v>
      </c>
      <c r="AS1201" s="35">
        <f t="shared" si="978"/>
        <v>14010</v>
      </c>
      <c r="AT1201" s="35">
        <f t="shared" si="978"/>
        <v>12000</v>
      </c>
      <c r="AU1201" s="35">
        <f t="shared" si="978"/>
        <v>0</v>
      </c>
      <c r="AV1201" s="35">
        <f t="shared" si="978"/>
        <v>0</v>
      </c>
    </row>
    <row r="1202" spans="1:48" ht="114.75" x14ac:dyDescent="0.5">
      <c r="A1202" s="53">
        <v>1106</v>
      </c>
      <c r="B1202" s="50" t="s">
        <v>2286</v>
      </c>
      <c r="C1202" s="51" t="s">
        <v>2287</v>
      </c>
      <c r="D1202" s="52">
        <v>2019</v>
      </c>
      <c r="E1202" s="52">
        <v>2023</v>
      </c>
      <c r="F1202" s="33">
        <v>12120.39</v>
      </c>
      <c r="G1202" s="34">
        <f t="shared" ref="G1202:G1215" si="979">N1202+U1202+AB1202+AI1202+AP1202</f>
        <v>0.35</v>
      </c>
      <c r="H1202" s="34">
        <f t="shared" ref="H1202:H1215" si="980">O1202+V1202+AC1202+AJ1202+AQ1202</f>
        <v>0.5</v>
      </c>
      <c r="I1202" s="34">
        <f t="shared" ref="I1202:I1215" si="981">J1202+K1202+L1202</f>
        <v>12120.009999999995</v>
      </c>
      <c r="J1202" s="34">
        <f t="shared" ref="J1202:J1215" si="982">Q1202+X1202+AE1202+AL1202+AS1202</f>
        <v>0</v>
      </c>
      <c r="K1202" s="34">
        <f t="shared" ref="K1202:K1215" si="983">R1202+Y1202+AF1202+AM1202+AT1202</f>
        <v>12120.009999999995</v>
      </c>
      <c r="L1202" s="34">
        <f t="shared" ref="L1202:L1215" si="984">S1202+Z1202+AG1202+AN1202+AU1202</f>
        <v>0</v>
      </c>
      <c r="M1202" s="34">
        <f t="shared" ref="M1202:M1215" si="985">T1202+AA1202+AH1202+AO1202+AV1202</f>
        <v>0</v>
      </c>
      <c r="N1202" s="34">
        <v>0</v>
      </c>
      <c r="O1202" s="34">
        <v>0</v>
      </c>
      <c r="P1202" s="34">
        <f t="shared" ref="P1202:P1215" si="986">Q1202+R1202+S1202</f>
        <v>0</v>
      </c>
      <c r="Q1202" s="34">
        <v>0</v>
      </c>
      <c r="R1202" s="34">
        <v>0</v>
      </c>
      <c r="S1202" s="34">
        <v>0</v>
      </c>
      <c r="T1202" s="34">
        <v>0</v>
      </c>
      <c r="U1202" s="34">
        <v>0</v>
      </c>
      <c r="V1202" s="34">
        <v>0</v>
      </c>
      <c r="W1202" s="34">
        <f t="shared" ref="W1202:W1215" si="987">X1202+Y1202+Z1202</f>
        <v>0</v>
      </c>
      <c r="X1202" s="34">
        <v>0</v>
      </c>
      <c r="Y1202" s="34">
        <v>0</v>
      </c>
      <c r="Z1202" s="34">
        <v>0</v>
      </c>
      <c r="AA1202" s="34">
        <v>0</v>
      </c>
      <c r="AB1202" s="34">
        <v>0</v>
      </c>
      <c r="AC1202" s="34">
        <v>0</v>
      </c>
      <c r="AD1202" s="34">
        <f t="shared" ref="AD1202:AD1215" si="988">AE1202+AF1202+AG1202</f>
        <v>0</v>
      </c>
      <c r="AE1202" s="34">
        <v>0</v>
      </c>
      <c r="AF1202" s="34">
        <v>0</v>
      </c>
      <c r="AG1202" s="34">
        <v>0</v>
      </c>
      <c r="AH1202" s="34">
        <v>0</v>
      </c>
      <c r="AI1202" s="34">
        <v>0.35</v>
      </c>
      <c r="AJ1202" s="34">
        <v>0.5</v>
      </c>
      <c r="AK1202" s="34">
        <f t="shared" ref="AK1202:AK1215" si="989">AL1202+AM1202+AN1202</f>
        <v>120.00999999999534</v>
      </c>
      <c r="AL1202" s="34">
        <v>0</v>
      </c>
      <c r="AM1202" s="34">
        <v>120.00999999999534</v>
      </c>
      <c r="AN1202" s="34">
        <v>0</v>
      </c>
      <c r="AO1202" s="34">
        <v>0</v>
      </c>
      <c r="AP1202" s="34">
        <v>0</v>
      </c>
      <c r="AQ1202" s="34">
        <v>0</v>
      </c>
      <c r="AR1202" s="34">
        <f t="shared" ref="AR1202:AR1215" si="990">AS1202+AT1202+AU1202</f>
        <v>12000</v>
      </c>
      <c r="AS1202" s="34">
        <v>0</v>
      </c>
      <c r="AT1202" s="34">
        <v>12000</v>
      </c>
      <c r="AU1202" s="34">
        <v>0</v>
      </c>
      <c r="AV1202" s="34">
        <v>0</v>
      </c>
    </row>
    <row r="1203" spans="1:48" ht="153" x14ac:dyDescent="0.5">
      <c r="A1203" s="53">
        <v>1107</v>
      </c>
      <c r="B1203" s="50" t="s">
        <v>2288</v>
      </c>
      <c r="C1203" s="51" t="s">
        <v>2289</v>
      </c>
      <c r="D1203" s="52">
        <v>2016</v>
      </c>
      <c r="E1203" s="52">
        <v>2021</v>
      </c>
      <c r="F1203" s="33">
        <v>999.61</v>
      </c>
      <c r="G1203" s="34">
        <f t="shared" si="979"/>
        <v>0.31</v>
      </c>
      <c r="H1203" s="34">
        <f t="shared" si="980"/>
        <v>0</v>
      </c>
      <c r="I1203" s="34">
        <f t="shared" si="981"/>
        <v>871.81999999999994</v>
      </c>
      <c r="J1203" s="34">
        <f t="shared" si="982"/>
        <v>871.81999999999994</v>
      </c>
      <c r="K1203" s="34">
        <f t="shared" si="983"/>
        <v>0</v>
      </c>
      <c r="L1203" s="34">
        <f t="shared" si="984"/>
        <v>0</v>
      </c>
      <c r="M1203" s="34">
        <f t="shared" si="985"/>
        <v>0</v>
      </c>
      <c r="N1203" s="34">
        <v>0</v>
      </c>
      <c r="O1203" s="34">
        <v>0</v>
      </c>
      <c r="P1203" s="34">
        <f t="shared" si="986"/>
        <v>415.96</v>
      </c>
      <c r="Q1203" s="34">
        <v>415.96</v>
      </c>
      <c r="R1203" s="34">
        <v>0</v>
      </c>
      <c r="S1203" s="34">
        <v>0</v>
      </c>
      <c r="T1203" s="34">
        <v>0</v>
      </c>
      <c r="U1203" s="34">
        <v>0.31</v>
      </c>
      <c r="V1203" s="34">
        <v>0</v>
      </c>
      <c r="W1203" s="34">
        <f t="shared" si="987"/>
        <v>455.86</v>
      </c>
      <c r="X1203" s="34">
        <v>455.86</v>
      </c>
      <c r="Y1203" s="34">
        <v>0</v>
      </c>
      <c r="Z1203" s="34">
        <v>0</v>
      </c>
      <c r="AA1203" s="34">
        <v>0</v>
      </c>
      <c r="AB1203" s="34">
        <v>0</v>
      </c>
      <c r="AC1203" s="34">
        <v>0</v>
      </c>
      <c r="AD1203" s="34">
        <f t="shared" si="988"/>
        <v>0</v>
      </c>
      <c r="AE1203" s="34">
        <v>0</v>
      </c>
      <c r="AF1203" s="34">
        <v>0</v>
      </c>
      <c r="AG1203" s="34">
        <v>0</v>
      </c>
      <c r="AH1203" s="34">
        <v>0</v>
      </c>
      <c r="AI1203" s="34">
        <v>0</v>
      </c>
      <c r="AJ1203" s="34">
        <v>0</v>
      </c>
      <c r="AK1203" s="34">
        <f t="shared" si="989"/>
        <v>0</v>
      </c>
      <c r="AL1203" s="34">
        <v>0</v>
      </c>
      <c r="AM1203" s="34">
        <v>0</v>
      </c>
      <c r="AN1203" s="34">
        <v>0</v>
      </c>
      <c r="AO1203" s="34">
        <v>0</v>
      </c>
      <c r="AP1203" s="34">
        <v>0</v>
      </c>
      <c r="AQ1203" s="34">
        <v>0</v>
      </c>
      <c r="AR1203" s="34">
        <f t="shared" si="990"/>
        <v>0</v>
      </c>
      <c r="AS1203" s="34">
        <v>0</v>
      </c>
      <c r="AT1203" s="34">
        <v>0</v>
      </c>
      <c r="AU1203" s="34">
        <v>0</v>
      </c>
      <c r="AV1203" s="34">
        <v>0</v>
      </c>
    </row>
    <row r="1204" spans="1:48" ht="153" x14ac:dyDescent="0.5">
      <c r="A1204" s="53">
        <v>1108</v>
      </c>
      <c r="B1204" s="50" t="s">
        <v>2290</v>
      </c>
      <c r="C1204" s="51" t="s">
        <v>2291</v>
      </c>
      <c r="D1204" s="52">
        <v>2019</v>
      </c>
      <c r="E1204" s="52">
        <v>2023</v>
      </c>
      <c r="F1204" s="33">
        <v>9982.32</v>
      </c>
      <c r="G1204" s="34">
        <f t="shared" si="979"/>
        <v>1.1000000000000001</v>
      </c>
      <c r="H1204" s="34">
        <f t="shared" si="980"/>
        <v>0</v>
      </c>
      <c r="I1204" s="34">
        <f t="shared" si="981"/>
        <v>4292.53</v>
      </c>
      <c r="J1204" s="34">
        <f t="shared" si="982"/>
        <v>4292.53</v>
      </c>
      <c r="K1204" s="34">
        <f t="shared" si="983"/>
        <v>0</v>
      </c>
      <c r="L1204" s="34">
        <f t="shared" si="984"/>
        <v>0</v>
      </c>
      <c r="M1204" s="34">
        <f t="shared" si="985"/>
        <v>0</v>
      </c>
      <c r="N1204" s="34">
        <v>0</v>
      </c>
      <c r="O1204" s="34">
        <v>0</v>
      </c>
      <c r="P1204" s="34">
        <f t="shared" si="986"/>
        <v>0</v>
      </c>
      <c r="Q1204" s="34">
        <v>0</v>
      </c>
      <c r="R1204" s="34">
        <v>0</v>
      </c>
      <c r="S1204" s="34">
        <v>0</v>
      </c>
      <c r="T1204" s="34">
        <v>0</v>
      </c>
      <c r="U1204" s="34">
        <v>0</v>
      </c>
      <c r="V1204" s="34">
        <v>0</v>
      </c>
      <c r="W1204" s="34">
        <f t="shared" si="987"/>
        <v>0</v>
      </c>
      <c r="X1204" s="34">
        <v>0</v>
      </c>
      <c r="Y1204" s="34">
        <v>0</v>
      </c>
      <c r="Z1204" s="34">
        <v>0</v>
      </c>
      <c r="AA1204" s="34">
        <v>0</v>
      </c>
      <c r="AB1204" s="34">
        <v>0</v>
      </c>
      <c r="AC1204" s="34">
        <v>0</v>
      </c>
      <c r="AD1204" s="34">
        <f t="shared" si="988"/>
        <v>0</v>
      </c>
      <c r="AE1204" s="34">
        <v>0</v>
      </c>
      <c r="AF1204" s="34">
        <v>0</v>
      </c>
      <c r="AG1204" s="34">
        <v>0</v>
      </c>
      <c r="AH1204" s="34">
        <v>0</v>
      </c>
      <c r="AI1204" s="34">
        <v>1.1000000000000001</v>
      </c>
      <c r="AJ1204" s="34">
        <v>0</v>
      </c>
      <c r="AK1204" s="34">
        <f t="shared" si="989"/>
        <v>292.52999999999997</v>
      </c>
      <c r="AL1204" s="34">
        <v>292.52999999999997</v>
      </c>
      <c r="AM1204" s="34">
        <v>0</v>
      </c>
      <c r="AN1204" s="34">
        <v>0</v>
      </c>
      <c r="AO1204" s="34">
        <v>0</v>
      </c>
      <c r="AP1204" s="34">
        <v>0</v>
      </c>
      <c r="AQ1204" s="34">
        <v>0</v>
      </c>
      <c r="AR1204" s="34">
        <f t="shared" si="990"/>
        <v>4000</v>
      </c>
      <c r="AS1204" s="34">
        <v>4000</v>
      </c>
      <c r="AT1204" s="34">
        <v>0</v>
      </c>
      <c r="AU1204" s="34">
        <v>0</v>
      </c>
      <c r="AV1204" s="34">
        <v>0</v>
      </c>
    </row>
    <row r="1205" spans="1:48" ht="153" x14ac:dyDescent="0.5">
      <c r="A1205" s="53">
        <v>1109</v>
      </c>
      <c r="B1205" s="50" t="s">
        <v>2292</v>
      </c>
      <c r="C1205" s="51" t="s">
        <v>2293</v>
      </c>
      <c r="D1205" s="52">
        <v>2019</v>
      </c>
      <c r="E1205" s="52">
        <v>2022</v>
      </c>
      <c r="F1205" s="33">
        <v>7990.45</v>
      </c>
      <c r="G1205" s="34">
        <f t="shared" si="979"/>
        <v>0.8</v>
      </c>
      <c r="H1205" s="34">
        <f t="shared" si="980"/>
        <v>0</v>
      </c>
      <c r="I1205" s="34">
        <f t="shared" si="981"/>
        <v>2895.14</v>
      </c>
      <c r="J1205" s="34">
        <f t="shared" si="982"/>
        <v>2895.14</v>
      </c>
      <c r="K1205" s="34">
        <f t="shared" si="983"/>
        <v>0</v>
      </c>
      <c r="L1205" s="34">
        <f t="shared" si="984"/>
        <v>0</v>
      </c>
      <c r="M1205" s="34">
        <f t="shared" si="985"/>
        <v>0</v>
      </c>
      <c r="N1205" s="34">
        <v>0</v>
      </c>
      <c r="O1205" s="34">
        <v>0</v>
      </c>
      <c r="P1205" s="34">
        <f t="shared" si="986"/>
        <v>0</v>
      </c>
      <c r="Q1205" s="34">
        <v>0</v>
      </c>
      <c r="R1205" s="34">
        <v>0</v>
      </c>
      <c r="S1205" s="34">
        <v>0</v>
      </c>
      <c r="T1205" s="34">
        <v>0</v>
      </c>
      <c r="U1205" s="34">
        <v>0</v>
      </c>
      <c r="V1205" s="34">
        <v>0</v>
      </c>
      <c r="W1205" s="34">
        <f t="shared" si="987"/>
        <v>0</v>
      </c>
      <c r="X1205" s="34">
        <v>0</v>
      </c>
      <c r="Y1205" s="34">
        <v>0</v>
      </c>
      <c r="Z1205" s="34">
        <v>0</v>
      </c>
      <c r="AA1205" s="34">
        <v>0</v>
      </c>
      <c r="AB1205" s="34">
        <v>0.8</v>
      </c>
      <c r="AC1205" s="34">
        <v>0</v>
      </c>
      <c r="AD1205" s="34">
        <f t="shared" si="988"/>
        <v>395.14</v>
      </c>
      <c r="AE1205" s="34">
        <v>395.14</v>
      </c>
      <c r="AF1205" s="34">
        <v>0</v>
      </c>
      <c r="AG1205" s="34">
        <v>0</v>
      </c>
      <c r="AH1205" s="34">
        <v>0</v>
      </c>
      <c r="AI1205" s="34">
        <v>0</v>
      </c>
      <c r="AJ1205" s="34">
        <v>0</v>
      </c>
      <c r="AK1205" s="34">
        <f t="shared" si="989"/>
        <v>2500</v>
      </c>
      <c r="AL1205" s="34">
        <v>2500</v>
      </c>
      <c r="AM1205" s="34">
        <v>0</v>
      </c>
      <c r="AN1205" s="34">
        <v>0</v>
      </c>
      <c r="AO1205" s="34">
        <v>0</v>
      </c>
      <c r="AP1205" s="34">
        <v>0</v>
      </c>
      <c r="AQ1205" s="34">
        <v>0</v>
      </c>
      <c r="AR1205" s="34">
        <f t="shared" si="990"/>
        <v>0</v>
      </c>
      <c r="AS1205" s="34">
        <v>0</v>
      </c>
      <c r="AT1205" s="34">
        <v>0</v>
      </c>
      <c r="AU1205" s="34">
        <v>0</v>
      </c>
      <c r="AV1205" s="34">
        <v>0</v>
      </c>
    </row>
    <row r="1206" spans="1:48" ht="114.75" x14ac:dyDescent="0.5">
      <c r="A1206" s="53">
        <v>1110</v>
      </c>
      <c r="B1206" s="50" t="s">
        <v>2294</v>
      </c>
      <c r="C1206" s="51" t="s">
        <v>2295</v>
      </c>
      <c r="D1206" s="52">
        <v>2017</v>
      </c>
      <c r="E1206" s="52">
        <v>2021</v>
      </c>
      <c r="F1206" s="33">
        <v>2063.2199999999998</v>
      </c>
      <c r="G1206" s="34">
        <f t="shared" si="979"/>
        <v>0.4</v>
      </c>
      <c r="H1206" s="34">
        <f t="shared" si="980"/>
        <v>0</v>
      </c>
      <c r="I1206" s="34">
        <f t="shared" si="981"/>
        <v>2052.41</v>
      </c>
      <c r="J1206" s="34">
        <f t="shared" si="982"/>
        <v>2052.41</v>
      </c>
      <c r="K1206" s="34">
        <f t="shared" si="983"/>
        <v>0</v>
      </c>
      <c r="L1206" s="34">
        <f t="shared" si="984"/>
        <v>0</v>
      </c>
      <c r="M1206" s="34">
        <f t="shared" si="985"/>
        <v>0</v>
      </c>
      <c r="N1206" s="34">
        <v>0</v>
      </c>
      <c r="O1206" s="34">
        <v>0</v>
      </c>
      <c r="P1206" s="34">
        <f t="shared" si="986"/>
        <v>1641.9279999999999</v>
      </c>
      <c r="Q1206" s="34">
        <v>1641.9279999999999</v>
      </c>
      <c r="R1206" s="34">
        <v>0</v>
      </c>
      <c r="S1206" s="34">
        <v>0</v>
      </c>
      <c r="T1206" s="34">
        <v>0</v>
      </c>
      <c r="U1206" s="34">
        <v>0.4</v>
      </c>
      <c r="V1206" s="34">
        <v>0</v>
      </c>
      <c r="W1206" s="34">
        <f t="shared" si="987"/>
        <v>410.48199999999997</v>
      </c>
      <c r="X1206" s="34">
        <v>410.48199999999997</v>
      </c>
      <c r="Y1206" s="34">
        <v>0</v>
      </c>
      <c r="Z1206" s="34">
        <v>0</v>
      </c>
      <c r="AA1206" s="34">
        <v>0</v>
      </c>
      <c r="AB1206" s="34">
        <v>0</v>
      </c>
      <c r="AC1206" s="34">
        <v>0</v>
      </c>
      <c r="AD1206" s="34">
        <f t="shared" si="988"/>
        <v>0</v>
      </c>
      <c r="AE1206" s="34">
        <v>0</v>
      </c>
      <c r="AF1206" s="34">
        <v>0</v>
      </c>
      <c r="AG1206" s="34">
        <v>0</v>
      </c>
      <c r="AH1206" s="34">
        <v>0</v>
      </c>
      <c r="AI1206" s="34">
        <v>0</v>
      </c>
      <c r="AJ1206" s="34">
        <v>0</v>
      </c>
      <c r="AK1206" s="34">
        <f t="shared" si="989"/>
        <v>0</v>
      </c>
      <c r="AL1206" s="34">
        <v>0</v>
      </c>
      <c r="AM1206" s="34">
        <v>0</v>
      </c>
      <c r="AN1206" s="34">
        <v>0</v>
      </c>
      <c r="AO1206" s="34">
        <v>0</v>
      </c>
      <c r="AP1206" s="34">
        <v>0</v>
      </c>
      <c r="AQ1206" s="34">
        <v>0</v>
      </c>
      <c r="AR1206" s="34">
        <f t="shared" si="990"/>
        <v>0</v>
      </c>
      <c r="AS1206" s="34">
        <v>0</v>
      </c>
      <c r="AT1206" s="34">
        <v>0</v>
      </c>
      <c r="AU1206" s="34">
        <v>0</v>
      </c>
      <c r="AV1206" s="34">
        <v>0</v>
      </c>
    </row>
    <row r="1207" spans="1:48" ht="191.25" x14ac:dyDescent="0.5">
      <c r="A1207" s="53">
        <v>1111</v>
      </c>
      <c r="B1207" s="50" t="s">
        <v>2296</v>
      </c>
      <c r="C1207" s="51" t="s">
        <v>2297</v>
      </c>
      <c r="D1207" s="52">
        <v>2016</v>
      </c>
      <c r="E1207" s="52">
        <v>2025</v>
      </c>
      <c r="F1207" s="33">
        <v>17630.82</v>
      </c>
      <c r="G1207" s="34">
        <f t="shared" si="979"/>
        <v>0</v>
      </c>
      <c r="H1207" s="34">
        <f t="shared" si="980"/>
        <v>0</v>
      </c>
      <c r="I1207" s="34">
        <f t="shared" si="981"/>
        <v>10</v>
      </c>
      <c r="J1207" s="34">
        <f t="shared" si="982"/>
        <v>10</v>
      </c>
      <c r="K1207" s="34">
        <f t="shared" si="983"/>
        <v>0</v>
      </c>
      <c r="L1207" s="34">
        <f t="shared" si="984"/>
        <v>0</v>
      </c>
      <c r="M1207" s="34">
        <f t="shared" si="985"/>
        <v>0</v>
      </c>
      <c r="N1207" s="34">
        <v>0</v>
      </c>
      <c r="O1207" s="34">
        <v>0</v>
      </c>
      <c r="P1207" s="34">
        <f t="shared" si="986"/>
        <v>0</v>
      </c>
      <c r="Q1207" s="34">
        <v>0</v>
      </c>
      <c r="R1207" s="34">
        <v>0</v>
      </c>
      <c r="S1207" s="34">
        <v>0</v>
      </c>
      <c r="T1207" s="34">
        <v>0</v>
      </c>
      <c r="U1207" s="34">
        <v>0</v>
      </c>
      <c r="V1207" s="34">
        <v>0</v>
      </c>
      <c r="W1207" s="34">
        <f t="shared" si="987"/>
        <v>0</v>
      </c>
      <c r="X1207" s="34">
        <v>0</v>
      </c>
      <c r="Y1207" s="34">
        <v>0</v>
      </c>
      <c r="Z1207" s="34">
        <v>0</v>
      </c>
      <c r="AA1207" s="34">
        <v>0</v>
      </c>
      <c r="AB1207" s="34">
        <v>0</v>
      </c>
      <c r="AC1207" s="34">
        <v>0</v>
      </c>
      <c r="AD1207" s="34">
        <f t="shared" si="988"/>
        <v>0</v>
      </c>
      <c r="AE1207" s="34">
        <v>0</v>
      </c>
      <c r="AF1207" s="34">
        <v>0</v>
      </c>
      <c r="AG1207" s="34">
        <v>0</v>
      </c>
      <c r="AH1207" s="34">
        <v>0</v>
      </c>
      <c r="AI1207" s="34">
        <v>0</v>
      </c>
      <c r="AJ1207" s="34">
        <v>0</v>
      </c>
      <c r="AK1207" s="34">
        <f t="shared" si="989"/>
        <v>0</v>
      </c>
      <c r="AL1207" s="34">
        <v>0</v>
      </c>
      <c r="AM1207" s="34">
        <v>0</v>
      </c>
      <c r="AN1207" s="34">
        <v>0</v>
      </c>
      <c r="AO1207" s="34">
        <v>0</v>
      </c>
      <c r="AP1207" s="34">
        <v>0</v>
      </c>
      <c r="AQ1207" s="34">
        <v>0</v>
      </c>
      <c r="AR1207" s="34">
        <f t="shared" si="990"/>
        <v>10</v>
      </c>
      <c r="AS1207" s="34">
        <v>10</v>
      </c>
      <c r="AT1207" s="34">
        <v>0</v>
      </c>
      <c r="AU1207" s="34">
        <v>0</v>
      </c>
      <c r="AV1207" s="34">
        <v>0</v>
      </c>
    </row>
    <row r="1208" spans="1:48" ht="191.25" x14ac:dyDescent="0.5">
      <c r="A1208" s="53">
        <v>1112</v>
      </c>
      <c r="B1208" s="50" t="s">
        <v>2298</v>
      </c>
      <c r="C1208" s="51" t="s">
        <v>2299</v>
      </c>
      <c r="D1208" s="52">
        <v>2018</v>
      </c>
      <c r="E1208" s="52">
        <v>2020</v>
      </c>
      <c r="F1208" s="33">
        <v>1812.17</v>
      </c>
      <c r="G1208" s="34">
        <f t="shared" si="979"/>
        <v>0.37</v>
      </c>
      <c r="H1208" s="34">
        <f t="shared" si="980"/>
        <v>0</v>
      </c>
      <c r="I1208" s="34">
        <f t="shared" si="981"/>
        <v>1712.85</v>
      </c>
      <c r="J1208" s="34">
        <f t="shared" si="982"/>
        <v>1712.85</v>
      </c>
      <c r="K1208" s="34">
        <f t="shared" si="983"/>
        <v>0</v>
      </c>
      <c r="L1208" s="34">
        <f t="shared" si="984"/>
        <v>0</v>
      </c>
      <c r="M1208" s="34">
        <f t="shared" si="985"/>
        <v>0</v>
      </c>
      <c r="N1208" s="34">
        <v>0.37</v>
      </c>
      <c r="O1208" s="34">
        <v>0</v>
      </c>
      <c r="P1208" s="34">
        <f t="shared" si="986"/>
        <v>1712.85</v>
      </c>
      <c r="Q1208" s="34">
        <v>1712.85</v>
      </c>
      <c r="R1208" s="34">
        <v>0</v>
      </c>
      <c r="S1208" s="34">
        <v>0</v>
      </c>
      <c r="T1208" s="34">
        <v>0</v>
      </c>
      <c r="U1208" s="34">
        <v>0</v>
      </c>
      <c r="V1208" s="34">
        <v>0</v>
      </c>
      <c r="W1208" s="34">
        <f t="shared" si="987"/>
        <v>0</v>
      </c>
      <c r="X1208" s="34">
        <v>0</v>
      </c>
      <c r="Y1208" s="34">
        <v>0</v>
      </c>
      <c r="Z1208" s="34">
        <v>0</v>
      </c>
      <c r="AA1208" s="34">
        <v>0</v>
      </c>
      <c r="AB1208" s="34">
        <v>0</v>
      </c>
      <c r="AC1208" s="34">
        <v>0</v>
      </c>
      <c r="AD1208" s="34">
        <f t="shared" si="988"/>
        <v>0</v>
      </c>
      <c r="AE1208" s="34">
        <v>0</v>
      </c>
      <c r="AF1208" s="34">
        <v>0</v>
      </c>
      <c r="AG1208" s="34">
        <v>0</v>
      </c>
      <c r="AH1208" s="34">
        <v>0</v>
      </c>
      <c r="AI1208" s="34">
        <v>0</v>
      </c>
      <c r="AJ1208" s="34">
        <v>0</v>
      </c>
      <c r="AK1208" s="34">
        <f t="shared" si="989"/>
        <v>0</v>
      </c>
      <c r="AL1208" s="34">
        <v>0</v>
      </c>
      <c r="AM1208" s="34">
        <v>0</v>
      </c>
      <c r="AN1208" s="34">
        <v>0</v>
      </c>
      <c r="AO1208" s="34">
        <v>0</v>
      </c>
      <c r="AP1208" s="34">
        <v>0</v>
      </c>
      <c r="AQ1208" s="34">
        <v>0</v>
      </c>
      <c r="AR1208" s="34">
        <f t="shared" si="990"/>
        <v>0</v>
      </c>
      <c r="AS1208" s="34">
        <v>0</v>
      </c>
      <c r="AT1208" s="34">
        <v>0</v>
      </c>
      <c r="AU1208" s="34">
        <v>0</v>
      </c>
      <c r="AV1208" s="34">
        <v>0</v>
      </c>
    </row>
    <row r="1209" spans="1:48" ht="153" x14ac:dyDescent="0.5">
      <c r="A1209" s="53">
        <v>1113</v>
      </c>
      <c r="B1209" s="50" t="s">
        <v>2300</v>
      </c>
      <c r="C1209" s="51" t="s">
        <v>2301</v>
      </c>
      <c r="D1209" s="52">
        <v>2018</v>
      </c>
      <c r="E1209" s="52">
        <v>2021</v>
      </c>
      <c r="F1209" s="33">
        <v>10560.77</v>
      </c>
      <c r="G1209" s="34">
        <f t="shared" si="979"/>
        <v>0.97699999999999998</v>
      </c>
      <c r="H1209" s="34">
        <f t="shared" si="980"/>
        <v>0</v>
      </c>
      <c r="I1209" s="34">
        <f t="shared" si="981"/>
        <v>3806.67</v>
      </c>
      <c r="J1209" s="34">
        <f t="shared" si="982"/>
        <v>3806.67</v>
      </c>
      <c r="K1209" s="34">
        <f t="shared" si="983"/>
        <v>0</v>
      </c>
      <c r="L1209" s="34">
        <f t="shared" si="984"/>
        <v>0</v>
      </c>
      <c r="M1209" s="34">
        <f t="shared" si="985"/>
        <v>0</v>
      </c>
      <c r="N1209" s="34">
        <v>0</v>
      </c>
      <c r="O1209" s="34">
        <v>0</v>
      </c>
      <c r="P1209" s="34">
        <f t="shared" si="986"/>
        <v>643.6</v>
      </c>
      <c r="Q1209" s="34">
        <v>643.6</v>
      </c>
      <c r="R1209" s="34">
        <v>0</v>
      </c>
      <c r="S1209" s="34">
        <v>0</v>
      </c>
      <c r="T1209" s="34">
        <v>0</v>
      </c>
      <c r="U1209" s="34">
        <v>0.97699999999999998</v>
      </c>
      <c r="V1209" s="34">
        <v>0</v>
      </c>
      <c r="W1209" s="34">
        <f t="shared" si="987"/>
        <v>3163.07</v>
      </c>
      <c r="X1209" s="34">
        <v>3163.07</v>
      </c>
      <c r="Y1209" s="34">
        <v>0</v>
      </c>
      <c r="Z1209" s="34">
        <v>0</v>
      </c>
      <c r="AA1209" s="34">
        <v>0</v>
      </c>
      <c r="AB1209" s="34">
        <v>0</v>
      </c>
      <c r="AC1209" s="34">
        <v>0</v>
      </c>
      <c r="AD1209" s="34">
        <f t="shared" si="988"/>
        <v>0</v>
      </c>
      <c r="AE1209" s="34">
        <v>0</v>
      </c>
      <c r="AF1209" s="34">
        <v>0</v>
      </c>
      <c r="AG1209" s="34">
        <v>0</v>
      </c>
      <c r="AH1209" s="34">
        <v>0</v>
      </c>
      <c r="AI1209" s="34">
        <v>0</v>
      </c>
      <c r="AJ1209" s="34">
        <v>0</v>
      </c>
      <c r="AK1209" s="34">
        <f t="shared" si="989"/>
        <v>0</v>
      </c>
      <c r="AL1209" s="34">
        <v>0</v>
      </c>
      <c r="AM1209" s="34">
        <v>0</v>
      </c>
      <c r="AN1209" s="34">
        <v>0</v>
      </c>
      <c r="AO1209" s="34">
        <v>0</v>
      </c>
      <c r="AP1209" s="34">
        <v>0</v>
      </c>
      <c r="AQ1209" s="34">
        <v>0</v>
      </c>
      <c r="AR1209" s="34">
        <f t="shared" si="990"/>
        <v>0</v>
      </c>
      <c r="AS1209" s="34">
        <v>0</v>
      </c>
      <c r="AT1209" s="34">
        <v>0</v>
      </c>
      <c r="AU1209" s="34">
        <v>0</v>
      </c>
      <c r="AV1209" s="34">
        <v>0</v>
      </c>
    </row>
    <row r="1210" spans="1:48" ht="114.75" x14ac:dyDescent="0.5">
      <c r="A1210" s="53">
        <v>1114</v>
      </c>
      <c r="B1210" s="50" t="s">
        <v>2302</v>
      </c>
      <c r="C1210" s="51" t="s">
        <v>2303</v>
      </c>
      <c r="D1210" s="52">
        <v>2013</v>
      </c>
      <c r="E1210" s="52">
        <v>2020</v>
      </c>
      <c r="F1210" s="33">
        <v>19435.716239999998</v>
      </c>
      <c r="G1210" s="34">
        <f t="shared" si="979"/>
        <v>0.83799999999999997</v>
      </c>
      <c r="H1210" s="34">
        <f t="shared" si="980"/>
        <v>0.5</v>
      </c>
      <c r="I1210" s="34">
        <f t="shared" si="981"/>
        <v>6783.45</v>
      </c>
      <c r="J1210" s="34">
        <f t="shared" si="982"/>
        <v>6783.45</v>
      </c>
      <c r="K1210" s="34">
        <f t="shared" si="983"/>
        <v>0</v>
      </c>
      <c r="L1210" s="34">
        <f t="shared" si="984"/>
        <v>0</v>
      </c>
      <c r="M1210" s="34">
        <f t="shared" si="985"/>
        <v>0</v>
      </c>
      <c r="N1210" s="34">
        <v>0.83799999999999997</v>
      </c>
      <c r="O1210" s="34">
        <v>0.5</v>
      </c>
      <c r="P1210" s="34">
        <f t="shared" si="986"/>
        <v>6783.45</v>
      </c>
      <c r="Q1210" s="34">
        <v>6783.45</v>
      </c>
      <c r="R1210" s="34">
        <v>0</v>
      </c>
      <c r="S1210" s="34">
        <v>0</v>
      </c>
      <c r="T1210" s="34">
        <v>0</v>
      </c>
      <c r="U1210" s="34">
        <v>0</v>
      </c>
      <c r="V1210" s="34">
        <v>0</v>
      </c>
      <c r="W1210" s="34">
        <f t="shared" si="987"/>
        <v>0</v>
      </c>
      <c r="X1210" s="34">
        <v>0</v>
      </c>
      <c r="Y1210" s="34">
        <v>0</v>
      </c>
      <c r="Z1210" s="34">
        <v>0</v>
      </c>
      <c r="AA1210" s="34">
        <v>0</v>
      </c>
      <c r="AB1210" s="34">
        <v>0</v>
      </c>
      <c r="AC1210" s="34">
        <v>0</v>
      </c>
      <c r="AD1210" s="34">
        <f t="shared" si="988"/>
        <v>0</v>
      </c>
      <c r="AE1210" s="34">
        <v>0</v>
      </c>
      <c r="AF1210" s="34">
        <v>0</v>
      </c>
      <c r="AG1210" s="34">
        <v>0</v>
      </c>
      <c r="AH1210" s="34">
        <v>0</v>
      </c>
      <c r="AI1210" s="34">
        <v>0</v>
      </c>
      <c r="AJ1210" s="34">
        <v>0</v>
      </c>
      <c r="AK1210" s="34">
        <f t="shared" si="989"/>
        <v>0</v>
      </c>
      <c r="AL1210" s="34">
        <v>0</v>
      </c>
      <c r="AM1210" s="34">
        <v>0</v>
      </c>
      <c r="AN1210" s="34">
        <v>0</v>
      </c>
      <c r="AO1210" s="34">
        <v>0</v>
      </c>
      <c r="AP1210" s="34">
        <v>0</v>
      </c>
      <c r="AQ1210" s="34">
        <v>0</v>
      </c>
      <c r="AR1210" s="34">
        <f t="shared" si="990"/>
        <v>0</v>
      </c>
      <c r="AS1210" s="34">
        <v>0</v>
      </c>
      <c r="AT1210" s="34">
        <v>0</v>
      </c>
      <c r="AU1210" s="34">
        <v>0</v>
      </c>
      <c r="AV1210" s="34">
        <v>0</v>
      </c>
    </row>
    <row r="1211" spans="1:48" ht="76.5" x14ac:dyDescent="0.5">
      <c r="A1211" s="53">
        <v>1115</v>
      </c>
      <c r="B1211" s="50" t="s">
        <v>2304</v>
      </c>
      <c r="C1211" s="51" t="s">
        <v>2305</v>
      </c>
      <c r="D1211" s="52">
        <v>2012</v>
      </c>
      <c r="E1211" s="52">
        <v>2020</v>
      </c>
      <c r="F1211" s="33">
        <v>6549.8693400000002</v>
      </c>
      <c r="G1211" s="34">
        <f t="shared" si="979"/>
        <v>0.628</v>
      </c>
      <c r="H1211" s="34">
        <f t="shared" si="980"/>
        <v>0.5</v>
      </c>
      <c r="I1211" s="34">
        <f t="shared" si="981"/>
        <v>1093.96</v>
      </c>
      <c r="J1211" s="34">
        <f t="shared" si="982"/>
        <v>1093.96</v>
      </c>
      <c r="K1211" s="34">
        <f t="shared" si="983"/>
        <v>0</v>
      </c>
      <c r="L1211" s="34">
        <f t="shared" si="984"/>
        <v>0</v>
      </c>
      <c r="M1211" s="34">
        <f t="shared" si="985"/>
        <v>0</v>
      </c>
      <c r="N1211" s="34">
        <v>0.628</v>
      </c>
      <c r="O1211" s="34">
        <v>0.5</v>
      </c>
      <c r="P1211" s="34">
        <f t="shared" si="986"/>
        <v>1093.96</v>
      </c>
      <c r="Q1211" s="34">
        <v>1093.96</v>
      </c>
      <c r="R1211" s="34">
        <v>0</v>
      </c>
      <c r="S1211" s="34">
        <v>0</v>
      </c>
      <c r="T1211" s="34">
        <v>0</v>
      </c>
      <c r="U1211" s="34">
        <v>0</v>
      </c>
      <c r="V1211" s="34">
        <v>0</v>
      </c>
      <c r="W1211" s="34">
        <f t="shared" si="987"/>
        <v>0</v>
      </c>
      <c r="X1211" s="34">
        <v>0</v>
      </c>
      <c r="Y1211" s="34">
        <v>0</v>
      </c>
      <c r="Z1211" s="34">
        <v>0</v>
      </c>
      <c r="AA1211" s="34">
        <v>0</v>
      </c>
      <c r="AB1211" s="34">
        <v>0</v>
      </c>
      <c r="AC1211" s="34">
        <v>0</v>
      </c>
      <c r="AD1211" s="34">
        <f t="shared" si="988"/>
        <v>0</v>
      </c>
      <c r="AE1211" s="34">
        <v>0</v>
      </c>
      <c r="AF1211" s="34">
        <v>0</v>
      </c>
      <c r="AG1211" s="34">
        <v>0</v>
      </c>
      <c r="AH1211" s="34">
        <v>0</v>
      </c>
      <c r="AI1211" s="34">
        <v>0</v>
      </c>
      <c r="AJ1211" s="34">
        <v>0</v>
      </c>
      <c r="AK1211" s="34">
        <f t="shared" si="989"/>
        <v>0</v>
      </c>
      <c r="AL1211" s="34">
        <v>0</v>
      </c>
      <c r="AM1211" s="34">
        <v>0</v>
      </c>
      <c r="AN1211" s="34">
        <v>0</v>
      </c>
      <c r="AO1211" s="34">
        <v>0</v>
      </c>
      <c r="AP1211" s="34">
        <v>0</v>
      </c>
      <c r="AQ1211" s="34">
        <v>0</v>
      </c>
      <c r="AR1211" s="34">
        <f t="shared" si="990"/>
        <v>0</v>
      </c>
      <c r="AS1211" s="34">
        <v>0</v>
      </c>
      <c r="AT1211" s="34">
        <v>0</v>
      </c>
      <c r="AU1211" s="34">
        <v>0</v>
      </c>
      <c r="AV1211" s="34">
        <v>0</v>
      </c>
    </row>
    <row r="1212" spans="1:48" ht="191.25" x14ac:dyDescent="0.5">
      <c r="A1212" s="53">
        <v>1116</v>
      </c>
      <c r="B1212" s="50" t="s">
        <v>2306</v>
      </c>
      <c r="C1212" s="51" t="s">
        <v>2307</v>
      </c>
      <c r="D1212" s="52">
        <v>2015</v>
      </c>
      <c r="E1212" s="52">
        <v>2020</v>
      </c>
      <c r="F1212" s="33">
        <v>53958.312939999996</v>
      </c>
      <c r="G1212" s="34">
        <f t="shared" si="979"/>
        <v>5.992</v>
      </c>
      <c r="H1212" s="34">
        <f t="shared" si="980"/>
        <v>0</v>
      </c>
      <c r="I1212" s="34">
        <f t="shared" si="981"/>
        <v>17735.060000000001</v>
      </c>
      <c r="J1212" s="34">
        <f t="shared" si="982"/>
        <v>17735.060000000001</v>
      </c>
      <c r="K1212" s="34">
        <f t="shared" si="983"/>
        <v>0</v>
      </c>
      <c r="L1212" s="34">
        <f t="shared" si="984"/>
        <v>0</v>
      </c>
      <c r="M1212" s="34">
        <f t="shared" si="985"/>
        <v>0</v>
      </c>
      <c r="N1212" s="34">
        <v>5.992</v>
      </c>
      <c r="O1212" s="34">
        <v>0</v>
      </c>
      <c r="P1212" s="34">
        <f t="shared" si="986"/>
        <v>17735.060000000001</v>
      </c>
      <c r="Q1212" s="34">
        <v>17735.060000000001</v>
      </c>
      <c r="R1212" s="34">
        <v>0</v>
      </c>
      <c r="S1212" s="34">
        <v>0</v>
      </c>
      <c r="T1212" s="34">
        <v>0</v>
      </c>
      <c r="U1212" s="34">
        <v>0</v>
      </c>
      <c r="V1212" s="34">
        <v>0</v>
      </c>
      <c r="W1212" s="34">
        <f t="shared" si="987"/>
        <v>0</v>
      </c>
      <c r="X1212" s="34">
        <v>0</v>
      </c>
      <c r="Y1212" s="34">
        <v>0</v>
      </c>
      <c r="Z1212" s="34">
        <v>0</v>
      </c>
      <c r="AA1212" s="34">
        <v>0</v>
      </c>
      <c r="AB1212" s="34">
        <v>0</v>
      </c>
      <c r="AC1212" s="34">
        <v>0</v>
      </c>
      <c r="AD1212" s="34">
        <f t="shared" si="988"/>
        <v>0</v>
      </c>
      <c r="AE1212" s="34">
        <v>0</v>
      </c>
      <c r="AF1212" s="34">
        <v>0</v>
      </c>
      <c r="AG1212" s="34">
        <v>0</v>
      </c>
      <c r="AH1212" s="34">
        <v>0</v>
      </c>
      <c r="AI1212" s="34">
        <v>0</v>
      </c>
      <c r="AJ1212" s="34">
        <v>0</v>
      </c>
      <c r="AK1212" s="34">
        <f t="shared" si="989"/>
        <v>0</v>
      </c>
      <c r="AL1212" s="34">
        <v>0</v>
      </c>
      <c r="AM1212" s="34">
        <v>0</v>
      </c>
      <c r="AN1212" s="34">
        <v>0</v>
      </c>
      <c r="AO1212" s="34">
        <v>0</v>
      </c>
      <c r="AP1212" s="34">
        <v>0</v>
      </c>
      <c r="AQ1212" s="34">
        <v>0</v>
      </c>
      <c r="AR1212" s="34">
        <f t="shared" si="990"/>
        <v>0</v>
      </c>
      <c r="AS1212" s="34">
        <v>0</v>
      </c>
      <c r="AT1212" s="34">
        <v>0</v>
      </c>
      <c r="AU1212" s="34">
        <v>0</v>
      </c>
      <c r="AV1212" s="34">
        <v>0</v>
      </c>
    </row>
    <row r="1213" spans="1:48" ht="114.75" x14ac:dyDescent="0.5">
      <c r="A1213" s="53">
        <v>1117</v>
      </c>
      <c r="B1213" s="50" t="s">
        <v>2308</v>
      </c>
      <c r="C1213" s="51" t="s">
        <v>2309</v>
      </c>
      <c r="D1213" s="52">
        <v>2023</v>
      </c>
      <c r="E1213" s="52">
        <v>2023</v>
      </c>
      <c r="F1213" s="33">
        <v>15817.53</v>
      </c>
      <c r="G1213" s="34">
        <f t="shared" si="979"/>
        <v>1.65</v>
      </c>
      <c r="H1213" s="34">
        <f t="shared" si="980"/>
        <v>0.4</v>
      </c>
      <c r="I1213" s="34">
        <f t="shared" si="981"/>
        <v>3817.5299999999997</v>
      </c>
      <c r="J1213" s="34">
        <f t="shared" si="982"/>
        <v>3817.5299999999997</v>
      </c>
      <c r="K1213" s="34">
        <f t="shared" si="983"/>
        <v>0</v>
      </c>
      <c r="L1213" s="34">
        <f t="shared" si="984"/>
        <v>0</v>
      </c>
      <c r="M1213" s="34">
        <f t="shared" si="985"/>
        <v>0</v>
      </c>
      <c r="N1213" s="34">
        <v>0</v>
      </c>
      <c r="O1213" s="34">
        <v>0</v>
      </c>
      <c r="P1213" s="34">
        <f t="shared" si="986"/>
        <v>0</v>
      </c>
      <c r="Q1213" s="34">
        <v>0</v>
      </c>
      <c r="R1213" s="34">
        <v>0</v>
      </c>
      <c r="S1213" s="34">
        <v>0</v>
      </c>
      <c r="T1213" s="34">
        <v>0</v>
      </c>
      <c r="U1213" s="34">
        <v>0</v>
      </c>
      <c r="V1213" s="34">
        <v>0</v>
      </c>
      <c r="W1213" s="34">
        <f t="shared" si="987"/>
        <v>0</v>
      </c>
      <c r="X1213" s="34">
        <v>0</v>
      </c>
      <c r="Y1213" s="34">
        <v>0</v>
      </c>
      <c r="Z1213" s="34">
        <v>0</v>
      </c>
      <c r="AA1213" s="34">
        <v>0</v>
      </c>
      <c r="AB1213" s="34">
        <v>0</v>
      </c>
      <c r="AC1213" s="34">
        <v>0</v>
      </c>
      <c r="AD1213" s="34">
        <f t="shared" si="988"/>
        <v>0</v>
      </c>
      <c r="AE1213" s="34">
        <v>0</v>
      </c>
      <c r="AF1213" s="34">
        <v>0</v>
      </c>
      <c r="AG1213" s="34">
        <v>0</v>
      </c>
      <c r="AH1213" s="34">
        <v>0</v>
      </c>
      <c r="AI1213" s="34">
        <v>1.65</v>
      </c>
      <c r="AJ1213" s="34">
        <v>0.4</v>
      </c>
      <c r="AK1213" s="34">
        <f t="shared" si="989"/>
        <v>817.53</v>
      </c>
      <c r="AL1213" s="34">
        <v>817.53</v>
      </c>
      <c r="AM1213" s="34">
        <v>0</v>
      </c>
      <c r="AN1213" s="34">
        <v>0</v>
      </c>
      <c r="AO1213" s="34">
        <v>0</v>
      </c>
      <c r="AP1213" s="34">
        <v>0</v>
      </c>
      <c r="AQ1213" s="34">
        <v>0</v>
      </c>
      <c r="AR1213" s="34">
        <f t="shared" si="990"/>
        <v>3000</v>
      </c>
      <c r="AS1213" s="34">
        <v>3000</v>
      </c>
      <c r="AT1213" s="34">
        <v>0</v>
      </c>
      <c r="AU1213" s="34">
        <v>0</v>
      </c>
      <c r="AV1213" s="34">
        <v>0</v>
      </c>
    </row>
    <row r="1214" spans="1:48" ht="114.75" x14ac:dyDescent="0.5">
      <c r="A1214" s="53">
        <v>1118</v>
      </c>
      <c r="B1214" s="50" t="s">
        <v>2310</v>
      </c>
      <c r="C1214" s="51" t="s">
        <v>2311</v>
      </c>
      <c r="D1214" s="52">
        <v>2022</v>
      </c>
      <c r="E1214" s="52">
        <v>2022</v>
      </c>
      <c r="F1214" s="33">
        <v>4054.68</v>
      </c>
      <c r="G1214" s="34">
        <f t="shared" si="979"/>
        <v>0.15</v>
      </c>
      <c r="H1214" s="34">
        <f t="shared" si="980"/>
        <v>0.25</v>
      </c>
      <c r="I1214" s="34">
        <f t="shared" si="981"/>
        <v>4054.68</v>
      </c>
      <c r="J1214" s="34">
        <f t="shared" si="982"/>
        <v>4054.68</v>
      </c>
      <c r="K1214" s="34">
        <f t="shared" si="983"/>
        <v>0</v>
      </c>
      <c r="L1214" s="34">
        <f t="shared" si="984"/>
        <v>0</v>
      </c>
      <c r="M1214" s="34">
        <f t="shared" si="985"/>
        <v>0</v>
      </c>
      <c r="N1214" s="34">
        <v>0</v>
      </c>
      <c r="O1214" s="34">
        <v>0</v>
      </c>
      <c r="P1214" s="34">
        <f t="shared" si="986"/>
        <v>0</v>
      </c>
      <c r="Q1214" s="34">
        <v>0</v>
      </c>
      <c r="R1214" s="34">
        <v>0</v>
      </c>
      <c r="S1214" s="34">
        <v>0</v>
      </c>
      <c r="T1214" s="34">
        <v>0</v>
      </c>
      <c r="U1214" s="34">
        <v>0</v>
      </c>
      <c r="V1214" s="34">
        <v>0</v>
      </c>
      <c r="W1214" s="34">
        <f t="shared" si="987"/>
        <v>0</v>
      </c>
      <c r="X1214" s="34">
        <v>0</v>
      </c>
      <c r="Y1214" s="34">
        <v>0</v>
      </c>
      <c r="Z1214" s="34">
        <v>0</v>
      </c>
      <c r="AA1214" s="34">
        <v>0</v>
      </c>
      <c r="AB1214" s="34">
        <v>0.15</v>
      </c>
      <c r="AC1214" s="34">
        <v>0.25</v>
      </c>
      <c r="AD1214" s="34">
        <f t="shared" si="988"/>
        <v>554.67999999999995</v>
      </c>
      <c r="AE1214" s="34">
        <v>554.67999999999995</v>
      </c>
      <c r="AF1214" s="34">
        <v>0</v>
      </c>
      <c r="AG1214" s="34">
        <v>0</v>
      </c>
      <c r="AH1214" s="34">
        <v>0</v>
      </c>
      <c r="AI1214" s="34">
        <v>0</v>
      </c>
      <c r="AJ1214" s="34">
        <v>0</v>
      </c>
      <c r="AK1214" s="34">
        <f t="shared" si="989"/>
        <v>3500</v>
      </c>
      <c r="AL1214" s="34">
        <v>3500</v>
      </c>
      <c r="AM1214" s="34">
        <v>0</v>
      </c>
      <c r="AN1214" s="34">
        <v>0</v>
      </c>
      <c r="AO1214" s="34">
        <v>0</v>
      </c>
      <c r="AP1214" s="34">
        <v>0</v>
      </c>
      <c r="AQ1214" s="34">
        <v>0</v>
      </c>
      <c r="AR1214" s="34">
        <f t="shared" si="990"/>
        <v>0</v>
      </c>
      <c r="AS1214" s="34">
        <v>0</v>
      </c>
      <c r="AT1214" s="34">
        <v>0</v>
      </c>
      <c r="AU1214" s="34">
        <v>0</v>
      </c>
      <c r="AV1214" s="34">
        <v>0</v>
      </c>
    </row>
    <row r="1215" spans="1:48" ht="153" x14ac:dyDescent="0.5">
      <c r="A1215" s="53">
        <v>1119</v>
      </c>
      <c r="B1215" s="50" t="s">
        <v>2312</v>
      </c>
      <c r="C1215" s="51" t="s">
        <v>2313</v>
      </c>
      <c r="D1215" s="52">
        <v>2023</v>
      </c>
      <c r="E1215" s="52">
        <v>2023</v>
      </c>
      <c r="F1215" s="33">
        <v>7641.59</v>
      </c>
      <c r="G1215" s="34">
        <f t="shared" si="979"/>
        <v>0.65</v>
      </c>
      <c r="H1215" s="34">
        <f t="shared" si="980"/>
        <v>0</v>
      </c>
      <c r="I1215" s="34">
        <f t="shared" si="981"/>
        <v>7641.59</v>
      </c>
      <c r="J1215" s="34">
        <f t="shared" si="982"/>
        <v>7641.59</v>
      </c>
      <c r="K1215" s="34">
        <f t="shared" si="983"/>
        <v>0</v>
      </c>
      <c r="L1215" s="34">
        <f t="shared" si="984"/>
        <v>0</v>
      </c>
      <c r="M1215" s="34">
        <f t="shared" si="985"/>
        <v>0</v>
      </c>
      <c r="N1215" s="34">
        <v>0</v>
      </c>
      <c r="O1215" s="34">
        <v>0</v>
      </c>
      <c r="P1215" s="34">
        <f t="shared" si="986"/>
        <v>0</v>
      </c>
      <c r="Q1215" s="34">
        <v>0</v>
      </c>
      <c r="R1215" s="34">
        <v>0</v>
      </c>
      <c r="S1215" s="34">
        <v>0</v>
      </c>
      <c r="T1215" s="34">
        <v>0</v>
      </c>
      <c r="U1215" s="34">
        <v>0</v>
      </c>
      <c r="V1215" s="34">
        <v>0</v>
      </c>
      <c r="W1215" s="34">
        <f t="shared" si="987"/>
        <v>0</v>
      </c>
      <c r="X1215" s="34">
        <v>0</v>
      </c>
      <c r="Y1215" s="34">
        <v>0</v>
      </c>
      <c r="Z1215" s="34">
        <v>0</v>
      </c>
      <c r="AA1215" s="34">
        <v>0</v>
      </c>
      <c r="AB1215" s="34">
        <v>0</v>
      </c>
      <c r="AC1215" s="34">
        <v>0</v>
      </c>
      <c r="AD1215" s="34">
        <f t="shared" si="988"/>
        <v>0</v>
      </c>
      <c r="AE1215" s="34">
        <v>0</v>
      </c>
      <c r="AF1215" s="34">
        <v>0</v>
      </c>
      <c r="AG1215" s="34">
        <v>0</v>
      </c>
      <c r="AH1215" s="34">
        <v>0</v>
      </c>
      <c r="AI1215" s="34">
        <v>0.65</v>
      </c>
      <c r="AJ1215" s="34">
        <v>0</v>
      </c>
      <c r="AK1215" s="34">
        <f t="shared" si="989"/>
        <v>641.59</v>
      </c>
      <c r="AL1215" s="34">
        <v>641.59</v>
      </c>
      <c r="AM1215" s="34">
        <v>0</v>
      </c>
      <c r="AN1215" s="34">
        <v>0</v>
      </c>
      <c r="AO1215" s="34">
        <v>0</v>
      </c>
      <c r="AP1215" s="34">
        <v>0</v>
      </c>
      <c r="AQ1215" s="34">
        <v>0</v>
      </c>
      <c r="AR1215" s="34">
        <f t="shared" si="990"/>
        <v>7000</v>
      </c>
      <c r="AS1215" s="34">
        <v>7000</v>
      </c>
      <c r="AT1215" s="34">
        <v>0</v>
      </c>
      <c r="AU1215" s="34">
        <v>0</v>
      </c>
      <c r="AV1215" s="34">
        <v>0</v>
      </c>
    </row>
    <row r="1216" spans="1:48" ht="38.25" x14ac:dyDescent="0.5">
      <c r="A1216" s="53"/>
      <c r="B1216" s="43" t="s">
        <v>862</v>
      </c>
      <c r="C1216" s="48"/>
      <c r="D1216" s="52"/>
      <c r="E1216" s="45"/>
      <c r="F1216" s="35">
        <f>SUM(F1217:F1220)</f>
        <v>3714.2</v>
      </c>
      <c r="G1216" s="35">
        <f t="shared" ref="G1216:AV1216" si="991">SUM(G1217:G1220)</f>
        <v>1.0649999999999999</v>
      </c>
      <c r="H1216" s="35">
        <f t="shared" si="991"/>
        <v>0</v>
      </c>
      <c r="I1216" s="35">
        <f t="shared" si="991"/>
        <v>3340.1099999999997</v>
      </c>
      <c r="J1216" s="35">
        <f t="shared" si="991"/>
        <v>3340.1099999999997</v>
      </c>
      <c r="K1216" s="35">
        <f t="shared" si="991"/>
        <v>0</v>
      </c>
      <c r="L1216" s="35">
        <f t="shared" si="991"/>
        <v>0</v>
      </c>
      <c r="M1216" s="35">
        <f t="shared" si="991"/>
        <v>0</v>
      </c>
      <c r="N1216" s="35">
        <f t="shared" si="991"/>
        <v>0</v>
      </c>
      <c r="O1216" s="35">
        <f t="shared" si="991"/>
        <v>0</v>
      </c>
      <c r="P1216" s="35">
        <f t="shared" si="991"/>
        <v>2072.6480000000001</v>
      </c>
      <c r="Q1216" s="35">
        <f t="shared" si="991"/>
        <v>2072.6480000000001</v>
      </c>
      <c r="R1216" s="35">
        <f t="shared" si="991"/>
        <v>0</v>
      </c>
      <c r="S1216" s="35">
        <f t="shared" si="991"/>
        <v>0</v>
      </c>
      <c r="T1216" s="35">
        <f t="shared" si="991"/>
        <v>0</v>
      </c>
      <c r="U1216" s="35">
        <f t="shared" si="991"/>
        <v>0.92499999999999993</v>
      </c>
      <c r="V1216" s="35">
        <f t="shared" si="991"/>
        <v>0</v>
      </c>
      <c r="W1216" s="35">
        <f t="shared" si="991"/>
        <v>518.16200000000003</v>
      </c>
      <c r="X1216" s="35">
        <f t="shared" si="991"/>
        <v>518.16200000000003</v>
      </c>
      <c r="Y1216" s="35">
        <f t="shared" si="991"/>
        <v>0</v>
      </c>
      <c r="Z1216" s="35">
        <f t="shared" si="991"/>
        <v>0</v>
      </c>
      <c r="AA1216" s="35">
        <f t="shared" si="991"/>
        <v>0</v>
      </c>
      <c r="AB1216" s="35">
        <f t="shared" si="991"/>
        <v>0</v>
      </c>
      <c r="AC1216" s="35">
        <f t="shared" si="991"/>
        <v>0</v>
      </c>
      <c r="AD1216" s="35">
        <f t="shared" si="991"/>
        <v>0</v>
      </c>
      <c r="AE1216" s="35">
        <f t="shared" si="991"/>
        <v>0</v>
      </c>
      <c r="AF1216" s="35">
        <f t="shared" si="991"/>
        <v>0</v>
      </c>
      <c r="AG1216" s="35">
        <f t="shared" si="991"/>
        <v>0</v>
      </c>
      <c r="AH1216" s="35">
        <f t="shared" si="991"/>
        <v>0</v>
      </c>
      <c r="AI1216" s="35">
        <f t="shared" si="991"/>
        <v>0.14000000000000001</v>
      </c>
      <c r="AJ1216" s="35">
        <f t="shared" si="991"/>
        <v>0</v>
      </c>
      <c r="AK1216" s="35">
        <f t="shared" si="991"/>
        <v>749.3</v>
      </c>
      <c r="AL1216" s="35">
        <f t="shared" si="991"/>
        <v>749.3</v>
      </c>
      <c r="AM1216" s="35">
        <f t="shared" si="991"/>
        <v>0</v>
      </c>
      <c r="AN1216" s="35">
        <f t="shared" si="991"/>
        <v>0</v>
      </c>
      <c r="AO1216" s="35">
        <f t="shared" si="991"/>
        <v>0</v>
      </c>
      <c r="AP1216" s="35">
        <f t="shared" si="991"/>
        <v>0</v>
      </c>
      <c r="AQ1216" s="35">
        <f t="shared" si="991"/>
        <v>0</v>
      </c>
      <c r="AR1216" s="35">
        <f t="shared" si="991"/>
        <v>0</v>
      </c>
      <c r="AS1216" s="35">
        <f t="shared" si="991"/>
        <v>0</v>
      </c>
      <c r="AT1216" s="35">
        <f t="shared" si="991"/>
        <v>0</v>
      </c>
      <c r="AU1216" s="35">
        <f t="shared" si="991"/>
        <v>0</v>
      </c>
      <c r="AV1216" s="35">
        <f t="shared" si="991"/>
        <v>0</v>
      </c>
    </row>
    <row r="1217" spans="1:48" ht="114.75" x14ac:dyDescent="0.5">
      <c r="A1217" s="53">
        <v>1120</v>
      </c>
      <c r="B1217" s="50" t="s">
        <v>2314</v>
      </c>
      <c r="C1217" s="51" t="s">
        <v>2315</v>
      </c>
      <c r="D1217" s="52">
        <v>2016</v>
      </c>
      <c r="E1217" s="52">
        <v>2021</v>
      </c>
      <c r="F1217" s="33">
        <v>928.78</v>
      </c>
      <c r="G1217" s="34">
        <f t="shared" ref="G1217:H1220" si="992">N1217+U1217+AB1217+AI1217+AP1217</f>
        <v>0.36</v>
      </c>
      <c r="H1217" s="34">
        <f t="shared" si="992"/>
        <v>0</v>
      </c>
      <c r="I1217" s="34">
        <f t="shared" ref="I1217:I1220" si="993">J1217+K1217+L1217</f>
        <v>909.65000000000009</v>
      </c>
      <c r="J1217" s="34">
        <f t="shared" ref="J1217:M1220" si="994">Q1217+X1217+AE1217+AL1217+AS1217</f>
        <v>909.65000000000009</v>
      </c>
      <c r="K1217" s="34">
        <f t="shared" si="994"/>
        <v>0</v>
      </c>
      <c r="L1217" s="34">
        <f t="shared" si="994"/>
        <v>0</v>
      </c>
      <c r="M1217" s="34">
        <f t="shared" si="994"/>
        <v>0</v>
      </c>
      <c r="N1217" s="34">
        <v>0</v>
      </c>
      <c r="O1217" s="34">
        <v>0</v>
      </c>
      <c r="P1217" s="34">
        <f t="shared" ref="P1217:P1220" si="995">Q1217+R1217+S1217</f>
        <v>727.72</v>
      </c>
      <c r="Q1217" s="34">
        <v>727.72</v>
      </c>
      <c r="R1217" s="34">
        <v>0</v>
      </c>
      <c r="S1217" s="34">
        <v>0</v>
      </c>
      <c r="T1217" s="34">
        <v>0</v>
      </c>
      <c r="U1217" s="34">
        <v>0.36</v>
      </c>
      <c r="V1217" s="34">
        <v>0</v>
      </c>
      <c r="W1217" s="34">
        <f t="shared" ref="W1217:W1220" si="996">X1217+Y1217+Z1217</f>
        <v>181.93</v>
      </c>
      <c r="X1217" s="34">
        <v>181.93</v>
      </c>
      <c r="Y1217" s="34">
        <v>0</v>
      </c>
      <c r="Z1217" s="34">
        <v>0</v>
      </c>
      <c r="AA1217" s="34">
        <v>0</v>
      </c>
      <c r="AB1217" s="34">
        <v>0</v>
      </c>
      <c r="AC1217" s="34">
        <v>0</v>
      </c>
      <c r="AD1217" s="34">
        <f t="shared" ref="AD1217:AD1220" si="997">AE1217+AF1217+AG1217</f>
        <v>0</v>
      </c>
      <c r="AE1217" s="34">
        <v>0</v>
      </c>
      <c r="AF1217" s="34">
        <v>0</v>
      </c>
      <c r="AG1217" s="34">
        <v>0</v>
      </c>
      <c r="AH1217" s="34">
        <v>0</v>
      </c>
      <c r="AI1217" s="34">
        <v>0</v>
      </c>
      <c r="AJ1217" s="34">
        <v>0</v>
      </c>
      <c r="AK1217" s="34">
        <f t="shared" ref="AK1217:AK1220" si="998">AL1217+AM1217+AN1217</f>
        <v>0</v>
      </c>
      <c r="AL1217" s="34">
        <v>0</v>
      </c>
      <c r="AM1217" s="34">
        <v>0</v>
      </c>
      <c r="AN1217" s="34">
        <v>0</v>
      </c>
      <c r="AO1217" s="34">
        <v>0</v>
      </c>
      <c r="AP1217" s="34">
        <v>0</v>
      </c>
      <c r="AQ1217" s="34">
        <v>0</v>
      </c>
      <c r="AR1217" s="34">
        <f t="shared" ref="AR1217:AR1220" si="999">AS1217+AT1217+AU1217</f>
        <v>0</v>
      </c>
      <c r="AS1217" s="34">
        <v>0</v>
      </c>
      <c r="AT1217" s="34">
        <v>0</v>
      </c>
      <c r="AU1217" s="34">
        <v>0</v>
      </c>
      <c r="AV1217" s="34">
        <v>0</v>
      </c>
    </row>
    <row r="1218" spans="1:48" ht="114.75" x14ac:dyDescent="0.5">
      <c r="A1218" s="53">
        <v>1121</v>
      </c>
      <c r="B1218" s="50" t="s">
        <v>2316</v>
      </c>
      <c r="C1218" s="51" t="s">
        <v>2317</v>
      </c>
      <c r="D1218" s="52">
        <v>2017</v>
      </c>
      <c r="E1218" s="52">
        <v>2021</v>
      </c>
      <c r="F1218" s="33">
        <v>1263.6199999999999</v>
      </c>
      <c r="G1218" s="34">
        <f t="shared" si="992"/>
        <v>0.31</v>
      </c>
      <c r="H1218" s="34">
        <f t="shared" si="992"/>
        <v>0</v>
      </c>
      <c r="I1218" s="34">
        <f t="shared" si="993"/>
        <v>1193.6199999999999</v>
      </c>
      <c r="J1218" s="34">
        <f t="shared" si="994"/>
        <v>1193.6199999999999</v>
      </c>
      <c r="K1218" s="34">
        <f t="shared" si="994"/>
        <v>0</v>
      </c>
      <c r="L1218" s="34">
        <f t="shared" si="994"/>
        <v>0</v>
      </c>
      <c r="M1218" s="34">
        <f t="shared" si="994"/>
        <v>0</v>
      </c>
      <c r="N1218" s="34">
        <v>0</v>
      </c>
      <c r="O1218" s="34">
        <v>0</v>
      </c>
      <c r="P1218" s="34">
        <f t="shared" si="995"/>
        <v>954.89599999999996</v>
      </c>
      <c r="Q1218" s="34">
        <v>954.89599999999996</v>
      </c>
      <c r="R1218" s="34">
        <v>0</v>
      </c>
      <c r="S1218" s="34">
        <v>0</v>
      </c>
      <c r="T1218" s="34">
        <v>0</v>
      </c>
      <c r="U1218" s="34">
        <v>0.31</v>
      </c>
      <c r="V1218" s="34">
        <v>0</v>
      </c>
      <c r="W1218" s="34">
        <f t="shared" si="996"/>
        <v>238.72399999999999</v>
      </c>
      <c r="X1218" s="34">
        <v>238.72399999999999</v>
      </c>
      <c r="Y1218" s="34">
        <v>0</v>
      </c>
      <c r="Z1218" s="34">
        <v>0</v>
      </c>
      <c r="AA1218" s="34">
        <v>0</v>
      </c>
      <c r="AB1218" s="34">
        <v>0</v>
      </c>
      <c r="AC1218" s="34">
        <v>0</v>
      </c>
      <c r="AD1218" s="34">
        <f t="shared" si="997"/>
        <v>0</v>
      </c>
      <c r="AE1218" s="34">
        <v>0</v>
      </c>
      <c r="AF1218" s="34">
        <v>0</v>
      </c>
      <c r="AG1218" s="34">
        <v>0</v>
      </c>
      <c r="AH1218" s="34">
        <v>0</v>
      </c>
      <c r="AI1218" s="34">
        <v>0</v>
      </c>
      <c r="AJ1218" s="34">
        <v>0</v>
      </c>
      <c r="AK1218" s="34">
        <f t="shared" si="998"/>
        <v>0</v>
      </c>
      <c r="AL1218" s="34">
        <v>0</v>
      </c>
      <c r="AM1218" s="34">
        <v>0</v>
      </c>
      <c r="AN1218" s="34">
        <v>0</v>
      </c>
      <c r="AO1218" s="34">
        <v>0</v>
      </c>
      <c r="AP1218" s="34">
        <v>0</v>
      </c>
      <c r="AQ1218" s="34">
        <v>0</v>
      </c>
      <c r="AR1218" s="34">
        <f t="shared" si="999"/>
        <v>0</v>
      </c>
      <c r="AS1218" s="34">
        <v>0</v>
      </c>
      <c r="AT1218" s="34">
        <v>0</v>
      </c>
      <c r="AU1218" s="34">
        <v>0</v>
      </c>
      <c r="AV1218" s="34">
        <v>0</v>
      </c>
    </row>
    <row r="1219" spans="1:48" ht="114.75" x14ac:dyDescent="0.5">
      <c r="A1219" s="53">
        <v>1122</v>
      </c>
      <c r="B1219" s="50" t="s">
        <v>2318</v>
      </c>
      <c r="C1219" s="51" t="s">
        <v>2319</v>
      </c>
      <c r="D1219" s="52">
        <v>2017</v>
      </c>
      <c r="E1219" s="52">
        <v>2021</v>
      </c>
      <c r="F1219" s="33">
        <v>772.5</v>
      </c>
      <c r="G1219" s="34">
        <f t="shared" si="992"/>
        <v>0.255</v>
      </c>
      <c r="H1219" s="34">
        <f t="shared" si="992"/>
        <v>0</v>
      </c>
      <c r="I1219" s="34">
        <f t="shared" si="993"/>
        <v>487.54000000000008</v>
      </c>
      <c r="J1219" s="34">
        <f t="shared" si="994"/>
        <v>487.54000000000008</v>
      </c>
      <c r="K1219" s="34">
        <f t="shared" si="994"/>
        <v>0</v>
      </c>
      <c r="L1219" s="34">
        <f t="shared" si="994"/>
        <v>0</v>
      </c>
      <c r="M1219" s="34">
        <f t="shared" si="994"/>
        <v>0</v>
      </c>
      <c r="N1219" s="34">
        <v>0</v>
      </c>
      <c r="O1219" s="34">
        <v>0</v>
      </c>
      <c r="P1219" s="34">
        <f t="shared" si="995"/>
        <v>390.03200000000004</v>
      </c>
      <c r="Q1219" s="34">
        <v>390.03200000000004</v>
      </c>
      <c r="R1219" s="34">
        <v>0</v>
      </c>
      <c r="S1219" s="34">
        <v>0</v>
      </c>
      <c r="T1219" s="34">
        <v>0</v>
      </c>
      <c r="U1219" s="34">
        <v>0.255</v>
      </c>
      <c r="V1219" s="34">
        <v>0</v>
      </c>
      <c r="W1219" s="34">
        <f t="shared" si="996"/>
        <v>97.50800000000001</v>
      </c>
      <c r="X1219" s="34">
        <v>97.50800000000001</v>
      </c>
      <c r="Y1219" s="34">
        <v>0</v>
      </c>
      <c r="Z1219" s="34">
        <v>0</v>
      </c>
      <c r="AA1219" s="34">
        <v>0</v>
      </c>
      <c r="AB1219" s="34">
        <v>0</v>
      </c>
      <c r="AC1219" s="34">
        <v>0</v>
      </c>
      <c r="AD1219" s="34">
        <f t="shared" si="997"/>
        <v>0</v>
      </c>
      <c r="AE1219" s="34">
        <v>0</v>
      </c>
      <c r="AF1219" s="34">
        <v>0</v>
      </c>
      <c r="AG1219" s="34">
        <v>0</v>
      </c>
      <c r="AH1219" s="34">
        <v>0</v>
      </c>
      <c r="AI1219" s="34">
        <v>0</v>
      </c>
      <c r="AJ1219" s="34">
        <v>0</v>
      </c>
      <c r="AK1219" s="34">
        <f t="shared" si="998"/>
        <v>0</v>
      </c>
      <c r="AL1219" s="34">
        <v>0</v>
      </c>
      <c r="AM1219" s="34">
        <v>0</v>
      </c>
      <c r="AN1219" s="34">
        <v>0</v>
      </c>
      <c r="AO1219" s="34">
        <v>0</v>
      </c>
      <c r="AP1219" s="34">
        <v>0</v>
      </c>
      <c r="AQ1219" s="34">
        <v>0</v>
      </c>
      <c r="AR1219" s="34">
        <f t="shared" si="999"/>
        <v>0</v>
      </c>
      <c r="AS1219" s="34">
        <v>0</v>
      </c>
      <c r="AT1219" s="34">
        <v>0</v>
      </c>
      <c r="AU1219" s="34">
        <v>0</v>
      </c>
      <c r="AV1219" s="34">
        <v>0</v>
      </c>
    </row>
    <row r="1220" spans="1:48" ht="114.75" x14ac:dyDescent="0.5">
      <c r="A1220" s="53">
        <v>1123</v>
      </c>
      <c r="B1220" s="50" t="s">
        <v>2320</v>
      </c>
      <c r="C1220" s="51" t="s">
        <v>2321</v>
      </c>
      <c r="D1220" s="52">
        <v>2020</v>
      </c>
      <c r="E1220" s="52">
        <v>2023</v>
      </c>
      <c r="F1220" s="33">
        <v>749.3</v>
      </c>
      <c r="G1220" s="34">
        <f t="shared" si="992"/>
        <v>0.14000000000000001</v>
      </c>
      <c r="H1220" s="34">
        <f t="shared" si="992"/>
        <v>0</v>
      </c>
      <c r="I1220" s="34">
        <f t="shared" si="993"/>
        <v>749.3</v>
      </c>
      <c r="J1220" s="34">
        <f t="shared" si="994"/>
        <v>749.3</v>
      </c>
      <c r="K1220" s="34">
        <f t="shared" si="994"/>
        <v>0</v>
      </c>
      <c r="L1220" s="34">
        <f t="shared" si="994"/>
        <v>0</v>
      </c>
      <c r="M1220" s="34">
        <f t="shared" si="994"/>
        <v>0</v>
      </c>
      <c r="N1220" s="34">
        <v>0</v>
      </c>
      <c r="O1220" s="34">
        <v>0</v>
      </c>
      <c r="P1220" s="34">
        <f t="shared" si="995"/>
        <v>0</v>
      </c>
      <c r="Q1220" s="34">
        <v>0</v>
      </c>
      <c r="R1220" s="34">
        <v>0</v>
      </c>
      <c r="S1220" s="34">
        <v>0</v>
      </c>
      <c r="T1220" s="34">
        <v>0</v>
      </c>
      <c r="U1220" s="34">
        <v>0</v>
      </c>
      <c r="V1220" s="34">
        <v>0</v>
      </c>
      <c r="W1220" s="34">
        <f t="shared" si="996"/>
        <v>0</v>
      </c>
      <c r="X1220" s="34">
        <v>0</v>
      </c>
      <c r="Y1220" s="34">
        <v>0</v>
      </c>
      <c r="Z1220" s="34">
        <v>0</v>
      </c>
      <c r="AA1220" s="34">
        <v>0</v>
      </c>
      <c r="AB1220" s="34">
        <v>0</v>
      </c>
      <c r="AC1220" s="34">
        <v>0</v>
      </c>
      <c r="AD1220" s="34">
        <f t="shared" si="997"/>
        <v>0</v>
      </c>
      <c r="AE1220" s="34">
        <v>0</v>
      </c>
      <c r="AF1220" s="34">
        <v>0</v>
      </c>
      <c r="AG1220" s="34">
        <v>0</v>
      </c>
      <c r="AH1220" s="34">
        <v>0</v>
      </c>
      <c r="AI1220" s="34">
        <v>0.14000000000000001</v>
      </c>
      <c r="AJ1220" s="34">
        <v>0</v>
      </c>
      <c r="AK1220" s="34">
        <f t="shared" si="998"/>
        <v>749.3</v>
      </c>
      <c r="AL1220" s="34">
        <v>749.3</v>
      </c>
      <c r="AM1220" s="34">
        <v>0</v>
      </c>
      <c r="AN1220" s="34">
        <v>0</v>
      </c>
      <c r="AO1220" s="34">
        <v>0</v>
      </c>
      <c r="AP1220" s="34">
        <v>0</v>
      </c>
      <c r="AQ1220" s="34">
        <v>0</v>
      </c>
      <c r="AR1220" s="34">
        <f t="shared" si="999"/>
        <v>0</v>
      </c>
      <c r="AS1220" s="34">
        <v>0</v>
      </c>
      <c r="AT1220" s="34">
        <v>0</v>
      </c>
      <c r="AU1220" s="34">
        <v>0</v>
      </c>
      <c r="AV1220" s="34">
        <v>0</v>
      </c>
    </row>
    <row r="1221" spans="1:48" ht="38.25" x14ac:dyDescent="0.5">
      <c r="A1221" s="53"/>
      <c r="B1221" s="43" t="s">
        <v>1312</v>
      </c>
      <c r="C1221" s="48"/>
      <c r="D1221" s="52"/>
      <c r="E1221" s="45"/>
      <c r="F1221" s="35">
        <f t="shared" ref="F1221:O1221" si="1000">SUM(F1222:F1241)</f>
        <v>125450.92109999999</v>
      </c>
      <c r="G1221" s="35">
        <f t="shared" si="1000"/>
        <v>12.545</v>
      </c>
      <c r="H1221" s="35">
        <f t="shared" si="1000"/>
        <v>4.28</v>
      </c>
      <c r="I1221" s="35">
        <f t="shared" si="1000"/>
        <v>98141.783900000009</v>
      </c>
      <c r="J1221" s="35">
        <f t="shared" si="1000"/>
        <v>89496.063900000008</v>
      </c>
      <c r="K1221" s="35">
        <f t="shared" si="1000"/>
        <v>8645.7199999999993</v>
      </c>
      <c r="L1221" s="35">
        <f t="shared" si="1000"/>
        <v>0</v>
      </c>
      <c r="M1221" s="35">
        <f t="shared" si="1000"/>
        <v>0</v>
      </c>
      <c r="N1221" s="35">
        <f t="shared" si="1000"/>
        <v>0.87</v>
      </c>
      <c r="O1221" s="35">
        <f t="shared" si="1000"/>
        <v>0.90000000000000013</v>
      </c>
      <c r="P1221" s="35">
        <f t="shared" ref="P1221:V1221" si="1001">SUM(P1222:P1241)</f>
        <v>15843.121899999998</v>
      </c>
      <c r="Q1221" s="35">
        <f t="shared" si="1001"/>
        <v>15843.121899999998</v>
      </c>
      <c r="R1221" s="35">
        <f t="shared" si="1001"/>
        <v>0</v>
      </c>
      <c r="S1221" s="35">
        <f t="shared" si="1001"/>
        <v>0</v>
      </c>
      <c r="T1221" s="35">
        <f t="shared" si="1001"/>
        <v>0</v>
      </c>
      <c r="U1221" s="35">
        <f t="shared" si="1001"/>
        <v>7.2949999999999999</v>
      </c>
      <c r="V1221" s="35">
        <f t="shared" si="1001"/>
        <v>2.33</v>
      </c>
      <c r="W1221" s="35">
        <f t="shared" ref="W1221:AC1221" si="1002">SUM(W1222:W1241)</f>
        <v>16463.982</v>
      </c>
      <c r="X1221" s="35">
        <f t="shared" si="1002"/>
        <v>16463.982</v>
      </c>
      <c r="Y1221" s="35">
        <f t="shared" si="1002"/>
        <v>0</v>
      </c>
      <c r="Z1221" s="35">
        <f t="shared" si="1002"/>
        <v>0</v>
      </c>
      <c r="AA1221" s="35">
        <f t="shared" si="1002"/>
        <v>0</v>
      </c>
      <c r="AB1221" s="35">
        <f t="shared" si="1002"/>
        <v>1.5</v>
      </c>
      <c r="AC1221" s="35">
        <f t="shared" si="1002"/>
        <v>0</v>
      </c>
      <c r="AD1221" s="35">
        <f t="shared" ref="AD1221:AJ1221" si="1003">SUM(AD1222:AD1241)</f>
        <v>34500</v>
      </c>
      <c r="AE1221" s="35">
        <f t="shared" si="1003"/>
        <v>34500</v>
      </c>
      <c r="AF1221" s="35">
        <f t="shared" si="1003"/>
        <v>0</v>
      </c>
      <c r="AG1221" s="35">
        <f t="shared" si="1003"/>
        <v>0</v>
      </c>
      <c r="AH1221" s="35">
        <f t="shared" si="1003"/>
        <v>0</v>
      </c>
      <c r="AI1221" s="35">
        <f t="shared" si="1003"/>
        <v>0.45</v>
      </c>
      <c r="AJ1221" s="35">
        <f t="shared" si="1003"/>
        <v>0.8</v>
      </c>
      <c r="AK1221" s="35">
        <f t="shared" ref="AK1221:AQ1221" si="1004">SUM(AK1222:AK1241)</f>
        <v>9212.2000000000007</v>
      </c>
      <c r="AL1221" s="35">
        <f t="shared" si="1004"/>
        <v>9212.2000000000007</v>
      </c>
      <c r="AM1221" s="35">
        <f t="shared" si="1004"/>
        <v>0</v>
      </c>
      <c r="AN1221" s="35">
        <f t="shared" si="1004"/>
        <v>0</v>
      </c>
      <c r="AO1221" s="35">
        <f t="shared" si="1004"/>
        <v>0</v>
      </c>
      <c r="AP1221" s="35">
        <f t="shared" si="1004"/>
        <v>2.4300000000000002</v>
      </c>
      <c r="AQ1221" s="35">
        <f t="shared" si="1004"/>
        <v>0.25</v>
      </c>
      <c r="AR1221" s="35">
        <f t="shared" ref="AR1221:AV1221" si="1005">SUM(AR1222:AR1241)</f>
        <v>22122.48</v>
      </c>
      <c r="AS1221" s="35">
        <f t="shared" si="1005"/>
        <v>13476.76</v>
      </c>
      <c r="AT1221" s="35">
        <f t="shared" si="1005"/>
        <v>8645.7199999999993</v>
      </c>
      <c r="AU1221" s="35">
        <f t="shared" si="1005"/>
        <v>0</v>
      </c>
      <c r="AV1221" s="35">
        <f t="shared" si="1005"/>
        <v>0</v>
      </c>
    </row>
    <row r="1222" spans="1:48" ht="114.75" x14ac:dyDescent="0.5">
      <c r="A1222" s="53">
        <v>1124</v>
      </c>
      <c r="B1222" s="50" t="s">
        <v>2322</v>
      </c>
      <c r="C1222" s="51" t="s">
        <v>2323</v>
      </c>
      <c r="D1222" s="52">
        <v>2017</v>
      </c>
      <c r="E1222" s="52">
        <v>2023</v>
      </c>
      <c r="F1222" s="33">
        <v>12677.17</v>
      </c>
      <c r="G1222" s="34">
        <f t="shared" ref="G1222:G1241" si="1006">N1222+U1222+AB1222+AI1222+AP1222</f>
        <v>0.45</v>
      </c>
      <c r="H1222" s="34">
        <f t="shared" ref="H1222:H1241" si="1007">O1222+V1222+AC1222+AJ1222+AQ1222</f>
        <v>0.8</v>
      </c>
      <c r="I1222" s="34">
        <f t="shared" ref="I1222:I1241" si="1008">J1222+K1222+L1222</f>
        <v>12677.17</v>
      </c>
      <c r="J1222" s="34">
        <f t="shared" ref="J1222:J1241" si="1009">Q1222+X1222+AE1222+AL1222+AS1222</f>
        <v>12677.17</v>
      </c>
      <c r="K1222" s="34">
        <f t="shared" ref="K1222:K1241" si="1010">R1222+Y1222+AF1222+AM1222+AT1222</f>
        <v>0</v>
      </c>
      <c r="L1222" s="34">
        <f t="shared" ref="L1222:L1241" si="1011">S1222+Z1222+AG1222+AN1222+AU1222</f>
        <v>0</v>
      </c>
      <c r="M1222" s="34">
        <f t="shared" ref="M1222:M1241" si="1012">T1222+AA1222+AH1222+AO1222+AV1222</f>
        <v>0</v>
      </c>
      <c r="N1222" s="34">
        <v>0</v>
      </c>
      <c r="O1222" s="34">
        <v>0</v>
      </c>
      <c r="P1222" s="34">
        <f t="shared" ref="P1222:P1241" si="1013">Q1222+R1222+S1222</f>
        <v>0</v>
      </c>
      <c r="Q1222" s="34">
        <v>0</v>
      </c>
      <c r="R1222" s="34">
        <v>0</v>
      </c>
      <c r="S1222" s="34">
        <v>0</v>
      </c>
      <c r="T1222" s="34">
        <v>0</v>
      </c>
      <c r="U1222" s="34">
        <v>0</v>
      </c>
      <c r="V1222" s="34">
        <v>0</v>
      </c>
      <c r="W1222" s="34">
        <f t="shared" ref="W1222:W1241" si="1014">X1222+Y1222+Z1222</f>
        <v>0</v>
      </c>
      <c r="X1222" s="34">
        <v>0</v>
      </c>
      <c r="Y1222" s="34">
        <v>0</v>
      </c>
      <c r="Z1222" s="34">
        <v>0</v>
      </c>
      <c r="AA1222" s="34">
        <v>0</v>
      </c>
      <c r="AB1222" s="34">
        <v>0</v>
      </c>
      <c r="AC1222" s="34">
        <v>0</v>
      </c>
      <c r="AD1222" s="34">
        <f t="shared" ref="AD1222:AD1241" si="1015">AE1222+AF1222+AG1222</f>
        <v>0</v>
      </c>
      <c r="AE1222" s="34">
        <v>0</v>
      </c>
      <c r="AF1222" s="34">
        <v>0</v>
      </c>
      <c r="AG1222" s="34">
        <v>0</v>
      </c>
      <c r="AH1222" s="34">
        <v>0</v>
      </c>
      <c r="AI1222" s="34">
        <v>0.45</v>
      </c>
      <c r="AJ1222" s="34">
        <v>0.8</v>
      </c>
      <c r="AK1222" s="34">
        <f t="shared" ref="AK1222:AK1241" si="1016">AL1222+AM1222+AN1222</f>
        <v>200.41</v>
      </c>
      <c r="AL1222" s="34">
        <v>200.41</v>
      </c>
      <c r="AM1222" s="34">
        <v>0</v>
      </c>
      <c r="AN1222" s="34">
        <v>0</v>
      </c>
      <c r="AO1222" s="34">
        <v>0</v>
      </c>
      <c r="AP1222" s="34">
        <v>0</v>
      </c>
      <c r="AQ1222" s="34">
        <v>0</v>
      </c>
      <c r="AR1222" s="34">
        <f t="shared" ref="AR1222:AR1241" si="1017">AS1222+AT1222+AU1222</f>
        <v>12476.76</v>
      </c>
      <c r="AS1222" s="34">
        <v>12476.76</v>
      </c>
      <c r="AT1222" s="34">
        <v>0</v>
      </c>
      <c r="AU1222" s="34">
        <v>0</v>
      </c>
      <c r="AV1222" s="34">
        <v>0</v>
      </c>
    </row>
    <row r="1223" spans="1:48" ht="114.75" x14ac:dyDescent="0.5">
      <c r="A1223" s="53">
        <v>1125</v>
      </c>
      <c r="B1223" s="50" t="s">
        <v>2324</v>
      </c>
      <c r="C1223" s="51" t="s">
        <v>2325</v>
      </c>
      <c r="D1223" s="52">
        <v>2018</v>
      </c>
      <c r="E1223" s="52">
        <v>2021</v>
      </c>
      <c r="F1223" s="33">
        <v>3643.7</v>
      </c>
      <c r="G1223" s="34">
        <f t="shared" si="1006"/>
        <v>0.46</v>
      </c>
      <c r="H1223" s="34">
        <f t="shared" si="1007"/>
        <v>0.25</v>
      </c>
      <c r="I1223" s="34">
        <f t="shared" si="1008"/>
        <v>1134.3960000000002</v>
      </c>
      <c r="J1223" s="34">
        <f t="shared" si="1009"/>
        <v>1134.3960000000002</v>
      </c>
      <c r="K1223" s="34">
        <f t="shared" si="1010"/>
        <v>0</v>
      </c>
      <c r="L1223" s="34">
        <f t="shared" si="1011"/>
        <v>0</v>
      </c>
      <c r="M1223" s="34">
        <f t="shared" si="1012"/>
        <v>0</v>
      </c>
      <c r="N1223" s="34">
        <v>0</v>
      </c>
      <c r="O1223" s="34">
        <v>0</v>
      </c>
      <c r="P1223" s="34">
        <f t="shared" si="1013"/>
        <v>536.32000000000005</v>
      </c>
      <c r="Q1223" s="34">
        <v>536.32000000000005</v>
      </c>
      <c r="R1223" s="34">
        <v>0</v>
      </c>
      <c r="S1223" s="34">
        <v>0</v>
      </c>
      <c r="T1223" s="34">
        <v>0</v>
      </c>
      <c r="U1223" s="34">
        <v>0.46</v>
      </c>
      <c r="V1223" s="34">
        <v>0.25</v>
      </c>
      <c r="W1223" s="34">
        <f t="shared" si="1014"/>
        <v>598.07600000000002</v>
      </c>
      <c r="X1223" s="34">
        <v>598.07600000000002</v>
      </c>
      <c r="Y1223" s="34">
        <v>0</v>
      </c>
      <c r="Z1223" s="34">
        <v>0</v>
      </c>
      <c r="AA1223" s="34">
        <v>0</v>
      </c>
      <c r="AB1223" s="34">
        <v>0</v>
      </c>
      <c r="AC1223" s="34">
        <v>0</v>
      </c>
      <c r="AD1223" s="34">
        <f t="shared" si="1015"/>
        <v>0</v>
      </c>
      <c r="AE1223" s="34">
        <v>0</v>
      </c>
      <c r="AF1223" s="34">
        <v>0</v>
      </c>
      <c r="AG1223" s="34">
        <v>0</v>
      </c>
      <c r="AH1223" s="34">
        <v>0</v>
      </c>
      <c r="AI1223" s="34">
        <v>0</v>
      </c>
      <c r="AJ1223" s="34">
        <v>0</v>
      </c>
      <c r="AK1223" s="34">
        <f t="shared" si="1016"/>
        <v>0</v>
      </c>
      <c r="AL1223" s="34">
        <v>0</v>
      </c>
      <c r="AM1223" s="34">
        <v>0</v>
      </c>
      <c r="AN1223" s="34">
        <v>0</v>
      </c>
      <c r="AO1223" s="34">
        <v>0</v>
      </c>
      <c r="AP1223" s="34">
        <v>0</v>
      </c>
      <c r="AQ1223" s="34">
        <v>0</v>
      </c>
      <c r="AR1223" s="34">
        <f t="shared" si="1017"/>
        <v>0</v>
      </c>
      <c r="AS1223" s="34">
        <v>0</v>
      </c>
      <c r="AT1223" s="34">
        <v>0</v>
      </c>
      <c r="AU1223" s="34">
        <v>0</v>
      </c>
      <c r="AV1223" s="34">
        <v>0</v>
      </c>
    </row>
    <row r="1224" spans="1:48" ht="153" x14ac:dyDescent="0.5">
      <c r="A1224" s="53">
        <v>1126</v>
      </c>
      <c r="B1224" s="50" t="s">
        <v>2326</v>
      </c>
      <c r="C1224" s="51" t="s">
        <v>2327</v>
      </c>
      <c r="D1224" s="52">
        <v>2021</v>
      </c>
      <c r="E1224" s="52">
        <v>2021</v>
      </c>
      <c r="F1224" s="33">
        <v>6912.76</v>
      </c>
      <c r="G1224" s="34">
        <f t="shared" si="1006"/>
        <v>0.8</v>
      </c>
      <c r="H1224" s="34">
        <f t="shared" si="1007"/>
        <v>0</v>
      </c>
      <c r="I1224" s="34">
        <f t="shared" si="1008"/>
        <v>6841.7800000000007</v>
      </c>
      <c r="J1224" s="34">
        <f t="shared" si="1009"/>
        <v>6841.7800000000007</v>
      </c>
      <c r="K1224" s="34">
        <f t="shared" si="1010"/>
        <v>0</v>
      </c>
      <c r="L1224" s="34">
        <f t="shared" si="1011"/>
        <v>0</v>
      </c>
      <c r="M1224" s="34">
        <f t="shared" si="1012"/>
        <v>0</v>
      </c>
      <c r="N1224" s="34">
        <v>0</v>
      </c>
      <c r="O1224" s="34">
        <v>0</v>
      </c>
      <c r="P1224" s="34">
        <f t="shared" si="1013"/>
        <v>529.02</v>
      </c>
      <c r="Q1224" s="34">
        <v>529.02</v>
      </c>
      <c r="R1224" s="34">
        <v>0</v>
      </c>
      <c r="S1224" s="34">
        <v>0</v>
      </c>
      <c r="T1224" s="34">
        <v>0</v>
      </c>
      <c r="U1224" s="34">
        <v>0.8</v>
      </c>
      <c r="V1224" s="34">
        <v>0</v>
      </c>
      <c r="W1224" s="34">
        <f t="shared" si="1014"/>
        <v>2312.7600000000002</v>
      </c>
      <c r="X1224" s="34">
        <v>2312.7600000000002</v>
      </c>
      <c r="Y1224" s="34">
        <v>0</v>
      </c>
      <c r="Z1224" s="34">
        <v>0</v>
      </c>
      <c r="AA1224" s="34">
        <v>0</v>
      </c>
      <c r="AB1224" s="34">
        <v>0</v>
      </c>
      <c r="AC1224" s="34">
        <v>0</v>
      </c>
      <c r="AD1224" s="34">
        <f t="shared" si="1015"/>
        <v>4000</v>
      </c>
      <c r="AE1224" s="34">
        <v>4000</v>
      </c>
      <c r="AF1224" s="34">
        <v>0</v>
      </c>
      <c r="AG1224" s="34">
        <v>0</v>
      </c>
      <c r="AH1224" s="34">
        <v>0</v>
      </c>
      <c r="AI1224" s="34">
        <v>0</v>
      </c>
      <c r="AJ1224" s="34">
        <v>0</v>
      </c>
      <c r="AK1224" s="34">
        <f t="shared" si="1016"/>
        <v>0</v>
      </c>
      <c r="AL1224" s="34">
        <v>0</v>
      </c>
      <c r="AM1224" s="34">
        <v>0</v>
      </c>
      <c r="AN1224" s="34">
        <v>0</v>
      </c>
      <c r="AO1224" s="34">
        <v>0</v>
      </c>
      <c r="AP1224" s="34">
        <v>0</v>
      </c>
      <c r="AQ1224" s="34">
        <v>0</v>
      </c>
      <c r="AR1224" s="34">
        <f t="shared" si="1017"/>
        <v>0</v>
      </c>
      <c r="AS1224" s="34">
        <v>0</v>
      </c>
      <c r="AT1224" s="34">
        <v>0</v>
      </c>
      <c r="AU1224" s="34">
        <v>0</v>
      </c>
      <c r="AV1224" s="34">
        <v>0</v>
      </c>
    </row>
    <row r="1225" spans="1:48" ht="153" x14ac:dyDescent="0.5">
      <c r="A1225" s="53">
        <v>1127</v>
      </c>
      <c r="B1225" s="50" t="s">
        <v>2328</v>
      </c>
      <c r="C1225" s="51" t="s">
        <v>2329</v>
      </c>
      <c r="D1225" s="52">
        <v>2021</v>
      </c>
      <c r="E1225" s="52">
        <v>2022</v>
      </c>
      <c r="F1225" s="33">
        <v>12163.76</v>
      </c>
      <c r="G1225" s="34">
        <f t="shared" si="1006"/>
        <v>1.5</v>
      </c>
      <c r="H1225" s="34">
        <f t="shared" si="1007"/>
        <v>0</v>
      </c>
      <c r="I1225" s="34">
        <f t="shared" si="1008"/>
        <v>11173.76</v>
      </c>
      <c r="J1225" s="34">
        <f t="shared" si="1009"/>
        <v>11173.76</v>
      </c>
      <c r="K1225" s="34">
        <f t="shared" si="1010"/>
        <v>0</v>
      </c>
      <c r="L1225" s="34">
        <f t="shared" si="1011"/>
        <v>0</v>
      </c>
      <c r="M1225" s="34">
        <f t="shared" si="1012"/>
        <v>0</v>
      </c>
      <c r="N1225" s="34">
        <v>0</v>
      </c>
      <c r="O1225" s="34">
        <v>0</v>
      </c>
      <c r="P1225" s="34">
        <f t="shared" si="1013"/>
        <v>10</v>
      </c>
      <c r="Q1225" s="34">
        <v>10</v>
      </c>
      <c r="R1225" s="34">
        <v>0</v>
      </c>
      <c r="S1225" s="34">
        <v>0</v>
      </c>
      <c r="T1225" s="34">
        <v>0</v>
      </c>
      <c r="U1225" s="34">
        <v>0</v>
      </c>
      <c r="V1225" s="34">
        <v>0</v>
      </c>
      <c r="W1225" s="34">
        <f t="shared" si="1014"/>
        <v>2163.7600000000002</v>
      </c>
      <c r="X1225" s="34">
        <v>2163.7600000000002</v>
      </c>
      <c r="Y1225" s="34">
        <v>0</v>
      </c>
      <c r="Z1225" s="34">
        <v>0</v>
      </c>
      <c r="AA1225" s="34">
        <v>0</v>
      </c>
      <c r="AB1225" s="34">
        <v>1.5</v>
      </c>
      <c r="AC1225" s="34">
        <v>0</v>
      </c>
      <c r="AD1225" s="34">
        <f t="shared" si="1015"/>
        <v>500</v>
      </c>
      <c r="AE1225" s="34">
        <v>500</v>
      </c>
      <c r="AF1225" s="34">
        <v>0</v>
      </c>
      <c r="AG1225" s="34">
        <v>0</v>
      </c>
      <c r="AH1225" s="34">
        <v>0</v>
      </c>
      <c r="AI1225" s="34">
        <v>0</v>
      </c>
      <c r="AJ1225" s="34">
        <v>0</v>
      </c>
      <c r="AK1225" s="34">
        <f t="shared" si="1016"/>
        <v>8500</v>
      </c>
      <c r="AL1225" s="34">
        <v>8500</v>
      </c>
      <c r="AM1225" s="34">
        <v>0</v>
      </c>
      <c r="AN1225" s="34">
        <v>0</v>
      </c>
      <c r="AO1225" s="34">
        <v>0</v>
      </c>
      <c r="AP1225" s="34">
        <v>0</v>
      </c>
      <c r="AQ1225" s="34">
        <v>0</v>
      </c>
      <c r="AR1225" s="34">
        <f t="shared" si="1017"/>
        <v>0</v>
      </c>
      <c r="AS1225" s="34">
        <v>0</v>
      </c>
      <c r="AT1225" s="34">
        <v>0</v>
      </c>
      <c r="AU1225" s="34">
        <v>0</v>
      </c>
      <c r="AV1225" s="34">
        <v>0</v>
      </c>
    </row>
    <row r="1226" spans="1:48" ht="191.25" x14ac:dyDescent="0.5">
      <c r="A1226" s="53">
        <v>1128</v>
      </c>
      <c r="B1226" s="50" t="s">
        <v>2330</v>
      </c>
      <c r="C1226" s="51" t="s">
        <v>2331</v>
      </c>
      <c r="D1226" s="52">
        <v>2021</v>
      </c>
      <c r="E1226" s="52">
        <v>2021</v>
      </c>
      <c r="F1226" s="33">
        <v>1243.3</v>
      </c>
      <c r="G1226" s="34">
        <f t="shared" si="1006"/>
        <v>0.25</v>
      </c>
      <c r="H1226" s="34">
        <f t="shared" si="1007"/>
        <v>0</v>
      </c>
      <c r="I1226" s="34">
        <f t="shared" si="1008"/>
        <v>1234.94</v>
      </c>
      <c r="J1226" s="34">
        <f t="shared" si="1009"/>
        <v>1234.94</v>
      </c>
      <c r="K1226" s="34">
        <f t="shared" si="1010"/>
        <v>0</v>
      </c>
      <c r="L1226" s="34">
        <f t="shared" si="1011"/>
        <v>0</v>
      </c>
      <c r="M1226" s="34">
        <f t="shared" si="1012"/>
        <v>0</v>
      </c>
      <c r="N1226" s="34">
        <v>0</v>
      </c>
      <c r="O1226" s="34">
        <v>0</v>
      </c>
      <c r="P1226" s="34">
        <f t="shared" si="1013"/>
        <v>222.47</v>
      </c>
      <c r="Q1226" s="34">
        <v>222.47</v>
      </c>
      <c r="R1226" s="34">
        <v>0</v>
      </c>
      <c r="S1226" s="34">
        <v>0</v>
      </c>
      <c r="T1226" s="34">
        <v>0</v>
      </c>
      <c r="U1226" s="34">
        <v>0.25</v>
      </c>
      <c r="V1226" s="34">
        <v>0</v>
      </c>
      <c r="W1226" s="34">
        <f t="shared" si="1014"/>
        <v>1012.47</v>
      </c>
      <c r="X1226" s="34">
        <v>1012.47</v>
      </c>
      <c r="Y1226" s="34">
        <v>0</v>
      </c>
      <c r="Z1226" s="34">
        <v>0</v>
      </c>
      <c r="AA1226" s="34">
        <v>0</v>
      </c>
      <c r="AB1226" s="34">
        <v>0</v>
      </c>
      <c r="AC1226" s="34">
        <v>0</v>
      </c>
      <c r="AD1226" s="34">
        <f t="shared" si="1015"/>
        <v>0</v>
      </c>
      <c r="AE1226" s="34">
        <v>0</v>
      </c>
      <c r="AF1226" s="34">
        <v>0</v>
      </c>
      <c r="AG1226" s="34">
        <v>0</v>
      </c>
      <c r="AH1226" s="34">
        <v>0</v>
      </c>
      <c r="AI1226" s="34">
        <v>0</v>
      </c>
      <c r="AJ1226" s="34">
        <v>0</v>
      </c>
      <c r="AK1226" s="34">
        <f t="shared" si="1016"/>
        <v>0</v>
      </c>
      <c r="AL1226" s="34">
        <v>0</v>
      </c>
      <c r="AM1226" s="34">
        <v>0</v>
      </c>
      <c r="AN1226" s="34">
        <v>0</v>
      </c>
      <c r="AO1226" s="34">
        <v>0</v>
      </c>
      <c r="AP1226" s="34">
        <v>0</v>
      </c>
      <c r="AQ1226" s="34">
        <v>0</v>
      </c>
      <c r="AR1226" s="34">
        <f t="shared" si="1017"/>
        <v>0</v>
      </c>
      <c r="AS1226" s="34">
        <v>0</v>
      </c>
      <c r="AT1226" s="34">
        <v>0</v>
      </c>
      <c r="AU1226" s="34">
        <v>0</v>
      </c>
      <c r="AV1226" s="34">
        <v>0</v>
      </c>
    </row>
    <row r="1227" spans="1:48" ht="153" x14ac:dyDescent="0.5">
      <c r="A1227" s="53">
        <v>1129</v>
      </c>
      <c r="B1227" s="50" t="s">
        <v>2332</v>
      </c>
      <c r="C1227" s="51" t="s">
        <v>2333</v>
      </c>
      <c r="D1227" s="52">
        <v>2021</v>
      </c>
      <c r="E1227" s="52">
        <v>2021</v>
      </c>
      <c r="F1227" s="33">
        <v>8665.14</v>
      </c>
      <c r="G1227" s="34">
        <f t="shared" si="1006"/>
        <v>1.3</v>
      </c>
      <c r="H1227" s="34">
        <f t="shared" si="1007"/>
        <v>0</v>
      </c>
      <c r="I1227" s="34">
        <f t="shared" si="1008"/>
        <v>8640.5</v>
      </c>
      <c r="J1227" s="34">
        <f t="shared" si="1009"/>
        <v>8640.5</v>
      </c>
      <c r="K1227" s="34">
        <f t="shared" si="1010"/>
        <v>0</v>
      </c>
      <c r="L1227" s="34">
        <f t="shared" si="1011"/>
        <v>0</v>
      </c>
      <c r="M1227" s="34">
        <f t="shared" si="1012"/>
        <v>0</v>
      </c>
      <c r="N1227" s="34">
        <v>0</v>
      </c>
      <c r="O1227" s="34">
        <v>0</v>
      </c>
      <c r="P1227" s="34">
        <f t="shared" si="1013"/>
        <v>575.36</v>
      </c>
      <c r="Q1227" s="34">
        <v>575.36</v>
      </c>
      <c r="R1227" s="34">
        <v>0</v>
      </c>
      <c r="S1227" s="34">
        <v>0</v>
      </c>
      <c r="T1227" s="34">
        <v>0</v>
      </c>
      <c r="U1227" s="34">
        <v>1.3</v>
      </c>
      <c r="V1227" s="34">
        <v>0</v>
      </c>
      <c r="W1227" s="34">
        <f t="shared" si="1014"/>
        <v>2065.14</v>
      </c>
      <c r="X1227" s="34">
        <v>2065.14</v>
      </c>
      <c r="Y1227" s="34">
        <v>0</v>
      </c>
      <c r="Z1227" s="34">
        <v>0</v>
      </c>
      <c r="AA1227" s="34">
        <v>0</v>
      </c>
      <c r="AB1227" s="34">
        <v>0</v>
      </c>
      <c r="AC1227" s="34">
        <v>0</v>
      </c>
      <c r="AD1227" s="34">
        <f t="shared" si="1015"/>
        <v>6000</v>
      </c>
      <c r="AE1227" s="34">
        <v>6000</v>
      </c>
      <c r="AF1227" s="34">
        <v>0</v>
      </c>
      <c r="AG1227" s="34">
        <v>0</v>
      </c>
      <c r="AH1227" s="34">
        <v>0</v>
      </c>
      <c r="AI1227" s="34">
        <v>0</v>
      </c>
      <c r="AJ1227" s="34">
        <v>0</v>
      </c>
      <c r="AK1227" s="34">
        <f t="shared" si="1016"/>
        <v>0</v>
      </c>
      <c r="AL1227" s="34">
        <v>0</v>
      </c>
      <c r="AM1227" s="34">
        <v>0</v>
      </c>
      <c r="AN1227" s="34">
        <v>0</v>
      </c>
      <c r="AO1227" s="34">
        <v>0</v>
      </c>
      <c r="AP1227" s="34">
        <v>0</v>
      </c>
      <c r="AQ1227" s="34">
        <v>0</v>
      </c>
      <c r="AR1227" s="34">
        <f t="shared" si="1017"/>
        <v>0</v>
      </c>
      <c r="AS1227" s="34">
        <v>0</v>
      </c>
      <c r="AT1227" s="34">
        <v>0</v>
      </c>
      <c r="AU1227" s="34">
        <v>0</v>
      </c>
      <c r="AV1227" s="34">
        <v>0</v>
      </c>
    </row>
    <row r="1228" spans="1:48" ht="191.25" x14ac:dyDescent="0.5">
      <c r="A1228" s="53">
        <v>1130</v>
      </c>
      <c r="B1228" s="50" t="s">
        <v>2334</v>
      </c>
      <c r="C1228" s="51" t="s">
        <v>2335</v>
      </c>
      <c r="D1228" s="52">
        <v>2021</v>
      </c>
      <c r="E1228" s="52">
        <v>2021</v>
      </c>
      <c r="F1228" s="33">
        <v>3918.19</v>
      </c>
      <c r="G1228" s="34">
        <f t="shared" si="1006"/>
        <v>0.8</v>
      </c>
      <c r="H1228" s="34">
        <f t="shared" si="1007"/>
        <v>0</v>
      </c>
      <c r="I1228" s="34">
        <f t="shared" si="1008"/>
        <v>3863.1800000000003</v>
      </c>
      <c r="J1228" s="34">
        <f t="shared" si="1009"/>
        <v>3863.1800000000003</v>
      </c>
      <c r="K1228" s="34">
        <f t="shared" si="1010"/>
        <v>0</v>
      </c>
      <c r="L1228" s="34">
        <f t="shared" si="1011"/>
        <v>0</v>
      </c>
      <c r="M1228" s="34">
        <f t="shared" si="1012"/>
        <v>0</v>
      </c>
      <c r="N1228" s="34">
        <v>0</v>
      </c>
      <c r="O1228" s="34">
        <v>0</v>
      </c>
      <c r="P1228" s="34">
        <f t="shared" si="1013"/>
        <v>44.99</v>
      </c>
      <c r="Q1228" s="34">
        <v>44.99</v>
      </c>
      <c r="R1228" s="34">
        <v>0</v>
      </c>
      <c r="S1228" s="34">
        <v>0</v>
      </c>
      <c r="T1228" s="34">
        <v>0</v>
      </c>
      <c r="U1228" s="34">
        <v>0.8</v>
      </c>
      <c r="V1228" s="34">
        <v>0</v>
      </c>
      <c r="W1228" s="34">
        <f t="shared" si="1014"/>
        <v>818.19</v>
      </c>
      <c r="X1228" s="34">
        <v>818.19</v>
      </c>
      <c r="Y1228" s="34">
        <v>0</v>
      </c>
      <c r="Z1228" s="34">
        <v>0</v>
      </c>
      <c r="AA1228" s="34">
        <v>0</v>
      </c>
      <c r="AB1228" s="34">
        <v>0</v>
      </c>
      <c r="AC1228" s="34">
        <v>0</v>
      </c>
      <c r="AD1228" s="34">
        <f t="shared" si="1015"/>
        <v>3000</v>
      </c>
      <c r="AE1228" s="34">
        <v>3000</v>
      </c>
      <c r="AF1228" s="34">
        <v>0</v>
      </c>
      <c r="AG1228" s="34">
        <v>0</v>
      </c>
      <c r="AH1228" s="34">
        <v>0</v>
      </c>
      <c r="AI1228" s="34">
        <v>0</v>
      </c>
      <c r="AJ1228" s="34">
        <v>0</v>
      </c>
      <c r="AK1228" s="34">
        <f t="shared" si="1016"/>
        <v>0</v>
      </c>
      <c r="AL1228" s="34">
        <v>0</v>
      </c>
      <c r="AM1228" s="34">
        <v>0</v>
      </c>
      <c r="AN1228" s="34">
        <v>0</v>
      </c>
      <c r="AO1228" s="34">
        <v>0</v>
      </c>
      <c r="AP1228" s="34">
        <v>0</v>
      </c>
      <c r="AQ1228" s="34">
        <v>0</v>
      </c>
      <c r="AR1228" s="34">
        <f t="shared" si="1017"/>
        <v>0</v>
      </c>
      <c r="AS1228" s="34">
        <v>0</v>
      </c>
      <c r="AT1228" s="34">
        <v>0</v>
      </c>
      <c r="AU1228" s="34">
        <v>0</v>
      </c>
      <c r="AV1228" s="34">
        <v>0</v>
      </c>
    </row>
    <row r="1229" spans="1:48" ht="76.5" x14ac:dyDescent="0.5">
      <c r="A1229" s="53">
        <v>1131</v>
      </c>
      <c r="B1229" s="50" t="s">
        <v>2336</v>
      </c>
      <c r="C1229" s="51" t="s">
        <v>2337</v>
      </c>
      <c r="D1229" s="52">
        <v>2018</v>
      </c>
      <c r="E1229" s="52">
        <v>2024</v>
      </c>
      <c r="F1229" s="33">
        <v>19511.79</v>
      </c>
      <c r="G1229" s="34">
        <f t="shared" si="1006"/>
        <v>0</v>
      </c>
      <c r="H1229" s="34">
        <f t="shared" si="1007"/>
        <v>0</v>
      </c>
      <c r="I1229" s="34">
        <f t="shared" si="1008"/>
        <v>1511.79</v>
      </c>
      <c r="J1229" s="34">
        <f t="shared" si="1009"/>
        <v>1511.79</v>
      </c>
      <c r="K1229" s="34">
        <f t="shared" si="1010"/>
        <v>0</v>
      </c>
      <c r="L1229" s="34">
        <f t="shared" si="1011"/>
        <v>0</v>
      </c>
      <c r="M1229" s="34">
        <f t="shared" si="1012"/>
        <v>0</v>
      </c>
      <c r="N1229" s="34">
        <v>0</v>
      </c>
      <c r="O1229" s="34">
        <v>0</v>
      </c>
      <c r="P1229" s="34">
        <f t="shared" si="1013"/>
        <v>0</v>
      </c>
      <c r="Q1229" s="34">
        <v>0</v>
      </c>
      <c r="R1229" s="34">
        <v>0</v>
      </c>
      <c r="S1229" s="34">
        <v>0</v>
      </c>
      <c r="T1229" s="34">
        <v>0</v>
      </c>
      <c r="U1229" s="34">
        <v>0</v>
      </c>
      <c r="V1229" s="34">
        <v>0</v>
      </c>
      <c r="W1229" s="34">
        <f t="shared" si="1014"/>
        <v>0</v>
      </c>
      <c r="X1229" s="34">
        <v>0</v>
      </c>
      <c r="Y1229" s="34">
        <v>0</v>
      </c>
      <c r="Z1229" s="34">
        <v>0</v>
      </c>
      <c r="AA1229" s="34">
        <v>0</v>
      </c>
      <c r="AB1229" s="34">
        <v>0</v>
      </c>
      <c r="AC1229" s="34">
        <v>0</v>
      </c>
      <c r="AD1229" s="34">
        <f t="shared" si="1015"/>
        <v>0</v>
      </c>
      <c r="AE1229" s="34">
        <v>0</v>
      </c>
      <c r="AF1229" s="34">
        <v>0</v>
      </c>
      <c r="AG1229" s="34">
        <v>0</v>
      </c>
      <c r="AH1229" s="34">
        <v>0</v>
      </c>
      <c r="AI1229" s="34">
        <v>0</v>
      </c>
      <c r="AJ1229" s="34">
        <v>0</v>
      </c>
      <c r="AK1229" s="34">
        <f t="shared" si="1016"/>
        <v>511.79</v>
      </c>
      <c r="AL1229" s="34">
        <v>511.79</v>
      </c>
      <c r="AM1229" s="34">
        <v>0</v>
      </c>
      <c r="AN1229" s="34">
        <v>0</v>
      </c>
      <c r="AO1229" s="34">
        <v>0</v>
      </c>
      <c r="AP1229" s="34">
        <v>0</v>
      </c>
      <c r="AQ1229" s="34">
        <v>0</v>
      </c>
      <c r="AR1229" s="34">
        <f t="shared" si="1017"/>
        <v>1000</v>
      </c>
      <c r="AS1229" s="34">
        <v>1000</v>
      </c>
      <c r="AT1229" s="34">
        <v>0</v>
      </c>
      <c r="AU1229" s="34">
        <v>0</v>
      </c>
      <c r="AV1229" s="34">
        <v>0</v>
      </c>
    </row>
    <row r="1230" spans="1:48" ht="153" x14ac:dyDescent="0.5">
      <c r="A1230" s="53">
        <v>1132</v>
      </c>
      <c r="B1230" s="50" t="s">
        <v>2338</v>
      </c>
      <c r="C1230" s="51" t="s">
        <v>2339</v>
      </c>
      <c r="D1230" s="52">
        <v>2019</v>
      </c>
      <c r="E1230" s="52">
        <v>2020</v>
      </c>
      <c r="F1230" s="33">
        <v>1231.3311000000001</v>
      </c>
      <c r="G1230" s="34">
        <f t="shared" si="1006"/>
        <v>0.03</v>
      </c>
      <c r="H1230" s="34">
        <f t="shared" si="1007"/>
        <v>0.1</v>
      </c>
      <c r="I1230" s="34">
        <f t="shared" si="1008"/>
        <v>995.52790000000005</v>
      </c>
      <c r="J1230" s="34">
        <f t="shared" si="1009"/>
        <v>995.52790000000005</v>
      </c>
      <c r="K1230" s="34">
        <f t="shared" si="1010"/>
        <v>0</v>
      </c>
      <c r="L1230" s="34">
        <f t="shared" si="1011"/>
        <v>0</v>
      </c>
      <c r="M1230" s="34">
        <f t="shared" si="1012"/>
        <v>0</v>
      </c>
      <c r="N1230" s="34">
        <v>0.03</v>
      </c>
      <c r="O1230" s="34">
        <v>0.1</v>
      </c>
      <c r="P1230" s="34">
        <f t="shared" si="1013"/>
        <v>995.52790000000005</v>
      </c>
      <c r="Q1230" s="34">
        <v>995.52790000000005</v>
      </c>
      <c r="R1230" s="34">
        <v>0</v>
      </c>
      <c r="S1230" s="34">
        <v>0</v>
      </c>
      <c r="T1230" s="34">
        <v>0</v>
      </c>
      <c r="U1230" s="34">
        <v>0</v>
      </c>
      <c r="V1230" s="34">
        <v>0</v>
      </c>
      <c r="W1230" s="34">
        <f t="shared" si="1014"/>
        <v>0</v>
      </c>
      <c r="X1230" s="34">
        <v>0</v>
      </c>
      <c r="Y1230" s="34">
        <v>0</v>
      </c>
      <c r="Z1230" s="34">
        <v>0</v>
      </c>
      <c r="AA1230" s="34">
        <v>0</v>
      </c>
      <c r="AB1230" s="34">
        <v>0</v>
      </c>
      <c r="AC1230" s="34">
        <v>0</v>
      </c>
      <c r="AD1230" s="34">
        <f t="shared" si="1015"/>
        <v>0</v>
      </c>
      <c r="AE1230" s="34">
        <v>0</v>
      </c>
      <c r="AF1230" s="34">
        <v>0</v>
      </c>
      <c r="AG1230" s="34">
        <v>0</v>
      </c>
      <c r="AH1230" s="34">
        <v>0</v>
      </c>
      <c r="AI1230" s="34">
        <v>0</v>
      </c>
      <c r="AJ1230" s="34">
        <v>0</v>
      </c>
      <c r="AK1230" s="34">
        <f t="shared" si="1016"/>
        <v>0</v>
      </c>
      <c r="AL1230" s="34">
        <v>0</v>
      </c>
      <c r="AM1230" s="34">
        <v>0</v>
      </c>
      <c r="AN1230" s="34">
        <v>0</v>
      </c>
      <c r="AO1230" s="34">
        <v>0</v>
      </c>
      <c r="AP1230" s="34">
        <v>0</v>
      </c>
      <c r="AQ1230" s="34">
        <v>0</v>
      </c>
      <c r="AR1230" s="34">
        <f t="shared" si="1017"/>
        <v>0</v>
      </c>
      <c r="AS1230" s="34">
        <v>0</v>
      </c>
      <c r="AT1230" s="34">
        <v>0</v>
      </c>
      <c r="AU1230" s="34">
        <v>0</v>
      </c>
      <c r="AV1230" s="34">
        <v>0</v>
      </c>
    </row>
    <row r="1231" spans="1:48" ht="114.75" x14ac:dyDescent="0.5">
      <c r="A1231" s="53">
        <v>1133</v>
      </c>
      <c r="B1231" s="50" t="s">
        <v>2340</v>
      </c>
      <c r="C1231" s="51" t="s">
        <v>2341</v>
      </c>
      <c r="D1231" s="52">
        <v>2020</v>
      </c>
      <c r="E1231" s="52">
        <v>2021</v>
      </c>
      <c r="F1231" s="33">
        <v>10011.06</v>
      </c>
      <c r="G1231" s="34">
        <f t="shared" si="1006"/>
        <v>0.3</v>
      </c>
      <c r="H1231" s="34">
        <f t="shared" si="1007"/>
        <v>1.26</v>
      </c>
      <c r="I1231" s="34">
        <f t="shared" si="1008"/>
        <v>9810.7000000000007</v>
      </c>
      <c r="J1231" s="34">
        <f t="shared" si="1009"/>
        <v>9810.7000000000007</v>
      </c>
      <c r="K1231" s="34">
        <f t="shared" si="1010"/>
        <v>0</v>
      </c>
      <c r="L1231" s="34">
        <f t="shared" si="1011"/>
        <v>0</v>
      </c>
      <c r="M1231" s="34">
        <f t="shared" si="1012"/>
        <v>0</v>
      </c>
      <c r="N1231" s="34">
        <v>0</v>
      </c>
      <c r="O1231" s="34">
        <v>0</v>
      </c>
      <c r="P1231" s="34">
        <f t="shared" si="1013"/>
        <v>1511.69</v>
      </c>
      <c r="Q1231" s="34">
        <v>1511.69</v>
      </c>
      <c r="R1231" s="34">
        <v>0</v>
      </c>
      <c r="S1231" s="34">
        <v>0</v>
      </c>
      <c r="T1231" s="34">
        <v>0</v>
      </c>
      <c r="U1231" s="34">
        <v>0.3</v>
      </c>
      <c r="V1231" s="34">
        <v>1.26</v>
      </c>
      <c r="W1231" s="34">
        <f t="shared" si="1014"/>
        <v>299.01</v>
      </c>
      <c r="X1231" s="34">
        <v>299.01</v>
      </c>
      <c r="Y1231" s="34">
        <v>0</v>
      </c>
      <c r="Z1231" s="34">
        <v>0</v>
      </c>
      <c r="AA1231" s="34">
        <v>0</v>
      </c>
      <c r="AB1231" s="34">
        <v>0</v>
      </c>
      <c r="AC1231" s="34">
        <v>0</v>
      </c>
      <c r="AD1231" s="34">
        <f t="shared" si="1015"/>
        <v>8000</v>
      </c>
      <c r="AE1231" s="34">
        <v>8000</v>
      </c>
      <c r="AF1231" s="34">
        <v>0</v>
      </c>
      <c r="AG1231" s="34">
        <v>0</v>
      </c>
      <c r="AH1231" s="34">
        <v>0</v>
      </c>
      <c r="AI1231" s="34">
        <v>0</v>
      </c>
      <c r="AJ1231" s="34">
        <v>0</v>
      </c>
      <c r="AK1231" s="34">
        <f t="shared" si="1016"/>
        <v>0</v>
      </c>
      <c r="AL1231" s="34">
        <v>0</v>
      </c>
      <c r="AM1231" s="34">
        <v>0</v>
      </c>
      <c r="AN1231" s="34">
        <v>0</v>
      </c>
      <c r="AO1231" s="34">
        <v>0</v>
      </c>
      <c r="AP1231" s="34">
        <v>0</v>
      </c>
      <c r="AQ1231" s="34">
        <v>0</v>
      </c>
      <c r="AR1231" s="34">
        <f t="shared" si="1017"/>
        <v>0</v>
      </c>
      <c r="AS1231" s="34">
        <v>0</v>
      </c>
      <c r="AT1231" s="34">
        <v>0</v>
      </c>
      <c r="AU1231" s="34">
        <v>0</v>
      </c>
      <c r="AV1231" s="34">
        <v>0</v>
      </c>
    </row>
    <row r="1232" spans="1:48" ht="114.75" x14ac:dyDescent="0.5">
      <c r="A1232" s="53">
        <v>1134</v>
      </c>
      <c r="B1232" s="50" t="s">
        <v>2342</v>
      </c>
      <c r="C1232" s="51" t="s">
        <v>2343</v>
      </c>
      <c r="D1232" s="52">
        <v>2020</v>
      </c>
      <c r="E1232" s="52">
        <v>2021</v>
      </c>
      <c r="F1232" s="33">
        <v>6828.42</v>
      </c>
      <c r="G1232" s="34">
        <f t="shared" si="1006"/>
        <v>1.7</v>
      </c>
      <c r="H1232" s="34">
        <f t="shared" si="1007"/>
        <v>0.25</v>
      </c>
      <c r="I1232" s="34">
        <f t="shared" si="1008"/>
        <v>6344.41</v>
      </c>
      <c r="J1232" s="34">
        <f t="shared" si="1009"/>
        <v>6344.41</v>
      </c>
      <c r="K1232" s="34">
        <f t="shared" si="1010"/>
        <v>0</v>
      </c>
      <c r="L1232" s="34">
        <f t="shared" si="1011"/>
        <v>0</v>
      </c>
      <c r="M1232" s="34">
        <f t="shared" si="1012"/>
        <v>0</v>
      </c>
      <c r="N1232" s="34">
        <v>0</v>
      </c>
      <c r="O1232" s="34">
        <v>0</v>
      </c>
      <c r="P1232" s="34">
        <f t="shared" si="1013"/>
        <v>344.41</v>
      </c>
      <c r="Q1232" s="33">
        <v>344.41</v>
      </c>
      <c r="R1232" s="34">
        <v>0</v>
      </c>
      <c r="S1232" s="34">
        <v>0</v>
      </c>
      <c r="T1232" s="34">
        <v>0</v>
      </c>
      <c r="U1232" s="34">
        <v>1.7</v>
      </c>
      <c r="V1232" s="34">
        <v>0.25</v>
      </c>
      <c r="W1232" s="34">
        <f t="shared" si="1014"/>
        <v>1000</v>
      </c>
      <c r="X1232" s="34">
        <v>1000</v>
      </c>
      <c r="Y1232" s="34">
        <v>0</v>
      </c>
      <c r="Z1232" s="34">
        <v>0</v>
      </c>
      <c r="AA1232" s="34">
        <v>0</v>
      </c>
      <c r="AB1232" s="34">
        <v>0</v>
      </c>
      <c r="AC1232" s="34">
        <v>0</v>
      </c>
      <c r="AD1232" s="34">
        <f t="shared" si="1015"/>
        <v>5000</v>
      </c>
      <c r="AE1232" s="34">
        <v>5000</v>
      </c>
      <c r="AF1232" s="34">
        <v>0</v>
      </c>
      <c r="AG1232" s="34">
        <v>0</v>
      </c>
      <c r="AH1232" s="34">
        <v>0</v>
      </c>
      <c r="AI1232" s="34">
        <v>0</v>
      </c>
      <c r="AJ1232" s="34">
        <v>0</v>
      </c>
      <c r="AK1232" s="34">
        <f t="shared" si="1016"/>
        <v>0</v>
      </c>
      <c r="AL1232" s="34">
        <v>0</v>
      </c>
      <c r="AM1232" s="34">
        <v>0</v>
      </c>
      <c r="AN1232" s="34">
        <v>0</v>
      </c>
      <c r="AO1232" s="34">
        <v>0</v>
      </c>
      <c r="AP1232" s="34">
        <v>0</v>
      </c>
      <c r="AQ1232" s="34">
        <v>0</v>
      </c>
      <c r="AR1232" s="34">
        <f t="shared" si="1017"/>
        <v>0</v>
      </c>
      <c r="AS1232" s="34">
        <v>0</v>
      </c>
      <c r="AT1232" s="34">
        <v>0</v>
      </c>
      <c r="AU1232" s="34">
        <v>0</v>
      </c>
      <c r="AV1232" s="34">
        <v>0</v>
      </c>
    </row>
    <row r="1233" spans="1:48" ht="114.75" x14ac:dyDescent="0.5">
      <c r="A1233" s="53">
        <v>1135</v>
      </c>
      <c r="B1233" s="50" t="s">
        <v>2344</v>
      </c>
      <c r="C1233" s="51" t="s">
        <v>2345</v>
      </c>
      <c r="D1233" s="52">
        <v>2020</v>
      </c>
      <c r="E1233" s="52">
        <v>2021</v>
      </c>
      <c r="F1233" s="33">
        <v>3763.28</v>
      </c>
      <c r="G1233" s="34">
        <f t="shared" si="1006"/>
        <v>0.62</v>
      </c>
      <c r="H1233" s="34">
        <f t="shared" si="1007"/>
        <v>0.16</v>
      </c>
      <c r="I1233" s="34">
        <f t="shared" si="1008"/>
        <v>3468.9200000000005</v>
      </c>
      <c r="J1233" s="34">
        <f t="shared" si="1009"/>
        <v>3468.9200000000005</v>
      </c>
      <c r="K1233" s="34">
        <f t="shared" si="1010"/>
        <v>0</v>
      </c>
      <c r="L1233" s="34">
        <f t="shared" si="1011"/>
        <v>0</v>
      </c>
      <c r="M1233" s="34">
        <f t="shared" si="1012"/>
        <v>0</v>
      </c>
      <c r="N1233" s="34">
        <v>0</v>
      </c>
      <c r="O1233" s="34">
        <v>0</v>
      </c>
      <c r="P1233" s="34">
        <f t="shared" si="1013"/>
        <v>693.78400000000011</v>
      </c>
      <c r="Q1233" s="34">
        <v>693.78400000000011</v>
      </c>
      <c r="R1233" s="34">
        <v>0</v>
      </c>
      <c r="S1233" s="34">
        <v>0</v>
      </c>
      <c r="T1233" s="34">
        <v>0</v>
      </c>
      <c r="U1233" s="34">
        <v>0.62</v>
      </c>
      <c r="V1233" s="34">
        <v>0.16</v>
      </c>
      <c r="W1233" s="34">
        <f t="shared" si="1014"/>
        <v>2775.1360000000004</v>
      </c>
      <c r="X1233" s="34">
        <v>2775.1360000000004</v>
      </c>
      <c r="Y1233" s="34">
        <v>0</v>
      </c>
      <c r="Z1233" s="34">
        <v>0</v>
      </c>
      <c r="AA1233" s="34">
        <v>0</v>
      </c>
      <c r="AB1233" s="34">
        <v>0</v>
      </c>
      <c r="AC1233" s="34">
        <v>0</v>
      </c>
      <c r="AD1233" s="34">
        <f t="shared" si="1015"/>
        <v>0</v>
      </c>
      <c r="AE1233" s="34">
        <v>0</v>
      </c>
      <c r="AF1233" s="34">
        <v>0</v>
      </c>
      <c r="AG1233" s="34">
        <v>0</v>
      </c>
      <c r="AH1233" s="34">
        <v>0</v>
      </c>
      <c r="AI1233" s="34">
        <v>0</v>
      </c>
      <c r="AJ1233" s="34">
        <v>0</v>
      </c>
      <c r="AK1233" s="34">
        <f t="shared" si="1016"/>
        <v>0</v>
      </c>
      <c r="AL1233" s="34">
        <v>0</v>
      </c>
      <c r="AM1233" s="34">
        <v>0</v>
      </c>
      <c r="AN1233" s="34">
        <v>0</v>
      </c>
      <c r="AO1233" s="34">
        <v>0</v>
      </c>
      <c r="AP1233" s="34">
        <v>0</v>
      </c>
      <c r="AQ1233" s="34">
        <v>0</v>
      </c>
      <c r="AR1233" s="34">
        <f t="shared" si="1017"/>
        <v>0</v>
      </c>
      <c r="AS1233" s="34">
        <v>0</v>
      </c>
      <c r="AT1233" s="34">
        <v>0</v>
      </c>
      <c r="AU1233" s="34">
        <v>0</v>
      </c>
      <c r="AV1233" s="34">
        <v>0</v>
      </c>
    </row>
    <row r="1234" spans="1:48" ht="114.75" x14ac:dyDescent="0.5">
      <c r="A1234" s="53">
        <v>1136</v>
      </c>
      <c r="B1234" s="50" t="s">
        <v>2346</v>
      </c>
      <c r="C1234" s="51" t="s">
        <v>2347</v>
      </c>
      <c r="D1234" s="52">
        <v>2019</v>
      </c>
      <c r="E1234" s="52">
        <v>2021</v>
      </c>
      <c r="F1234" s="33">
        <v>3385</v>
      </c>
      <c r="G1234" s="34">
        <f t="shared" si="1006"/>
        <v>0.5</v>
      </c>
      <c r="H1234" s="34">
        <f t="shared" si="1007"/>
        <v>0.25</v>
      </c>
      <c r="I1234" s="34">
        <f t="shared" si="1008"/>
        <v>1065.99</v>
      </c>
      <c r="J1234" s="34">
        <f t="shared" si="1009"/>
        <v>1065.99</v>
      </c>
      <c r="K1234" s="34">
        <f t="shared" si="1010"/>
        <v>0</v>
      </c>
      <c r="L1234" s="34">
        <f t="shared" si="1011"/>
        <v>0</v>
      </c>
      <c r="M1234" s="34">
        <f t="shared" si="1012"/>
        <v>0</v>
      </c>
      <c r="N1234" s="34">
        <v>0</v>
      </c>
      <c r="O1234" s="34">
        <v>0</v>
      </c>
      <c r="P1234" s="34">
        <f t="shared" si="1013"/>
        <v>388.99</v>
      </c>
      <c r="Q1234" s="34">
        <v>388.99</v>
      </c>
      <c r="R1234" s="34">
        <v>0</v>
      </c>
      <c r="S1234" s="34">
        <v>0</v>
      </c>
      <c r="T1234" s="34">
        <v>0</v>
      </c>
      <c r="U1234" s="34">
        <v>0.5</v>
      </c>
      <c r="V1234" s="34">
        <v>0.25</v>
      </c>
      <c r="W1234" s="34">
        <f t="shared" si="1014"/>
        <v>677</v>
      </c>
      <c r="X1234" s="34">
        <v>677</v>
      </c>
      <c r="Y1234" s="34">
        <v>0</v>
      </c>
      <c r="Z1234" s="34">
        <v>0</v>
      </c>
      <c r="AA1234" s="34">
        <v>0</v>
      </c>
      <c r="AB1234" s="34">
        <v>0</v>
      </c>
      <c r="AC1234" s="34">
        <v>0</v>
      </c>
      <c r="AD1234" s="34">
        <f t="shared" si="1015"/>
        <v>0</v>
      </c>
      <c r="AE1234" s="34">
        <v>0</v>
      </c>
      <c r="AF1234" s="34">
        <v>0</v>
      </c>
      <c r="AG1234" s="34">
        <v>0</v>
      </c>
      <c r="AH1234" s="34">
        <v>0</v>
      </c>
      <c r="AI1234" s="34">
        <v>0</v>
      </c>
      <c r="AJ1234" s="34">
        <v>0</v>
      </c>
      <c r="AK1234" s="34">
        <f t="shared" si="1016"/>
        <v>0</v>
      </c>
      <c r="AL1234" s="34">
        <v>0</v>
      </c>
      <c r="AM1234" s="34">
        <v>0</v>
      </c>
      <c r="AN1234" s="34">
        <v>0</v>
      </c>
      <c r="AO1234" s="34">
        <v>0</v>
      </c>
      <c r="AP1234" s="34">
        <v>0</v>
      </c>
      <c r="AQ1234" s="34">
        <v>0</v>
      </c>
      <c r="AR1234" s="34">
        <f t="shared" si="1017"/>
        <v>0</v>
      </c>
      <c r="AS1234" s="34">
        <v>0</v>
      </c>
      <c r="AT1234" s="34">
        <v>0</v>
      </c>
      <c r="AU1234" s="34">
        <v>0</v>
      </c>
      <c r="AV1234" s="34">
        <v>0</v>
      </c>
    </row>
    <row r="1235" spans="1:48" ht="114.75" x14ac:dyDescent="0.5">
      <c r="A1235" s="53">
        <v>1137</v>
      </c>
      <c r="B1235" s="50" t="s">
        <v>2348</v>
      </c>
      <c r="C1235" s="51" t="s">
        <v>2349</v>
      </c>
      <c r="D1235" s="52">
        <v>2019</v>
      </c>
      <c r="E1235" s="52">
        <v>2020</v>
      </c>
      <c r="F1235" s="33">
        <v>2357.36</v>
      </c>
      <c r="G1235" s="34">
        <f t="shared" si="1006"/>
        <v>0.22</v>
      </c>
      <c r="H1235" s="34">
        <f t="shared" si="1007"/>
        <v>0.16</v>
      </c>
      <c r="I1235" s="34">
        <f t="shared" si="1008"/>
        <v>1808.45</v>
      </c>
      <c r="J1235" s="34">
        <f t="shared" si="1009"/>
        <v>1808.45</v>
      </c>
      <c r="K1235" s="34">
        <f t="shared" si="1010"/>
        <v>0</v>
      </c>
      <c r="L1235" s="34">
        <f t="shared" si="1011"/>
        <v>0</v>
      </c>
      <c r="M1235" s="34">
        <f t="shared" si="1012"/>
        <v>0</v>
      </c>
      <c r="N1235" s="34">
        <v>0.22</v>
      </c>
      <c r="O1235" s="34">
        <v>0.16</v>
      </c>
      <c r="P1235" s="34">
        <f t="shared" si="1013"/>
        <v>1808.45</v>
      </c>
      <c r="Q1235" s="33">
        <v>1808.45</v>
      </c>
      <c r="R1235" s="34">
        <v>0</v>
      </c>
      <c r="S1235" s="34">
        <v>0</v>
      </c>
      <c r="T1235" s="34">
        <v>0</v>
      </c>
      <c r="U1235" s="34">
        <v>0</v>
      </c>
      <c r="V1235" s="34">
        <v>0</v>
      </c>
      <c r="W1235" s="34">
        <f t="shared" si="1014"/>
        <v>0</v>
      </c>
      <c r="X1235" s="34">
        <v>0</v>
      </c>
      <c r="Y1235" s="34">
        <v>0</v>
      </c>
      <c r="Z1235" s="34">
        <v>0</v>
      </c>
      <c r="AA1235" s="34">
        <v>0</v>
      </c>
      <c r="AB1235" s="34">
        <v>0</v>
      </c>
      <c r="AC1235" s="34">
        <v>0</v>
      </c>
      <c r="AD1235" s="34">
        <f t="shared" si="1015"/>
        <v>0</v>
      </c>
      <c r="AE1235" s="34">
        <v>0</v>
      </c>
      <c r="AF1235" s="34">
        <v>0</v>
      </c>
      <c r="AG1235" s="34">
        <v>0</v>
      </c>
      <c r="AH1235" s="34">
        <v>0</v>
      </c>
      <c r="AI1235" s="34">
        <v>0</v>
      </c>
      <c r="AJ1235" s="34">
        <v>0</v>
      </c>
      <c r="AK1235" s="34">
        <f t="shared" si="1016"/>
        <v>0</v>
      </c>
      <c r="AL1235" s="34">
        <v>0</v>
      </c>
      <c r="AM1235" s="34">
        <v>0</v>
      </c>
      <c r="AN1235" s="34">
        <v>0</v>
      </c>
      <c r="AO1235" s="34">
        <v>0</v>
      </c>
      <c r="AP1235" s="34">
        <v>0</v>
      </c>
      <c r="AQ1235" s="34">
        <v>0</v>
      </c>
      <c r="AR1235" s="34">
        <f t="shared" si="1017"/>
        <v>0</v>
      </c>
      <c r="AS1235" s="34">
        <v>0</v>
      </c>
      <c r="AT1235" s="34">
        <v>0</v>
      </c>
      <c r="AU1235" s="34">
        <v>0</v>
      </c>
      <c r="AV1235" s="34">
        <v>0</v>
      </c>
    </row>
    <row r="1236" spans="1:48" ht="114.75" x14ac:dyDescent="0.5">
      <c r="A1236" s="53">
        <v>1138</v>
      </c>
      <c r="B1236" s="50" t="s">
        <v>2350</v>
      </c>
      <c r="C1236" s="51" t="s">
        <v>2351</v>
      </c>
      <c r="D1236" s="52">
        <v>2019</v>
      </c>
      <c r="E1236" s="52">
        <v>2020</v>
      </c>
      <c r="F1236" s="33">
        <v>4147.8900000000003</v>
      </c>
      <c r="G1236" s="34">
        <f t="shared" si="1006"/>
        <v>0.12</v>
      </c>
      <c r="H1236" s="34">
        <f t="shared" si="1007"/>
        <v>0.32</v>
      </c>
      <c r="I1236" s="34">
        <f t="shared" si="1008"/>
        <v>3752.75</v>
      </c>
      <c r="J1236" s="34">
        <f t="shared" si="1009"/>
        <v>3752.75</v>
      </c>
      <c r="K1236" s="34">
        <f t="shared" si="1010"/>
        <v>0</v>
      </c>
      <c r="L1236" s="34">
        <f t="shared" si="1011"/>
        <v>0</v>
      </c>
      <c r="M1236" s="34">
        <f t="shared" si="1012"/>
        <v>0</v>
      </c>
      <c r="N1236" s="34">
        <v>0.12</v>
      </c>
      <c r="O1236" s="34">
        <v>0.32</v>
      </c>
      <c r="P1236" s="34">
        <f t="shared" si="1013"/>
        <v>3752.75</v>
      </c>
      <c r="Q1236" s="33">
        <v>3752.75</v>
      </c>
      <c r="R1236" s="34">
        <v>0</v>
      </c>
      <c r="S1236" s="34">
        <v>0</v>
      </c>
      <c r="T1236" s="34">
        <v>0</v>
      </c>
      <c r="U1236" s="34">
        <v>0</v>
      </c>
      <c r="V1236" s="34">
        <v>0</v>
      </c>
      <c r="W1236" s="34">
        <f t="shared" si="1014"/>
        <v>0</v>
      </c>
      <c r="X1236" s="34">
        <v>0</v>
      </c>
      <c r="Y1236" s="34">
        <v>0</v>
      </c>
      <c r="Z1236" s="34">
        <v>0</v>
      </c>
      <c r="AA1236" s="34">
        <v>0</v>
      </c>
      <c r="AB1236" s="34">
        <v>0</v>
      </c>
      <c r="AC1236" s="34">
        <v>0</v>
      </c>
      <c r="AD1236" s="34">
        <f t="shared" si="1015"/>
        <v>0</v>
      </c>
      <c r="AE1236" s="34">
        <v>0</v>
      </c>
      <c r="AF1236" s="34">
        <v>0</v>
      </c>
      <c r="AG1236" s="34">
        <v>0</v>
      </c>
      <c r="AH1236" s="34">
        <v>0</v>
      </c>
      <c r="AI1236" s="34">
        <v>0</v>
      </c>
      <c r="AJ1236" s="34">
        <v>0</v>
      </c>
      <c r="AK1236" s="34">
        <f t="shared" si="1016"/>
        <v>0</v>
      </c>
      <c r="AL1236" s="34">
        <v>0</v>
      </c>
      <c r="AM1236" s="34">
        <v>0</v>
      </c>
      <c r="AN1236" s="34">
        <v>0</v>
      </c>
      <c r="AO1236" s="34">
        <v>0</v>
      </c>
      <c r="AP1236" s="34">
        <v>0</v>
      </c>
      <c r="AQ1236" s="34">
        <v>0</v>
      </c>
      <c r="AR1236" s="34">
        <f t="shared" si="1017"/>
        <v>0</v>
      </c>
      <c r="AS1236" s="34">
        <v>0</v>
      </c>
      <c r="AT1236" s="34">
        <v>0</v>
      </c>
      <c r="AU1236" s="34">
        <v>0</v>
      </c>
      <c r="AV1236" s="34">
        <v>0</v>
      </c>
    </row>
    <row r="1237" spans="1:48" ht="76.5" x14ac:dyDescent="0.5">
      <c r="A1237" s="53">
        <v>1139</v>
      </c>
      <c r="B1237" s="50" t="s">
        <v>2352</v>
      </c>
      <c r="C1237" s="51" t="s">
        <v>2353</v>
      </c>
      <c r="D1237" s="52">
        <v>2021</v>
      </c>
      <c r="E1237" s="52">
        <v>2021</v>
      </c>
      <c r="F1237" s="33">
        <v>5212.74</v>
      </c>
      <c r="G1237" s="34">
        <f t="shared" si="1006"/>
        <v>0.51500000000000001</v>
      </c>
      <c r="H1237" s="34">
        <f t="shared" si="1007"/>
        <v>0</v>
      </c>
      <c r="I1237" s="34">
        <f t="shared" si="1008"/>
        <v>5212.74</v>
      </c>
      <c r="J1237" s="34">
        <f t="shared" si="1009"/>
        <v>5212.74</v>
      </c>
      <c r="K1237" s="34">
        <f t="shared" si="1010"/>
        <v>0</v>
      </c>
      <c r="L1237" s="34">
        <f t="shared" si="1011"/>
        <v>0</v>
      </c>
      <c r="M1237" s="34">
        <f t="shared" si="1012"/>
        <v>0</v>
      </c>
      <c r="N1237" s="34">
        <v>0</v>
      </c>
      <c r="O1237" s="34">
        <v>0</v>
      </c>
      <c r="P1237" s="34">
        <f t="shared" si="1013"/>
        <v>0</v>
      </c>
      <c r="Q1237" s="33">
        <v>0</v>
      </c>
      <c r="R1237" s="34">
        <v>0</v>
      </c>
      <c r="S1237" s="34">
        <v>0</v>
      </c>
      <c r="T1237" s="34">
        <v>0</v>
      </c>
      <c r="U1237" s="34">
        <v>0.51500000000000001</v>
      </c>
      <c r="V1237" s="34">
        <v>0</v>
      </c>
      <c r="W1237" s="34">
        <f t="shared" si="1014"/>
        <v>212.74</v>
      </c>
      <c r="X1237" s="34">
        <v>212.74</v>
      </c>
      <c r="Y1237" s="34">
        <v>0</v>
      </c>
      <c r="Z1237" s="34">
        <v>0</v>
      </c>
      <c r="AA1237" s="34">
        <v>0</v>
      </c>
      <c r="AB1237" s="34">
        <v>0</v>
      </c>
      <c r="AC1237" s="34">
        <v>0</v>
      </c>
      <c r="AD1237" s="34">
        <f t="shared" si="1015"/>
        <v>5000</v>
      </c>
      <c r="AE1237" s="34">
        <v>5000</v>
      </c>
      <c r="AF1237" s="34">
        <v>0</v>
      </c>
      <c r="AG1237" s="34">
        <v>0</v>
      </c>
      <c r="AH1237" s="34">
        <v>0</v>
      </c>
      <c r="AI1237" s="34">
        <v>0</v>
      </c>
      <c r="AJ1237" s="34">
        <v>0</v>
      </c>
      <c r="AK1237" s="34">
        <f t="shared" si="1016"/>
        <v>0</v>
      </c>
      <c r="AL1237" s="34">
        <v>0</v>
      </c>
      <c r="AM1237" s="34">
        <v>0</v>
      </c>
      <c r="AN1237" s="34">
        <v>0</v>
      </c>
      <c r="AO1237" s="34">
        <v>0</v>
      </c>
      <c r="AP1237" s="34">
        <v>0</v>
      </c>
      <c r="AQ1237" s="34">
        <v>0</v>
      </c>
      <c r="AR1237" s="34">
        <f t="shared" si="1017"/>
        <v>0</v>
      </c>
      <c r="AS1237" s="34">
        <v>0</v>
      </c>
      <c r="AT1237" s="34">
        <v>0</v>
      </c>
      <c r="AU1237" s="34">
        <v>0</v>
      </c>
      <c r="AV1237" s="34">
        <v>0</v>
      </c>
    </row>
    <row r="1238" spans="1:48" ht="114.75" x14ac:dyDescent="0.5">
      <c r="A1238" s="53">
        <v>1140</v>
      </c>
      <c r="B1238" s="50" t="s">
        <v>2354</v>
      </c>
      <c r="C1238" s="51" t="s">
        <v>2355</v>
      </c>
      <c r="D1238" s="52">
        <v>2021</v>
      </c>
      <c r="E1238" s="52">
        <v>2021</v>
      </c>
      <c r="F1238" s="33">
        <v>3716.68</v>
      </c>
      <c r="G1238" s="34">
        <f t="shared" si="1006"/>
        <v>0</v>
      </c>
      <c r="H1238" s="34">
        <f t="shared" si="1007"/>
        <v>0</v>
      </c>
      <c r="I1238" s="34">
        <f t="shared" si="1008"/>
        <v>3716.68</v>
      </c>
      <c r="J1238" s="34">
        <f t="shared" si="1009"/>
        <v>3716.68</v>
      </c>
      <c r="K1238" s="34">
        <f t="shared" si="1010"/>
        <v>0</v>
      </c>
      <c r="L1238" s="34">
        <f t="shared" si="1011"/>
        <v>0</v>
      </c>
      <c r="M1238" s="34">
        <f t="shared" si="1012"/>
        <v>0</v>
      </c>
      <c r="N1238" s="34">
        <v>0</v>
      </c>
      <c r="O1238" s="34">
        <v>0</v>
      </c>
      <c r="P1238" s="34">
        <f t="shared" si="1013"/>
        <v>0</v>
      </c>
      <c r="Q1238" s="33">
        <v>0</v>
      </c>
      <c r="R1238" s="34">
        <v>0</v>
      </c>
      <c r="S1238" s="34">
        <v>0</v>
      </c>
      <c r="T1238" s="34">
        <v>0</v>
      </c>
      <c r="U1238" s="34">
        <v>0</v>
      </c>
      <c r="V1238" s="34">
        <v>0</v>
      </c>
      <c r="W1238" s="34">
        <f t="shared" si="1014"/>
        <v>716.68</v>
      </c>
      <c r="X1238" s="34">
        <v>716.68</v>
      </c>
      <c r="Y1238" s="34">
        <v>0</v>
      </c>
      <c r="Z1238" s="34">
        <v>0</v>
      </c>
      <c r="AA1238" s="34">
        <v>0</v>
      </c>
      <c r="AB1238" s="34">
        <v>0</v>
      </c>
      <c r="AC1238" s="34">
        <v>0</v>
      </c>
      <c r="AD1238" s="34">
        <f t="shared" si="1015"/>
        <v>3000</v>
      </c>
      <c r="AE1238" s="34">
        <v>3000</v>
      </c>
      <c r="AF1238" s="34">
        <v>0</v>
      </c>
      <c r="AG1238" s="34">
        <v>0</v>
      </c>
      <c r="AH1238" s="34">
        <v>0</v>
      </c>
      <c r="AI1238" s="34">
        <v>0</v>
      </c>
      <c r="AJ1238" s="34">
        <v>0</v>
      </c>
      <c r="AK1238" s="34">
        <f t="shared" si="1016"/>
        <v>0</v>
      </c>
      <c r="AL1238" s="34">
        <v>0</v>
      </c>
      <c r="AM1238" s="34">
        <v>0</v>
      </c>
      <c r="AN1238" s="34">
        <v>0</v>
      </c>
      <c r="AO1238" s="34">
        <v>0</v>
      </c>
      <c r="AP1238" s="34">
        <v>0</v>
      </c>
      <c r="AQ1238" s="34">
        <v>0</v>
      </c>
      <c r="AR1238" s="34">
        <f t="shared" si="1017"/>
        <v>0</v>
      </c>
      <c r="AS1238" s="34">
        <v>0</v>
      </c>
      <c r="AT1238" s="34">
        <v>0</v>
      </c>
      <c r="AU1238" s="34">
        <v>0</v>
      </c>
      <c r="AV1238" s="34">
        <v>0</v>
      </c>
    </row>
    <row r="1239" spans="1:48" ht="191.25" x14ac:dyDescent="0.5">
      <c r="A1239" s="53">
        <v>1141</v>
      </c>
      <c r="B1239" s="50" t="s">
        <v>2356</v>
      </c>
      <c r="C1239" s="51" t="s">
        <v>2357</v>
      </c>
      <c r="D1239" s="52">
        <v>2024</v>
      </c>
      <c r="E1239" s="52">
        <v>2024</v>
      </c>
      <c r="F1239" s="33">
        <v>8645.7199999999993</v>
      </c>
      <c r="G1239" s="34">
        <f t="shared" si="1006"/>
        <v>2.4300000000000002</v>
      </c>
      <c r="H1239" s="34">
        <f t="shared" si="1007"/>
        <v>0.25</v>
      </c>
      <c r="I1239" s="34">
        <f t="shared" si="1008"/>
        <v>8645.7199999999993</v>
      </c>
      <c r="J1239" s="34">
        <f t="shared" si="1009"/>
        <v>0</v>
      </c>
      <c r="K1239" s="34">
        <f t="shared" si="1010"/>
        <v>8645.7199999999993</v>
      </c>
      <c r="L1239" s="34">
        <f t="shared" si="1011"/>
        <v>0</v>
      </c>
      <c r="M1239" s="34">
        <f t="shared" si="1012"/>
        <v>0</v>
      </c>
      <c r="N1239" s="34">
        <v>0</v>
      </c>
      <c r="O1239" s="34">
        <v>0</v>
      </c>
      <c r="P1239" s="34">
        <f t="shared" si="1013"/>
        <v>0</v>
      </c>
      <c r="Q1239" s="33">
        <v>0</v>
      </c>
      <c r="R1239" s="34">
        <v>0</v>
      </c>
      <c r="S1239" s="34">
        <v>0</v>
      </c>
      <c r="T1239" s="34">
        <v>0</v>
      </c>
      <c r="U1239" s="34">
        <v>0</v>
      </c>
      <c r="V1239" s="34">
        <v>0</v>
      </c>
      <c r="W1239" s="34">
        <f t="shared" si="1014"/>
        <v>0</v>
      </c>
      <c r="X1239" s="34">
        <v>0</v>
      </c>
      <c r="Y1239" s="34">
        <v>0</v>
      </c>
      <c r="Z1239" s="34">
        <v>0</v>
      </c>
      <c r="AA1239" s="34">
        <v>0</v>
      </c>
      <c r="AB1239" s="34">
        <v>0</v>
      </c>
      <c r="AC1239" s="34">
        <v>0</v>
      </c>
      <c r="AD1239" s="34">
        <f t="shared" si="1015"/>
        <v>0</v>
      </c>
      <c r="AE1239" s="34">
        <v>0</v>
      </c>
      <c r="AF1239" s="34">
        <v>0</v>
      </c>
      <c r="AG1239" s="34">
        <v>0</v>
      </c>
      <c r="AH1239" s="34">
        <v>0</v>
      </c>
      <c r="AI1239" s="34">
        <v>0</v>
      </c>
      <c r="AJ1239" s="34">
        <v>0</v>
      </c>
      <c r="AK1239" s="34">
        <f t="shared" si="1016"/>
        <v>0</v>
      </c>
      <c r="AL1239" s="34">
        <v>0</v>
      </c>
      <c r="AM1239" s="34">
        <v>0</v>
      </c>
      <c r="AN1239" s="34">
        <v>0</v>
      </c>
      <c r="AO1239" s="34">
        <v>0</v>
      </c>
      <c r="AP1239" s="34">
        <v>2.4300000000000002</v>
      </c>
      <c r="AQ1239" s="34">
        <v>0.25</v>
      </c>
      <c r="AR1239" s="34">
        <f t="shared" si="1017"/>
        <v>8645.7199999999993</v>
      </c>
      <c r="AS1239" s="34">
        <v>0</v>
      </c>
      <c r="AT1239" s="34">
        <v>8645.7199999999993</v>
      </c>
      <c r="AU1239" s="34">
        <v>0</v>
      </c>
      <c r="AV1239" s="34">
        <v>0</v>
      </c>
    </row>
    <row r="1240" spans="1:48" ht="114.75" x14ac:dyDescent="0.5">
      <c r="A1240" s="53">
        <v>1142</v>
      </c>
      <c r="B1240" s="50" t="s">
        <v>2906</v>
      </c>
      <c r="C1240" s="51" t="s">
        <v>2905</v>
      </c>
      <c r="D1240" s="52">
        <v>2021</v>
      </c>
      <c r="E1240" s="52">
        <v>2021</v>
      </c>
      <c r="F1240" s="33">
        <v>1813.0200000000002</v>
      </c>
      <c r="G1240" s="34">
        <f t="shared" si="1006"/>
        <v>0.05</v>
      </c>
      <c r="H1240" s="34">
        <f t="shared" si="1007"/>
        <v>0.16</v>
      </c>
      <c r="I1240" s="34">
        <f t="shared" si="1008"/>
        <v>1813.0200000000002</v>
      </c>
      <c r="J1240" s="34">
        <f t="shared" si="1009"/>
        <v>1813.0200000000002</v>
      </c>
      <c r="K1240" s="34">
        <f t="shared" si="1010"/>
        <v>0</v>
      </c>
      <c r="L1240" s="34">
        <f t="shared" si="1011"/>
        <v>0</v>
      </c>
      <c r="M1240" s="34">
        <f t="shared" si="1012"/>
        <v>0</v>
      </c>
      <c r="N1240" s="34">
        <v>0</v>
      </c>
      <c r="O1240" s="34">
        <v>0</v>
      </c>
      <c r="P1240" s="34">
        <f t="shared" si="1013"/>
        <v>0</v>
      </c>
      <c r="Q1240" s="33">
        <v>0</v>
      </c>
      <c r="R1240" s="34">
        <v>0</v>
      </c>
      <c r="S1240" s="34">
        <v>0</v>
      </c>
      <c r="T1240" s="34">
        <v>0</v>
      </c>
      <c r="U1240" s="34">
        <v>0.05</v>
      </c>
      <c r="V1240" s="34">
        <v>0.16</v>
      </c>
      <c r="W1240" s="34">
        <f t="shared" si="1014"/>
        <v>1813.0200000000002</v>
      </c>
      <c r="X1240" s="34">
        <v>1813.0200000000002</v>
      </c>
      <c r="Y1240" s="34">
        <v>0</v>
      </c>
      <c r="Z1240" s="34">
        <v>0</v>
      </c>
      <c r="AA1240" s="34">
        <v>0</v>
      </c>
      <c r="AB1240" s="34">
        <v>0</v>
      </c>
      <c r="AC1240" s="34">
        <v>0</v>
      </c>
      <c r="AD1240" s="34">
        <f t="shared" si="1015"/>
        <v>0</v>
      </c>
      <c r="AE1240" s="34">
        <v>0</v>
      </c>
      <c r="AF1240" s="34">
        <v>0</v>
      </c>
      <c r="AG1240" s="34">
        <v>0</v>
      </c>
      <c r="AH1240" s="34">
        <v>0</v>
      </c>
      <c r="AI1240" s="34">
        <v>0</v>
      </c>
      <c r="AJ1240" s="34">
        <v>0</v>
      </c>
      <c r="AK1240" s="34">
        <f t="shared" si="1016"/>
        <v>0</v>
      </c>
      <c r="AL1240" s="34">
        <v>0</v>
      </c>
      <c r="AM1240" s="34">
        <v>0</v>
      </c>
      <c r="AN1240" s="34">
        <v>0</v>
      </c>
      <c r="AO1240" s="34">
        <v>0</v>
      </c>
      <c r="AP1240" s="34">
        <v>0</v>
      </c>
      <c r="AQ1240" s="34">
        <v>0</v>
      </c>
      <c r="AR1240" s="34">
        <f t="shared" si="1017"/>
        <v>0</v>
      </c>
      <c r="AS1240" s="34">
        <v>0</v>
      </c>
      <c r="AT1240" s="34">
        <v>0</v>
      </c>
      <c r="AU1240" s="34">
        <v>0</v>
      </c>
      <c r="AV1240" s="34">
        <v>0</v>
      </c>
    </row>
    <row r="1241" spans="1:48" ht="114.75" x14ac:dyDescent="0.5">
      <c r="A1241" s="53">
        <v>1143</v>
      </c>
      <c r="B1241" s="50" t="s">
        <v>2358</v>
      </c>
      <c r="C1241" s="51" t="s">
        <v>2359</v>
      </c>
      <c r="D1241" s="52">
        <v>2019</v>
      </c>
      <c r="E1241" s="52">
        <v>2020</v>
      </c>
      <c r="F1241" s="33">
        <v>5602.61</v>
      </c>
      <c r="G1241" s="34">
        <f t="shared" si="1006"/>
        <v>0.5</v>
      </c>
      <c r="H1241" s="34">
        <f t="shared" si="1007"/>
        <v>0.32</v>
      </c>
      <c r="I1241" s="34">
        <f t="shared" si="1008"/>
        <v>4429.3599999999997</v>
      </c>
      <c r="J1241" s="34">
        <f t="shared" si="1009"/>
        <v>4429.3599999999997</v>
      </c>
      <c r="K1241" s="34">
        <f t="shared" si="1010"/>
        <v>0</v>
      </c>
      <c r="L1241" s="34">
        <f t="shared" si="1011"/>
        <v>0</v>
      </c>
      <c r="M1241" s="34">
        <f t="shared" si="1012"/>
        <v>0</v>
      </c>
      <c r="N1241" s="34">
        <v>0.5</v>
      </c>
      <c r="O1241" s="34">
        <v>0.32</v>
      </c>
      <c r="P1241" s="34">
        <f t="shared" si="1013"/>
        <v>4429.3599999999997</v>
      </c>
      <c r="Q1241" s="33">
        <v>4429.3599999999997</v>
      </c>
      <c r="R1241" s="34">
        <v>0</v>
      </c>
      <c r="S1241" s="34">
        <v>0</v>
      </c>
      <c r="T1241" s="34">
        <v>0</v>
      </c>
      <c r="U1241" s="34">
        <v>0</v>
      </c>
      <c r="V1241" s="34">
        <v>0</v>
      </c>
      <c r="W1241" s="34">
        <f t="shared" si="1014"/>
        <v>0</v>
      </c>
      <c r="X1241" s="34">
        <v>0</v>
      </c>
      <c r="Y1241" s="34">
        <v>0</v>
      </c>
      <c r="Z1241" s="34">
        <v>0</v>
      </c>
      <c r="AA1241" s="34">
        <v>0</v>
      </c>
      <c r="AB1241" s="34">
        <v>0</v>
      </c>
      <c r="AC1241" s="34">
        <v>0</v>
      </c>
      <c r="AD1241" s="34">
        <f t="shared" si="1015"/>
        <v>0</v>
      </c>
      <c r="AE1241" s="34">
        <v>0</v>
      </c>
      <c r="AF1241" s="34">
        <v>0</v>
      </c>
      <c r="AG1241" s="34">
        <v>0</v>
      </c>
      <c r="AH1241" s="34">
        <v>0</v>
      </c>
      <c r="AI1241" s="34">
        <v>0</v>
      </c>
      <c r="AJ1241" s="34">
        <v>0</v>
      </c>
      <c r="AK1241" s="34">
        <f t="shared" si="1016"/>
        <v>0</v>
      </c>
      <c r="AL1241" s="34">
        <v>0</v>
      </c>
      <c r="AM1241" s="34">
        <v>0</v>
      </c>
      <c r="AN1241" s="34">
        <v>0</v>
      </c>
      <c r="AO1241" s="34">
        <v>0</v>
      </c>
      <c r="AP1241" s="34">
        <v>0</v>
      </c>
      <c r="AQ1241" s="34">
        <v>0</v>
      </c>
      <c r="AR1241" s="34">
        <f t="shared" si="1017"/>
        <v>0</v>
      </c>
      <c r="AS1241" s="34">
        <v>0</v>
      </c>
      <c r="AT1241" s="34">
        <v>0</v>
      </c>
      <c r="AU1241" s="34">
        <v>0</v>
      </c>
      <c r="AV1241" s="34">
        <v>0</v>
      </c>
    </row>
    <row r="1242" spans="1:48" ht="38.25" x14ac:dyDescent="0.5">
      <c r="A1242" s="53"/>
      <c r="B1242" s="43" t="s">
        <v>1592</v>
      </c>
      <c r="C1242" s="51"/>
      <c r="D1242" s="52"/>
      <c r="E1242" s="52"/>
      <c r="F1242" s="33">
        <f>SUM(F1243:F1244)</f>
        <v>12996.4</v>
      </c>
      <c r="G1242" s="33">
        <f t="shared" ref="G1242:AV1242" si="1018">SUM(G1243:G1244)</f>
        <v>0.8</v>
      </c>
      <c r="H1242" s="33">
        <f t="shared" si="1018"/>
        <v>0.73</v>
      </c>
      <c r="I1242" s="33">
        <f t="shared" si="1018"/>
        <v>12796.4</v>
      </c>
      <c r="J1242" s="33">
        <f t="shared" si="1018"/>
        <v>12796.4</v>
      </c>
      <c r="K1242" s="33">
        <f t="shared" si="1018"/>
        <v>0</v>
      </c>
      <c r="L1242" s="33">
        <f t="shared" si="1018"/>
        <v>0</v>
      </c>
      <c r="M1242" s="33">
        <f t="shared" si="1018"/>
        <v>0</v>
      </c>
      <c r="N1242" s="33">
        <f t="shared" si="1018"/>
        <v>0</v>
      </c>
      <c r="O1242" s="33">
        <f t="shared" si="1018"/>
        <v>0</v>
      </c>
      <c r="P1242" s="33">
        <f t="shared" si="1018"/>
        <v>1312.3</v>
      </c>
      <c r="Q1242" s="33">
        <f t="shared" si="1018"/>
        <v>1312.3</v>
      </c>
      <c r="R1242" s="33">
        <f t="shared" si="1018"/>
        <v>0</v>
      </c>
      <c r="S1242" s="33">
        <f t="shared" si="1018"/>
        <v>0</v>
      </c>
      <c r="T1242" s="33">
        <f t="shared" si="1018"/>
        <v>0</v>
      </c>
      <c r="U1242" s="33">
        <f t="shared" si="1018"/>
        <v>0.3</v>
      </c>
      <c r="V1242" s="33">
        <f t="shared" si="1018"/>
        <v>0.1</v>
      </c>
      <c r="W1242" s="33">
        <f t="shared" si="1018"/>
        <v>1054.1099999999999</v>
      </c>
      <c r="X1242" s="33">
        <f t="shared" si="1018"/>
        <v>1054.1099999999999</v>
      </c>
      <c r="Y1242" s="33">
        <f t="shared" si="1018"/>
        <v>0</v>
      </c>
      <c r="Z1242" s="33">
        <f t="shared" si="1018"/>
        <v>0</v>
      </c>
      <c r="AA1242" s="33">
        <f t="shared" si="1018"/>
        <v>0</v>
      </c>
      <c r="AB1242" s="33">
        <f t="shared" si="1018"/>
        <v>0</v>
      </c>
      <c r="AC1242" s="33">
        <f t="shared" si="1018"/>
        <v>0</v>
      </c>
      <c r="AD1242" s="33">
        <f t="shared" si="1018"/>
        <v>4000</v>
      </c>
      <c r="AE1242" s="33">
        <f t="shared" si="1018"/>
        <v>4000</v>
      </c>
      <c r="AF1242" s="33">
        <f t="shared" si="1018"/>
        <v>0</v>
      </c>
      <c r="AG1242" s="33">
        <f t="shared" si="1018"/>
        <v>0</v>
      </c>
      <c r="AH1242" s="33">
        <f t="shared" si="1018"/>
        <v>0</v>
      </c>
      <c r="AI1242" s="33">
        <f t="shared" si="1018"/>
        <v>0.5</v>
      </c>
      <c r="AJ1242" s="33">
        <f t="shared" si="1018"/>
        <v>0.63</v>
      </c>
      <c r="AK1242" s="33">
        <f t="shared" si="1018"/>
        <v>429.99</v>
      </c>
      <c r="AL1242" s="33">
        <f t="shared" si="1018"/>
        <v>429.99</v>
      </c>
      <c r="AM1242" s="33">
        <f t="shared" si="1018"/>
        <v>0</v>
      </c>
      <c r="AN1242" s="33">
        <f t="shared" si="1018"/>
        <v>0</v>
      </c>
      <c r="AO1242" s="33">
        <f t="shared" si="1018"/>
        <v>0</v>
      </c>
      <c r="AP1242" s="33">
        <f t="shared" si="1018"/>
        <v>0</v>
      </c>
      <c r="AQ1242" s="33">
        <f t="shared" si="1018"/>
        <v>0</v>
      </c>
      <c r="AR1242" s="33">
        <f t="shared" si="1018"/>
        <v>6000</v>
      </c>
      <c r="AS1242" s="33">
        <f t="shared" si="1018"/>
        <v>6000</v>
      </c>
      <c r="AT1242" s="33">
        <f t="shared" si="1018"/>
        <v>0</v>
      </c>
      <c r="AU1242" s="33">
        <f t="shared" si="1018"/>
        <v>0</v>
      </c>
      <c r="AV1242" s="33">
        <f t="shared" si="1018"/>
        <v>0</v>
      </c>
    </row>
    <row r="1243" spans="1:48" ht="114.75" x14ac:dyDescent="0.5">
      <c r="A1243" s="53">
        <v>1144</v>
      </c>
      <c r="B1243" s="50" t="s">
        <v>2360</v>
      </c>
      <c r="C1243" s="51" t="s">
        <v>2361</v>
      </c>
      <c r="D1243" s="52">
        <v>2023</v>
      </c>
      <c r="E1243" s="52">
        <v>2023</v>
      </c>
      <c r="F1243" s="33">
        <v>6429.99</v>
      </c>
      <c r="G1243" s="34">
        <f>N1243+U1243+AB1243+AI1243+AP1243</f>
        <v>0.5</v>
      </c>
      <c r="H1243" s="34">
        <f>O1243+V1243+AC1243+AJ1243+AQ1243</f>
        <v>0.63</v>
      </c>
      <c r="I1243" s="34">
        <f t="shared" ref="I1243:I1244" si="1019">J1243+K1243+L1243</f>
        <v>6429.99</v>
      </c>
      <c r="J1243" s="34">
        <f t="shared" ref="J1243:M1244" si="1020">Q1243+X1243+AE1243+AL1243+AS1243</f>
        <v>6429.99</v>
      </c>
      <c r="K1243" s="34">
        <f t="shared" si="1020"/>
        <v>0</v>
      </c>
      <c r="L1243" s="34">
        <f t="shared" si="1020"/>
        <v>0</v>
      </c>
      <c r="M1243" s="34">
        <f t="shared" si="1020"/>
        <v>0</v>
      </c>
      <c r="N1243" s="34">
        <v>0</v>
      </c>
      <c r="O1243" s="34">
        <v>0</v>
      </c>
      <c r="P1243" s="34">
        <f t="shared" ref="P1243:P1244" si="1021">Q1243+R1243+S1243</f>
        <v>0</v>
      </c>
      <c r="Q1243" s="33">
        <v>0</v>
      </c>
      <c r="R1243" s="34">
        <v>0</v>
      </c>
      <c r="S1243" s="34">
        <v>0</v>
      </c>
      <c r="T1243" s="34">
        <v>0</v>
      </c>
      <c r="U1243" s="34">
        <v>0</v>
      </c>
      <c r="V1243" s="34">
        <v>0</v>
      </c>
      <c r="W1243" s="34">
        <f t="shared" ref="W1243:W1244" si="1022">X1243+Y1243+Z1243</f>
        <v>0</v>
      </c>
      <c r="X1243" s="34">
        <v>0</v>
      </c>
      <c r="Y1243" s="34">
        <v>0</v>
      </c>
      <c r="Z1243" s="34">
        <v>0</v>
      </c>
      <c r="AA1243" s="34">
        <v>0</v>
      </c>
      <c r="AB1243" s="34">
        <v>0</v>
      </c>
      <c r="AC1243" s="34">
        <v>0</v>
      </c>
      <c r="AD1243" s="34">
        <f t="shared" ref="AD1243:AD1244" si="1023">AE1243+AF1243+AG1243</f>
        <v>0</v>
      </c>
      <c r="AE1243" s="34">
        <v>0</v>
      </c>
      <c r="AF1243" s="34">
        <v>0</v>
      </c>
      <c r="AG1243" s="34">
        <v>0</v>
      </c>
      <c r="AH1243" s="34">
        <v>0</v>
      </c>
      <c r="AI1243" s="34">
        <v>0.5</v>
      </c>
      <c r="AJ1243" s="34">
        <v>0.63</v>
      </c>
      <c r="AK1243" s="34">
        <f t="shared" ref="AK1243:AK1244" si="1024">AL1243+AM1243+AN1243</f>
        <v>429.99</v>
      </c>
      <c r="AL1243" s="34">
        <v>429.99</v>
      </c>
      <c r="AM1243" s="34">
        <v>0</v>
      </c>
      <c r="AN1243" s="34">
        <v>0</v>
      </c>
      <c r="AO1243" s="34">
        <v>0</v>
      </c>
      <c r="AP1243" s="34">
        <v>0</v>
      </c>
      <c r="AQ1243" s="34">
        <v>0</v>
      </c>
      <c r="AR1243" s="34">
        <f t="shared" ref="AR1243:AR1244" si="1025">AS1243+AT1243+AU1243</f>
        <v>6000</v>
      </c>
      <c r="AS1243" s="34">
        <v>6000</v>
      </c>
      <c r="AT1243" s="34">
        <v>0</v>
      </c>
      <c r="AU1243" s="34">
        <v>0</v>
      </c>
      <c r="AV1243" s="34">
        <v>0</v>
      </c>
    </row>
    <row r="1244" spans="1:48" ht="114.75" x14ac:dyDescent="0.5">
      <c r="A1244" s="53">
        <v>1145</v>
      </c>
      <c r="B1244" s="50" t="s">
        <v>2362</v>
      </c>
      <c r="C1244" s="51" t="s">
        <v>2363</v>
      </c>
      <c r="D1244" s="52">
        <v>2020</v>
      </c>
      <c r="E1244" s="52">
        <v>2021</v>
      </c>
      <c r="F1244" s="33">
        <v>6566.41</v>
      </c>
      <c r="G1244" s="34">
        <f>N1244+U1244+AB1244+AI1244+AP1244</f>
        <v>0.3</v>
      </c>
      <c r="H1244" s="34">
        <f>O1244+V1244+AC1244+AJ1244+AQ1244</f>
        <v>0.1</v>
      </c>
      <c r="I1244" s="34">
        <f t="shared" si="1019"/>
        <v>6366.41</v>
      </c>
      <c r="J1244" s="34">
        <f t="shared" si="1020"/>
        <v>6366.41</v>
      </c>
      <c r="K1244" s="34">
        <f t="shared" si="1020"/>
        <v>0</v>
      </c>
      <c r="L1244" s="34">
        <f t="shared" si="1020"/>
        <v>0</v>
      </c>
      <c r="M1244" s="34">
        <f t="shared" si="1020"/>
        <v>0</v>
      </c>
      <c r="N1244" s="34">
        <v>0</v>
      </c>
      <c r="O1244" s="34">
        <v>0</v>
      </c>
      <c r="P1244" s="34">
        <f t="shared" si="1021"/>
        <v>1312.3</v>
      </c>
      <c r="Q1244" s="33">
        <v>1312.3</v>
      </c>
      <c r="R1244" s="34">
        <v>0</v>
      </c>
      <c r="S1244" s="34">
        <v>0</v>
      </c>
      <c r="T1244" s="34">
        <v>0</v>
      </c>
      <c r="U1244" s="34">
        <v>0.3</v>
      </c>
      <c r="V1244" s="34">
        <v>0.1</v>
      </c>
      <c r="W1244" s="34">
        <f t="shared" si="1022"/>
        <v>1054.1099999999999</v>
      </c>
      <c r="X1244" s="34">
        <v>1054.1099999999999</v>
      </c>
      <c r="Y1244" s="34">
        <v>0</v>
      </c>
      <c r="Z1244" s="34">
        <v>0</v>
      </c>
      <c r="AA1244" s="34">
        <v>0</v>
      </c>
      <c r="AB1244" s="34">
        <v>0</v>
      </c>
      <c r="AC1244" s="34">
        <v>0</v>
      </c>
      <c r="AD1244" s="34">
        <f t="shared" si="1023"/>
        <v>4000</v>
      </c>
      <c r="AE1244" s="34">
        <v>4000</v>
      </c>
      <c r="AF1244" s="34">
        <v>0</v>
      </c>
      <c r="AG1244" s="34">
        <v>0</v>
      </c>
      <c r="AH1244" s="34">
        <v>0</v>
      </c>
      <c r="AI1244" s="34">
        <v>0</v>
      </c>
      <c r="AJ1244" s="34">
        <v>0</v>
      </c>
      <c r="AK1244" s="34">
        <f t="shared" si="1024"/>
        <v>0</v>
      </c>
      <c r="AL1244" s="34">
        <v>0</v>
      </c>
      <c r="AM1244" s="34">
        <v>0</v>
      </c>
      <c r="AN1244" s="34">
        <v>0</v>
      </c>
      <c r="AO1244" s="34">
        <v>0</v>
      </c>
      <c r="AP1244" s="34">
        <v>0</v>
      </c>
      <c r="AQ1244" s="34">
        <v>0</v>
      </c>
      <c r="AR1244" s="34">
        <f t="shared" si="1025"/>
        <v>0</v>
      </c>
      <c r="AS1244" s="34">
        <v>0</v>
      </c>
      <c r="AT1244" s="34">
        <v>0</v>
      </c>
      <c r="AU1244" s="34">
        <v>0</v>
      </c>
      <c r="AV1244" s="34">
        <v>0</v>
      </c>
    </row>
    <row r="1245" spans="1:48" ht="38.25" x14ac:dyDescent="0.5">
      <c r="A1245" s="53"/>
      <c r="B1245" s="43" t="s">
        <v>1196</v>
      </c>
      <c r="C1245" s="48"/>
      <c r="D1245" s="52"/>
      <c r="E1245" s="45"/>
      <c r="F1245" s="35">
        <f>SUM(F1246:F1286)</f>
        <v>1100114.6232800002</v>
      </c>
      <c r="G1245" s="35">
        <f>SUM(G1246:G1286)</f>
        <v>34.419000000000004</v>
      </c>
      <c r="H1245" s="35">
        <f>SUM(H1246:H1286)</f>
        <v>28.52</v>
      </c>
      <c r="I1245" s="35">
        <f t="shared" ref="I1245:O1245" si="1026">SUM(I1246:I1286)</f>
        <v>447193.94829300011</v>
      </c>
      <c r="J1245" s="35">
        <f t="shared" si="1026"/>
        <v>395359.44829300011</v>
      </c>
      <c r="K1245" s="35">
        <f t="shared" si="1026"/>
        <v>51834.5</v>
      </c>
      <c r="L1245" s="35">
        <f t="shared" si="1026"/>
        <v>0</v>
      </c>
      <c r="M1245" s="35">
        <f t="shared" si="1026"/>
        <v>0</v>
      </c>
      <c r="N1245" s="35">
        <f t="shared" si="1026"/>
        <v>6.4940000000000007</v>
      </c>
      <c r="O1245" s="35">
        <f t="shared" si="1026"/>
        <v>3.5100000000000002</v>
      </c>
      <c r="P1245" s="35">
        <f t="shared" ref="P1245:V1245" si="1027">SUM(P1246:P1286)</f>
        <v>102518.00278000004</v>
      </c>
      <c r="Q1245" s="35">
        <f t="shared" si="1027"/>
        <v>101700.66278000004</v>
      </c>
      <c r="R1245" s="35">
        <f t="shared" si="1027"/>
        <v>817.34</v>
      </c>
      <c r="S1245" s="35">
        <f t="shared" si="1027"/>
        <v>0</v>
      </c>
      <c r="T1245" s="35">
        <f t="shared" si="1027"/>
        <v>0</v>
      </c>
      <c r="U1245" s="35">
        <f t="shared" si="1027"/>
        <v>13.199999999999998</v>
      </c>
      <c r="V1245" s="35">
        <f t="shared" si="1027"/>
        <v>7.4399999999999995</v>
      </c>
      <c r="W1245" s="35">
        <f t="shared" ref="W1245:AC1245" si="1028">SUM(W1246:W1286)</f>
        <v>39772.892520000023</v>
      </c>
      <c r="X1245" s="35">
        <f t="shared" si="1028"/>
        <v>38092.892520000023</v>
      </c>
      <c r="Y1245" s="35">
        <f t="shared" si="1028"/>
        <v>1680</v>
      </c>
      <c r="Z1245" s="35">
        <f t="shared" si="1028"/>
        <v>0</v>
      </c>
      <c r="AA1245" s="35">
        <f t="shared" si="1028"/>
        <v>0</v>
      </c>
      <c r="AB1245" s="35">
        <f t="shared" si="1028"/>
        <v>6.57</v>
      </c>
      <c r="AC1245" s="35">
        <f t="shared" si="1028"/>
        <v>1.05</v>
      </c>
      <c r="AD1245" s="35">
        <f t="shared" ref="AD1245:AJ1245" si="1029">SUM(AD1246:AD1286)</f>
        <v>191774.83340899981</v>
      </c>
      <c r="AE1245" s="35">
        <f t="shared" si="1029"/>
        <v>154437.67340899981</v>
      </c>
      <c r="AF1245" s="35">
        <f t="shared" si="1029"/>
        <v>37337.160000000003</v>
      </c>
      <c r="AG1245" s="35">
        <f t="shared" si="1029"/>
        <v>0</v>
      </c>
      <c r="AH1245" s="35">
        <f t="shared" si="1029"/>
        <v>0</v>
      </c>
      <c r="AI1245" s="35">
        <f t="shared" si="1029"/>
        <v>7.5549999999999997</v>
      </c>
      <c r="AJ1245" s="35">
        <f t="shared" si="1029"/>
        <v>16.52</v>
      </c>
      <c r="AK1245" s="35">
        <f t="shared" ref="AK1245:AV1245" si="1030">SUM(AK1246:AK1286)</f>
        <v>51820.309584000213</v>
      </c>
      <c r="AL1245" s="35">
        <f t="shared" si="1030"/>
        <v>39820.309584000213</v>
      </c>
      <c r="AM1245" s="35">
        <f t="shared" si="1030"/>
        <v>12000</v>
      </c>
      <c r="AN1245" s="35">
        <f t="shared" si="1030"/>
        <v>0</v>
      </c>
      <c r="AO1245" s="35">
        <f t="shared" si="1030"/>
        <v>0</v>
      </c>
      <c r="AP1245" s="35">
        <f t="shared" si="1030"/>
        <v>0.6</v>
      </c>
      <c r="AQ1245" s="35">
        <f t="shared" si="1030"/>
        <v>0</v>
      </c>
      <c r="AR1245" s="35">
        <f t="shared" si="1030"/>
        <v>61307.910000000076</v>
      </c>
      <c r="AS1245" s="35">
        <f t="shared" si="1030"/>
        <v>61307.910000000076</v>
      </c>
      <c r="AT1245" s="35">
        <f t="shared" si="1030"/>
        <v>0</v>
      </c>
      <c r="AU1245" s="35">
        <f t="shared" si="1030"/>
        <v>0</v>
      </c>
      <c r="AV1245" s="35">
        <f t="shared" si="1030"/>
        <v>0</v>
      </c>
    </row>
    <row r="1246" spans="1:48" ht="114.75" x14ac:dyDescent="0.5">
      <c r="A1246" s="53">
        <v>1146</v>
      </c>
      <c r="B1246" s="50" t="s">
        <v>2364</v>
      </c>
      <c r="C1246" s="34" t="s">
        <v>2365</v>
      </c>
      <c r="D1246" s="52">
        <v>2019</v>
      </c>
      <c r="E1246" s="52">
        <v>2020</v>
      </c>
      <c r="F1246" s="33">
        <v>6275.88</v>
      </c>
      <c r="G1246" s="34">
        <f t="shared" ref="G1246:G1286" si="1031">N1246+U1246+AB1246+AI1246+AP1246</f>
        <v>0.83</v>
      </c>
      <c r="H1246" s="34">
        <f t="shared" ref="H1246:H1286" si="1032">O1246+V1246+AC1246+AJ1246+AQ1246</f>
        <v>0.25</v>
      </c>
      <c r="I1246" s="34">
        <f t="shared" ref="I1246:I1286" si="1033">J1246+K1246+L1246</f>
        <v>600</v>
      </c>
      <c r="J1246" s="34">
        <f t="shared" ref="J1246:J1286" si="1034">Q1246+X1246+AE1246+AL1246+AS1246</f>
        <v>600</v>
      </c>
      <c r="K1246" s="34">
        <f t="shared" ref="K1246:K1286" si="1035">R1246+Y1246+AF1246+AM1246+AT1246</f>
        <v>0</v>
      </c>
      <c r="L1246" s="34">
        <f t="shared" ref="L1246:L1286" si="1036">S1246+Z1246+AG1246+AN1246+AU1246</f>
        <v>0</v>
      </c>
      <c r="M1246" s="34">
        <f t="shared" ref="M1246:M1286" si="1037">T1246+AA1246+AH1246+AO1246+AV1246</f>
        <v>0</v>
      </c>
      <c r="N1246" s="33">
        <v>0.83</v>
      </c>
      <c r="O1246" s="33">
        <v>0.25</v>
      </c>
      <c r="P1246" s="34">
        <f t="shared" ref="P1246:P1286" si="1038">Q1246+R1246+S1246</f>
        <v>600</v>
      </c>
      <c r="Q1246" s="33">
        <v>600</v>
      </c>
      <c r="R1246" s="34">
        <v>0</v>
      </c>
      <c r="S1246" s="34">
        <v>0</v>
      </c>
      <c r="T1246" s="34">
        <v>0</v>
      </c>
      <c r="U1246" s="33">
        <v>0</v>
      </c>
      <c r="V1246" s="33">
        <v>0</v>
      </c>
      <c r="W1246" s="34">
        <f t="shared" ref="W1246:W1286" si="1039">X1246+Y1246+Z1246</f>
        <v>0</v>
      </c>
      <c r="X1246" s="33">
        <v>0</v>
      </c>
      <c r="Y1246" s="34">
        <v>0</v>
      </c>
      <c r="Z1246" s="34">
        <v>0</v>
      </c>
      <c r="AA1246" s="34">
        <v>0</v>
      </c>
      <c r="AB1246" s="33">
        <v>0</v>
      </c>
      <c r="AC1246" s="33">
        <v>0</v>
      </c>
      <c r="AD1246" s="34">
        <f t="shared" ref="AD1246:AD1286" si="1040">AE1246+AF1246+AG1246</f>
        <v>0</v>
      </c>
      <c r="AE1246" s="33">
        <v>0</v>
      </c>
      <c r="AF1246" s="34">
        <v>0</v>
      </c>
      <c r="AG1246" s="34">
        <v>0</v>
      </c>
      <c r="AH1246" s="34">
        <v>0</v>
      </c>
      <c r="AI1246" s="33">
        <v>0</v>
      </c>
      <c r="AJ1246" s="33">
        <v>0</v>
      </c>
      <c r="AK1246" s="34">
        <f t="shared" ref="AK1246:AK1286" si="1041">AL1246+AM1246+AN1246</f>
        <v>0</v>
      </c>
      <c r="AL1246" s="33">
        <v>0</v>
      </c>
      <c r="AM1246" s="34">
        <v>0</v>
      </c>
      <c r="AN1246" s="34">
        <v>0</v>
      </c>
      <c r="AO1246" s="34">
        <v>0</v>
      </c>
      <c r="AP1246" s="33">
        <v>0</v>
      </c>
      <c r="AQ1246" s="33">
        <v>0</v>
      </c>
      <c r="AR1246" s="34">
        <f t="shared" ref="AR1246:AR1286" si="1042">AS1246+AT1246+AU1246</f>
        <v>0</v>
      </c>
      <c r="AS1246" s="33">
        <v>0</v>
      </c>
      <c r="AT1246" s="34">
        <v>0</v>
      </c>
      <c r="AU1246" s="34">
        <v>0</v>
      </c>
      <c r="AV1246" s="34">
        <v>0</v>
      </c>
    </row>
    <row r="1247" spans="1:48" ht="114.75" x14ac:dyDescent="0.5">
      <c r="A1247" s="53">
        <v>1147</v>
      </c>
      <c r="B1247" s="50" t="s">
        <v>2366</v>
      </c>
      <c r="C1247" s="51" t="s">
        <v>2367</v>
      </c>
      <c r="D1247" s="52">
        <v>2018</v>
      </c>
      <c r="E1247" s="52">
        <v>2020</v>
      </c>
      <c r="F1247" s="33">
        <v>5544.28</v>
      </c>
      <c r="G1247" s="34">
        <f t="shared" si="1031"/>
        <v>0.7</v>
      </c>
      <c r="H1247" s="34">
        <f t="shared" si="1032"/>
        <v>0</v>
      </c>
      <c r="I1247" s="34">
        <f t="shared" si="1033"/>
        <v>4642.53</v>
      </c>
      <c r="J1247" s="34">
        <f t="shared" si="1034"/>
        <v>4642.53</v>
      </c>
      <c r="K1247" s="34">
        <f t="shared" si="1035"/>
        <v>0</v>
      </c>
      <c r="L1247" s="34">
        <f t="shared" si="1036"/>
        <v>0</v>
      </c>
      <c r="M1247" s="34">
        <f t="shared" si="1037"/>
        <v>0</v>
      </c>
      <c r="N1247" s="34">
        <v>0.7</v>
      </c>
      <c r="O1247" s="34">
        <v>0</v>
      </c>
      <c r="P1247" s="34">
        <f t="shared" si="1038"/>
        <v>4642.53</v>
      </c>
      <c r="Q1247" s="34">
        <v>4642.53</v>
      </c>
      <c r="R1247" s="34">
        <v>0</v>
      </c>
      <c r="S1247" s="34">
        <v>0</v>
      </c>
      <c r="T1247" s="34">
        <v>0</v>
      </c>
      <c r="U1247" s="34">
        <v>0</v>
      </c>
      <c r="V1247" s="34">
        <v>0</v>
      </c>
      <c r="W1247" s="34">
        <f t="shared" si="1039"/>
        <v>0</v>
      </c>
      <c r="X1247" s="34">
        <v>0</v>
      </c>
      <c r="Y1247" s="34">
        <v>0</v>
      </c>
      <c r="Z1247" s="34">
        <v>0</v>
      </c>
      <c r="AA1247" s="34">
        <v>0</v>
      </c>
      <c r="AB1247" s="34">
        <v>0</v>
      </c>
      <c r="AC1247" s="34">
        <v>0</v>
      </c>
      <c r="AD1247" s="34">
        <f t="shared" si="1040"/>
        <v>0</v>
      </c>
      <c r="AE1247" s="34">
        <v>0</v>
      </c>
      <c r="AF1247" s="34">
        <v>0</v>
      </c>
      <c r="AG1247" s="34">
        <v>0</v>
      </c>
      <c r="AH1247" s="34">
        <v>0</v>
      </c>
      <c r="AI1247" s="34">
        <v>0</v>
      </c>
      <c r="AJ1247" s="34">
        <v>0</v>
      </c>
      <c r="AK1247" s="34">
        <f t="shared" si="1041"/>
        <v>0</v>
      </c>
      <c r="AL1247" s="34">
        <v>0</v>
      </c>
      <c r="AM1247" s="34">
        <v>0</v>
      </c>
      <c r="AN1247" s="34">
        <v>0</v>
      </c>
      <c r="AO1247" s="34">
        <v>0</v>
      </c>
      <c r="AP1247" s="34">
        <v>0</v>
      </c>
      <c r="AQ1247" s="34">
        <v>0</v>
      </c>
      <c r="AR1247" s="34">
        <f t="shared" si="1042"/>
        <v>0</v>
      </c>
      <c r="AS1247" s="34">
        <v>0</v>
      </c>
      <c r="AT1247" s="34">
        <v>0</v>
      </c>
      <c r="AU1247" s="34">
        <v>0</v>
      </c>
      <c r="AV1247" s="34">
        <v>0</v>
      </c>
    </row>
    <row r="1248" spans="1:48" ht="114.75" x14ac:dyDescent="0.5">
      <c r="A1248" s="53">
        <v>1148</v>
      </c>
      <c r="B1248" s="50" t="s">
        <v>2368</v>
      </c>
      <c r="C1248" s="51" t="s">
        <v>2369</v>
      </c>
      <c r="D1248" s="52">
        <v>2019</v>
      </c>
      <c r="E1248" s="52">
        <v>2020</v>
      </c>
      <c r="F1248" s="33">
        <v>3457.51</v>
      </c>
      <c r="G1248" s="34">
        <f t="shared" si="1031"/>
        <v>0.6</v>
      </c>
      <c r="H1248" s="34">
        <f t="shared" si="1032"/>
        <v>0.4</v>
      </c>
      <c r="I1248" s="34">
        <f t="shared" si="1033"/>
        <v>3189.5</v>
      </c>
      <c r="J1248" s="34">
        <f t="shared" si="1034"/>
        <v>3189.5</v>
      </c>
      <c r="K1248" s="34">
        <f t="shared" si="1035"/>
        <v>0</v>
      </c>
      <c r="L1248" s="34">
        <f t="shared" si="1036"/>
        <v>0</v>
      </c>
      <c r="M1248" s="34">
        <f t="shared" si="1037"/>
        <v>0</v>
      </c>
      <c r="N1248" s="34">
        <v>0.6</v>
      </c>
      <c r="O1248" s="34">
        <v>0.4</v>
      </c>
      <c r="P1248" s="34">
        <f t="shared" si="1038"/>
        <v>3189.5</v>
      </c>
      <c r="Q1248" s="34">
        <v>3189.5</v>
      </c>
      <c r="R1248" s="34">
        <v>0</v>
      </c>
      <c r="S1248" s="34">
        <v>0</v>
      </c>
      <c r="T1248" s="34">
        <v>0</v>
      </c>
      <c r="U1248" s="34">
        <v>0</v>
      </c>
      <c r="V1248" s="34">
        <v>0</v>
      </c>
      <c r="W1248" s="34">
        <f t="shared" si="1039"/>
        <v>0</v>
      </c>
      <c r="X1248" s="34">
        <v>0</v>
      </c>
      <c r="Y1248" s="34">
        <v>0</v>
      </c>
      <c r="Z1248" s="34">
        <v>0</v>
      </c>
      <c r="AA1248" s="34">
        <v>0</v>
      </c>
      <c r="AB1248" s="34">
        <v>0</v>
      </c>
      <c r="AC1248" s="34">
        <v>0</v>
      </c>
      <c r="AD1248" s="34">
        <f t="shared" si="1040"/>
        <v>0</v>
      </c>
      <c r="AE1248" s="34">
        <v>0</v>
      </c>
      <c r="AF1248" s="34">
        <v>0</v>
      </c>
      <c r="AG1248" s="34">
        <v>0</v>
      </c>
      <c r="AH1248" s="34">
        <v>0</v>
      </c>
      <c r="AI1248" s="34">
        <v>0</v>
      </c>
      <c r="AJ1248" s="34">
        <v>0</v>
      </c>
      <c r="AK1248" s="34">
        <f t="shared" si="1041"/>
        <v>0</v>
      </c>
      <c r="AL1248" s="34">
        <v>0</v>
      </c>
      <c r="AM1248" s="34">
        <v>0</v>
      </c>
      <c r="AN1248" s="34">
        <v>0</v>
      </c>
      <c r="AO1248" s="34">
        <v>0</v>
      </c>
      <c r="AP1248" s="34">
        <v>0</v>
      </c>
      <c r="AQ1248" s="34">
        <v>0</v>
      </c>
      <c r="AR1248" s="34">
        <f t="shared" si="1042"/>
        <v>0</v>
      </c>
      <c r="AS1248" s="34">
        <v>0</v>
      </c>
      <c r="AT1248" s="34">
        <v>0</v>
      </c>
      <c r="AU1248" s="34">
        <v>0</v>
      </c>
      <c r="AV1248" s="34">
        <v>0</v>
      </c>
    </row>
    <row r="1249" spans="1:48" ht="76.5" x14ac:dyDescent="0.5">
      <c r="A1249" s="53">
        <v>1149</v>
      </c>
      <c r="B1249" s="50" t="s">
        <v>2370</v>
      </c>
      <c r="C1249" s="51" t="s">
        <v>2371</v>
      </c>
      <c r="D1249" s="52">
        <v>2018</v>
      </c>
      <c r="E1249" s="52">
        <v>2020</v>
      </c>
      <c r="F1249" s="33">
        <v>2503.5532599999997</v>
      </c>
      <c r="G1249" s="34">
        <f t="shared" si="1031"/>
        <v>0.32600000000000001</v>
      </c>
      <c r="H1249" s="34">
        <f t="shared" si="1032"/>
        <v>0.25</v>
      </c>
      <c r="I1249" s="34">
        <f t="shared" si="1033"/>
        <v>692.74</v>
      </c>
      <c r="J1249" s="34">
        <f t="shared" si="1034"/>
        <v>692.74</v>
      </c>
      <c r="K1249" s="34">
        <f t="shared" si="1035"/>
        <v>0</v>
      </c>
      <c r="L1249" s="34">
        <f t="shared" si="1036"/>
        <v>0</v>
      </c>
      <c r="M1249" s="34">
        <f t="shared" si="1037"/>
        <v>0</v>
      </c>
      <c r="N1249" s="34">
        <v>0.32600000000000001</v>
      </c>
      <c r="O1249" s="34">
        <v>0.25</v>
      </c>
      <c r="P1249" s="34">
        <f t="shared" si="1038"/>
        <v>692.74</v>
      </c>
      <c r="Q1249" s="34">
        <v>692.74</v>
      </c>
      <c r="R1249" s="34">
        <v>0</v>
      </c>
      <c r="S1249" s="34">
        <v>0</v>
      </c>
      <c r="T1249" s="34">
        <v>0</v>
      </c>
      <c r="U1249" s="34">
        <v>0</v>
      </c>
      <c r="V1249" s="34">
        <v>0</v>
      </c>
      <c r="W1249" s="34">
        <f t="shared" si="1039"/>
        <v>0</v>
      </c>
      <c r="X1249" s="34">
        <v>0</v>
      </c>
      <c r="Y1249" s="34">
        <v>0</v>
      </c>
      <c r="Z1249" s="34">
        <v>0</v>
      </c>
      <c r="AA1249" s="34">
        <v>0</v>
      </c>
      <c r="AB1249" s="34">
        <v>0</v>
      </c>
      <c r="AC1249" s="34">
        <v>0</v>
      </c>
      <c r="AD1249" s="34">
        <f t="shared" si="1040"/>
        <v>0</v>
      </c>
      <c r="AE1249" s="34">
        <v>0</v>
      </c>
      <c r="AF1249" s="34">
        <v>0</v>
      </c>
      <c r="AG1249" s="34">
        <v>0</v>
      </c>
      <c r="AH1249" s="34">
        <v>0</v>
      </c>
      <c r="AI1249" s="34">
        <v>0</v>
      </c>
      <c r="AJ1249" s="34">
        <v>0</v>
      </c>
      <c r="AK1249" s="34">
        <f t="shared" si="1041"/>
        <v>0</v>
      </c>
      <c r="AL1249" s="34">
        <v>0</v>
      </c>
      <c r="AM1249" s="34">
        <v>0</v>
      </c>
      <c r="AN1249" s="34">
        <v>0</v>
      </c>
      <c r="AO1249" s="34">
        <v>0</v>
      </c>
      <c r="AP1249" s="34">
        <v>0</v>
      </c>
      <c r="AQ1249" s="34">
        <v>0</v>
      </c>
      <c r="AR1249" s="34">
        <f t="shared" si="1042"/>
        <v>0</v>
      </c>
      <c r="AS1249" s="34">
        <v>0</v>
      </c>
      <c r="AT1249" s="34">
        <v>0</v>
      </c>
      <c r="AU1249" s="34">
        <v>0</v>
      </c>
      <c r="AV1249" s="34">
        <v>0</v>
      </c>
    </row>
    <row r="1250" spans="1:48" ht="153" x14ac:dyDescent="0.5">
      <c r="A1250" s="53">
        <v>1150</v>
      </c>
      <c r="B1250" s="50" t="s">
        <v>2372</v>
      </c>
      <c r="C1250" s="51" t="s">
        <v>2373</v>
      </c>
      <c r="D1250" s="52">
        <v>2018</v>
      </c>
      <c r="E1250" s="52">
        <v>2021</v>
      </c>
      <c r="F1250" s="33">
        <v>45575.48</v>
      </c>
      <c r="G1250" s="34">
        <f t="shared" si="1031"/>
        <v>1.2</v>
      </c>
      <c r="H1250" s="34">
        <f t="shared" si="1032"/>
        <v>2</v>
      </c>
      <c r="I1250" s="34">
        <f t="shared" si="1033"/>
        <v>37209.660000000003</v>
      </c>
      <c r="J1250" s="34">
        <f t="shared" si="1034"/>
        <v>37209.660000000003</v>
      </c>
      <c r="K1250" s="34">
        <f t="shared" si="1035"/>
        <v>0</v>
      </c>
      <c r="L1250" s="34">
        <f t="shared" si="1036"/>
        <v>0</v>
      </c>
      <c r="M1250" s="34">
        <f t="shared" si="1037"/>
        <v>0</v>
      </c>
      <c r="N1250" s="34">
        <v>0</v>
      </c>
      <c r="O1250" s="34">
        <v>0</v>
      </c>
      <c r="P1250" s="34">
        <f t="shared" si="1038"/>
        <v>6732.01</v>
      </c>
      <c r="Q1250" s="34">
        <v>6732.01</v>
      </c>
      <c r="R1250" s="34">
        <v>0</v>
      </c>
      <c r="S1250" s="34">
        <v>0</v>
      </c>
      <c r="T1250" s="34">
        <v>0</v>
      </c>
      <c r="U1250" s="34">
        <v>1.2</v>
      </c>
      <c r="V1250" s="34">
        <v>2</v>
      </c>
      <c r="W1250" s="34">
        <f t="shared" si="1039"/>
        <v>1477.65</v>
      </c>
      <c r="X1250" s="34">
        <v>1477.65</v>
      </c>
      <c r="Y1250" s="34">
        <v>0</v>
      </c>
      <c r="Z1250" s="34">
        <v>0</v>
      </c>
      <c r="AA1250" s="34">
        <v>0</v>
      </c>
      <c r="AB1250" s="34">
        <v>0</v>
      </c>
      <c r="AC1250" s="34">
        <v>0</v>
      </c>
      <c r="AD1250" s="34">
        <f t="shared" si="1040"/>
        <v>29000</v>
      </c>
      <c r="AE1250" s="34">
        <v>29000</v>
      </c>
      <c r="AF1250" s="34">
        <v>0</v>
      </c>
      <c r="AG1250" s="34">
        <v>0</v>
      </c>
      <c r="AH1250" s="34">
        <v>0</v>
      </c>
      <c r="AI1250" s="34">
        <v>0</v>
      </c>
      <c r="AJ1250" s="34">
        <v>0</v>
      </c>
      <c r="AK1250" s="34">
        <f t="shared" si="1041"/>
        <v>0</v>
      </c>
      <c r="AL1250" s="34">
        <v>0</v>
      </c>
      <c r="AM1250" s="34">
        <v>0</v>
      </c>
      <c r="AN1250" s="34">
        <v>0</v>
      </c>
      <c r="AO1250" s="34">
        <v>0</v>
      </c>
      <c r="AP1250" s="34">
        <v>0</v>
      </c>
      <c r="AQ1250" s="34">
        <v>0</v>
      </c>
      <c r="AR1250" s="34">
        <f t="shared" si="1042"/>
        <v>0</v>
      </c>
      <c r="AS1250" s="34">
        <v>0</v>
      </c>
      <c r="AT1250" s="34">
        <v>0</v>
      </c>
      <c r="AU1250" s="34">
        <v>0</v>
      </c>
      <c r="AV1250" s="34">
        <v>0</v>
      </c>
    </row>
    <row r="1251" spans="1:48" ht="114.75" x14ac:dyDescent="0.5">
      <c r="A1251" s="53">
        <v>1151</v>
      </c>
      <c r="B1251" s="50" t="s">
        <v>2374</v>
      </c>
      <c r="C1251" s="51" t="s">
        <v>2375</v>
      </c>
      <c r="D1251" s="52">
        <v>2018</v>
      </c>
      <c r="E1251" s="52">
        <v>2021</v>
      </c>
      <c r="F1251" s="33">
        <v>40550.660000000003</v>
      </c>
      <c r="G1251" s="34">
        <f t="shared" si="1031"/>
        <v>1.19</v>
      </c>
      <c r="H1251" s="34">
        <f t="shared" si="1032"/>
        <v>0</v>
      </c>
      <c r="I1251" s="34">
        <f t="shared" si="1033"/>
        <v>2271.67</v>
      </c>
      <c r="J1251" s="34">
        <f t="shared" si="1034"/>
        <v>2271.67</v>
      </c>
      <c r="K1251" s="34">
        <f t="shared" si="1035"/>
        <v>0</v>
      </c>
      <c r="L1251" s="34">
        <f t="shared" si="1036"/>
        <v>0</v>
      </c>
      <c r="M1251" s="34">
        <f t="shared" si="1037"/>
        <v>0</v>
      </c>
      <c r="N1251" s="34">
        <v>0</v>
      </c>
      <c r="O1251" s="34">
        <v>0</v>
      </c>
      <c r="P1251" s="34">
        <f t="shared" si="1038"/>
        <v>386</v>
      </c>
      <c r="Q1251" s="34">
        <v>386</v>
      </c>
      <c r="R1251" s="34">
        <v>0</v>
      </c>
      <c r="S1251" s="34">
        <v>0</v>
      </c>
      <c r="T1251" s="34">
        <v>0</v>
      </c>
      <c r="U1251" s="34">
        <v>1.19</v>
      </c>
      <c r="V1251" s="34">
        <v>0</v>
      </c>
      <c r="W1251" s="34">
        <f t="shared" si="1039"/>
        <v>1885.67</v>
      </c>
      <c r="X1251" s="34">
        <v>1885.67</v>
      </c>
      <c r="Y1251" s="34">
        <v>0</v>
      </c>
      <c r="Z1251" s="34">
        <v>0</v>
      </c>
      <c r="AA1251" s="34">
        <v>0</v>
      </c>
      <c r="AB1251" s="34">
        <v>0</v>
      </c>
      <c r="AC1251" s="34">
        <v>0</v>
      </c>
      <c r="AD1251" s="34">
        <f t="shared" si="1040"/>
        <v>0</v>
      </c>
      <c r="AE1251" s="34">
        <v>0</v>
      </c>
      <c r="AF1251" s="34">
        <v>0</v>
      </c>
      <c r="AG1251" s="34">
        <v>0</v>
      </c>
      <c r="AH1251" s="34">
        <v>0</v>
      </c>
      <c r="AI1251" s="34">
        <v>0</v>
      </c>
      <c r="AJ1251" s="34">
        <v>0</v>
      </c>
      <c r="AK1251" s="34">
        <f t="shared" si="1041"/>
        <v>0</v>
      </c>
      <c r="AL1251" s="34">
        <v>0</v>
      </c>
      <c r="AM1251" s="34">
        <v>0</v>
      </c>
      <c r="AN1251" s="34">
        <v>0</v>
      </c>
      <c r="AO1251" s="34">
        <v>0</v>
      </c>
      <c r="AP1251" s="34">
        <v>0</v>
      </c>
      <c r="AQ1251" s="34">
        <v>0</v>
      </c>
      <c r="AR1251" s="34">
        <f t="shared" si="1042"/>
        <v>0</v>
      </c>
      <c r="AS1251" s="34">
        <v>0</v>
      </c>
      <c r="AT1251" s="34">
        <v>0</v>
      </c>
      <c r="AU1251" s="34">
        <v>0</v>
      </c>
      <c r="AV1251" s="34">
        <v>0</v>
      </c>
    </row>
    <row r="1252" spans="1:48" ht="114.75" x14ac:dyDescent="0.5">
      <c r="A1252" s="53">
        <v>1152</v>
      </c>
      <c r="B1252" s="50" t="s">
        <v>2376</v>
      </c>
      <c r="C1252" s="51" t="s">
        <v>2377</v>
      </c>
      <c r="D1252" s="52">
        <v>2016</v>
      </c>
      <c r="E1252" s="52">
        <v>2025</v>
      </c>
      <c r="F1252" s="33">
        <v>19708.439999999999</v>
      </c>
      <c r="G1252" s="34">
        <f t="shared" si="1031"/>
        <v>0</v>
      </c>
      <c r="H1252" s="34">
        <f t="shared" si="1032"/>
        <v>0</v>
      </c>
      <c r="I1252" s="34">
        <f t="shared" si="1033"/>
        <v>10</v>
      </c>
      <c r="J1252" s="34">
        <f t="shared" si="1034"/>
        <v>10</v>
      </c>
      <c r="K1252" s="34">
        <f t="shared" si="1035"/>
        <v>0</v>
      </c>
      <c r="L1252" s="34">
        <f t="shared" si="1036"/>
        <v>0</v>
      </c>
      <c r="M1252" s="34">
        <f t="shared" si="1037"/>
        <v>0</v>
      </c>
      <c r="N1252" s="34">
        <v>0</v>
      </c>
      <c r="O1252" s="34">
        <v>0</v>
      </c>
      <c r="P1252" s="34">
        <f t="shared" si="1038"/>
        <v>0</v>
      </c>
      <c r="Q1252" s="34">
        <v>0</v>
      </c>
      <c r="R1252" s="34">
        <v>0</v>
      </c>
      <c r="S1252" s="34">
        <v>0</v>
      </c>
      <c r="T1252" s="34">
        <v>0</v>
      </c>
      <c r="U1252" s="34">
        <v>0</v>
      </c>
      <c r="V1252" s="34">
        <v>0</v>
      </c>
      <c r="W1252" s="34">
        <f t="shared" si="1039"/>
        <v>0</v>
      </c>
      <c r="X1252" s="34">
        <v>0</v>
      </c>
      <c r="Y1252" s="34">
        <v>0</v>
      </c>
      <c r="Z1252" s="34">
        <v>0</v>
      </c>
      <c r="AA1252" s="34">
        <v>0</v>
      </c>
      <c r="AB1252" s="34">
        <v>0</v>
      </c>
      <c r="AC1252" s="34">
        <v>0</v>
      </c>
      <c r="AD1252" s="34">
        <f t="shared" si="1040"/>
        <v>0</v>
      </c>
      <c r="AE1252" s="34">
        <v>0</v>
      </c>
      <c r="AF1252" s="34">
        <v>0</v>
      </c>
      <c r="AG1252" s="34">
        <v>0</v>
      </c>
      <c r="AH1252" s="34">
        <v>0</v>
      </c>
      <c r="AI1252" s="34">
        <v>0</v>
      </c>
      <c r="AJ1252" s="34">
        <v>0</v>
      </c>
      <c r="AK1252" s="34">
        <f t="shared" si="1041"/>
        <v>0</v>
      </c>
      <c r="AL1252" s="34">
        <v>0</v>
      </c>
      <c r="AM1252" s="34">
        <v>0</v>
      </c>
      <c r="AN1252" s="34">
        <v>0</v>
      </c>
      <c r="AO1252" s="34">
        <v>0</v>
      </c>
      <c r="AP1252" s="34">
        <v>0</v>
      </c>
      <c r="AQ1252" s="34">
        <v>0</v>
      </c>
      <c r="AR1252" s="34">
        <f t="shared" si="1042"/>
        <v>10</v>
      </c>
      <c r="AS1252" s="34">
        <v>10</v>
      </c>
      <c r="AT1252" s="34">
        <v>0</v>
      </c>
      <c r="AU1252" s="34">
        <v>0</v>
      </c>
      <c r="AV1252" s="34">
        <v>0</v>
      </c>
    </row>
    <row r="1253" spans="1:48" ht="114.75" x14ac:dyDescent="0.5">
      <c r="A1253" s="53">
        <v>1153</v>
      </c>
      <c r="B1253" s="50" t="s">
        <v>2378</v>
      </c>
      <c r="C1253" s="51" t="s">
        <v>2379</v>
      </c>
      <c r="D1253" s="52">
        <v>2018</v>
      </c>
      <c r="E1253" s="52">
        <v>2020</v>
      </c>
      <c r="F1253" s="33">
        <v>7157.19</v>
      </c>
      <c r="G1253" s="34">
        <f t="shared" si="1031"/>
        <v>0.85599999999999998</v>
      </c>
      <c r="H1253" s="34">
        <f t="shared" si="1032"/>
        <v>0</v>
      </c>
      <c r="I1253" s="34">
        <f t="shared" si="1033"/>
        <v>6835.82</v>
      </c>
      <c r="J1253" s="34">
        <f t="shared" si="1034"/>
        <v>6835.82</v>
      </c>
      <c r="K1253" s="34">
        <f t="shared" si="1035"/>
        <v>0</v>
      </c>
      <c r="L1253" s="34">
        <f t="shared" si="1036"/>
        <v>0</v>
      </c>
      <c r="M1253" s="34">
        <f t="shared" si="1037"/>
        <v>0</v>
      </c>
      <c r="N1253" s="34">
        <v>0.85599999999999998</v>
      </c>
      <c r="O1253" s="34">
        <v>0</v>
      </c>
      <c r="P1253" s="34">
        <f t="shared" si="1038"/>
        <v>2067.46</v>
      </c>
      <c r="Q1253" s="34">
        <v>2067.46</v>
      </c>
      <c r="R1253" s="34">
        <v>0</v>
      </c>
      <c r="S1253" s="34">
        <v>0</v>
      </c>
      <c r="T1253" s="34">
        <v>0</v>
      </c>
      <c r="U1253" s="34">
        <v>0</v>
      </c>
      <c r="V1253" s="34">
        <v>0</v>
      </c>
      <c r="W1253" s="34">
        <f t="shared" si="1039"/>
        <v>4768.3599999999997</v>
      </c>
      <c r="X1253" s="34">
        <v>4768.3599999999997</v>
      </c>
      <c r="Y1253" s="34">
        <v>0</v>
      </c>
      <c r="Z1253" s="34">
        <v>0</v>
      </c>
      <c r="AA1253" s="34">
        <v>0</v>
      </c>
      <c r="AB1253" s="34">
        <v>0</v>
      </c>
      <c r="AC1253" s="34">
        <v>0</v>
      </c>
      <c r="AD1253" s="34">
        <f t="shared" si="1040"/>
        <v>0</v>
      </c>
      <c r="AE1253" s="34">
        <v>0</v>
      </c>
      <c r="AF1253" s="34">
        <v>0</v>
      </c>
      <c r="AG1253" s="34">
        <v>0</v>
      </c>
      <c r="AH1253" s="34">
        <v>0</v>
      </c>
      <c r="AI1253" s="34">
        <v>0</v>
      </c>
      <c r="AJ1253" s="34">
        <v>0</v>
      </c>
      <c r="AK1253" s="34">
        <f t="shared" si="1041"/>
        <v>0</v>
      </c>
      <c r="AL1253" s="34">
        <v>0</v>
      </c>
      <c r="AM1253" s="34">
        <v>0</v>
      </c>
      <c r="AN1253" s="34">
        <v>0</v>
      </c>
      <c r="AO1253" s="34">
        <v>0</v>
      </c>
      <c r="AP1253" s="34">
        <v>0</v>
      </c>
      <c r="AQ1253" s="34">
        <v>0</v>
      </c>
      <c r="AR1253" s="34">
        <f t="shared" si="1042"/>
        <v>0</v>
      </c>
      <c r="AS1253" s="34">
        <v>0</v>
      </c>
      <c r="AT1253" s="34">
        <v>0</v>
      </c>
      <c r="AU1253" s="34">
        <v>0</v>
      </c>
      <c r="AV1253" s="34">
        <v>0</v>
      </c>
    </row>
    <row r="1254" spans="1:48" ht="114.75" x14ac:dyDescent="0.5">
      <c r="A1254" s="53">
        <v>1154</v>
      </c>
      <c r="B1254" s="50" t="s">
        <v>2380</v>
      </c>
      <c r="C1254" s="51" t="s">
        <v>2381</v>
      </c>
      <c r="D1254" s="52">
        <v>2017</v>
      </c>
      <c r="E1254" s="52">
        <v>2024</v>
      </c>
      <c r="F1254" s="33">
        <v>554598.66</v>
      </c>
      <c r="G1254" s="34">
        <f t="shared" si="1031"/>
        <v>0.6</v>
      </c>
      <c r="H1254" s="34">
        <f t="shared" si="1032"/>
        <v>0</v>
      </c>
      <c r="I1254" s="34">
        <f t="shared" si="1033"/>
        <v>78480.080193000162</v>
      </c>
      <c r="J1254" s="34">
        <f t="shared" si="1034"/>
        <v>78480.080193000162</v>
      </c>
      <c r="K1254" s="34">
        <f t="shared" si="1035"/>
        <v>0</v>
      </c>
      <c r="L1254" s="34">
        <f t="shared" si="1036"/>
        <v>0</v>
      </c>
      <c r="M1254" s="34">
        <f t="shared" si="1037"/>
        <v>0</v>
      </c>
      <c r="N1254" s="34">
        <v>0</v>
      </c>
      <c r="O1254" s="34">
        <v>0</v>
      </c>
      <c r="P1254" s="34">
        <f t="shared" si="1038"/>
        <v>7588.5006800000519</v>
      </c>
      <c r="Q1254" s="34">
        <v>7588.5006800000519</v>
      </c>
      <c r="R1254" s="34">
        <v>0</v>
      </c>
      <c r="S1254" s="34">
        <v>0</v>
      </c>
      <c r="T1254" s="34">
        <v>0</v>
      </c>
      <c r="U1254" s="34">
        <v>0</v>
      </c>
      <c r="V1254" s="34">
        <v>0</v>
      </c>
      <c r="W1254" s="34">
        <f t="shared" si="1039"/>
        <v>2341.8765200000203</v>
      </c>
      <c r="X1254" s="34">
        <f>3933.22652000002-1591.35</f>
        <v>2341.8765200000203</v>
      </c>
      <c r="Y1254" s="34">
        <v>0</v>
      </c>
      <c r="Z1254" s="34">
        <v>0</v>
      </c>
      <c r="AA1254" s="34">
        <v>0</v>
      </c>
      <c r="AB1254" s="34">
        <v>0</v>
      </c>
      <c r="AC1254" s="34">
        <v>0</v>
      </c>
      <c r="AD1254" s="34">
        <f t="shared" si="1040"/>
        <v>4881.413408999797</v>
      </c>
      <c r="AE1254" s="34">
        <v>4881.413408999797</v>
      </c>
      <c r="AF1254" s="34">
        <v>0</v>
      </c>
      <c r="AG1254" s="34">
        <v>0</v>
      </c>
      <c r="AH1254" s="34">
        <v>0</v>
      </c>
      <c r="AI1254" s="34">
        <v>0</v>
      </c>
      <c r="AJ1254" s="34">
        <v>0</v>
      </c>
      <c r="AK1254" s="34">
        <f t="shared" si="1041"/>
        <v>4370.3795840002131</v>
      </c>
      <c r="AL1254" s="34">
        <v>4370.3795840002131</v>
      </c>
      <c r="AM1254" s="34">
        <v>0</v>
      </c>
      <c r="AN1254" s="34">
        <v>0</v>
      </c>
      <c r="AO1254" s="34">
        <v>0</v>
      </c>
      <c r="AP1254" s="34">
        <v>0.6</v>
      </c>
      <c r="AQ1254" s="34">
        <v>0</v>
      </c>
      <c r="AR1254" s="34">
        <f t="shared" si="1042"/>
        <v>59297.910000000076</v>
      </c>
      <c r="AS1254" s="34">
        <v>59297.910000000076</v>
      </c>
      <c r="AT1254" s="34">
        <v>0</v>
      </c>
      <c r="AU1254" s="34">
        <v>0</v>
      </c>
      <c r="AV1254" s="34">
        <v>0</v>
      </c>
    </row>
    <row r="1255" spans="1:48" ht="153" x14ac:dyDescent="0.5">
      <c r="A1255" s="53">
        <v>1155</v>
      </c>
      <c r="B1255" s="50" t="s">
        <v>2382</v>
      </c>
      <c r="C1255" s="51" t="s">
        <v>3258</v>
      </c>
      <c r="D1255" s="52">
        <v>2013</v>
      </c>
      <c r="E1255" s="52">
        <v>2023</v>
      </c>
      <c r="F1255" s="33">
        <v>18154.21</v>
      </c>
      <c r="G1255" s="34">
        <f t="shared" si="1031"/>
        <v>1.345</v>
      </c>
      <c r="H1255" s="34">
        <f t="shared" si="1032"/>
        <v>16.02</v>
      </c>
      <c r="I1255" s="34">
        <f t="shared" si="1033"/>
        <v>10</v>
      </c>
      <c r="J1255" s="34">
        <f t="shared" si="1034"/>
        <v>10</v>
      </c>
      <c r="K1255" s="34">
        <f t="shared" si="1035"/>
        <v>0</v>
      </c>
      <c r="L1255" s="34">
        <f t="shared" si="1036"/>
        <v>0</v>
      </c>
      <c r="M1255" s="34">
        <f t="shared" si="1037"/>
        <v>0</v>
      </c>
      <c r="N1255" s="34">
        <v>0</v>
      </c>
      <c r="O1255" s="34">
        <v>0</v>
      </c>
      <c r="P1255" s="34">
        <f t="shared" si="1038"/>
        <v>0</v>
      </c>
      <c r="Q1255" s="34">
        <v>0</v>
      </c>
      <c r="R1255" s="34">
        <v>0</v>
      </c>
      <c r="S1255" s="34">
        <v>0</v>
      </c>
      <c r="T1255" s="34">
        <v>0</v>
      </c>
      <c r="U1255" s="34">
        <v>0</v>
      </c>
      <c r="V1255" s="34">
        <v>0</v>
      </c>
      <c r="W1255" s="34">
        <f t="shared" si="1039"/>
        <v>0</v>
      </c>
      <c r="X1255" s="34">
        <v>0</v>
      </c>
      <c r="Y1255" s="34">
        <v>0</v>
      </c>
      <c r="Z1255" s="34">
        <v>0</v>
      </c>
      <c r="AA1255" s="34">
        <v>0</v>
      </c>
      <c r="AB1255" s="34">
        <v>0</v>
      </c>
      <c r="AC1255" s="34">
        <v>0</v>
      </c>
      <c r="AD1255" s="34">
        <f t="shared" si="1040"/>
        <v>0</v>
      </c>
      <c r="AE1255" s="34">
        <v>0</v>
      </c>
      <c r="AF1255" s="34">
        <v>0</v>
      </c>
      <c r="AG1255" s="34">
        <v>0</v>
      </c>
      <c r="AH1255" s="34">
        <v>0</v>
      </c>
      <c r="AI1255" s="34">
        <v>1.345</v>
      </c>
      <c r="AJ1255" s="34">
        <v>16.02</v>
      </c>
      <c r="AK1255" s="34">
        <f t="shared" si="1041"/>
        <v>10</v>
      </c>
      <c r="AL1255" s="34">
        <v>10</v>
      </c>
      <c r="AM1255" s="34">
        <v>0</v>
      </c>
      <c r="AN1255" s="34">
        <v>0</v>
      </c>
      <c r="AO1255" s="34">
        <v>0</v>
      </c>
      <c r="AP1255" s="34">
        <v>0</v>
      </c>
      <c r="AQ1255" s="34">
        <v>0</v>
      </c>
      <c r="AR1255" s="34">
        <f t="shared" si="1042"/>
        <v>0</v>
      </c>
      <c r="AS1255" s="34">
        <v>0</v>
      </c>
      <c r="AT1255" s="34">
        <v>0</v>
      </c>
      <c r="AU1255" s="34">
        <v>0</v>
      </c>
      <c r="AV1255" s="34">
        <v>0</v>
      </c>
    </row>
    <row r="1256" spans="1:48" ht="114.75" x14ac:dyDescent="0.5">
      <c r="A1256" s="53">
        <v>1156</v>
      </c>
      <c r="B1256" s="50" t="s">
        <v>2383</v>
      </c>
      <c r="C1256" s="51" t="s">
        <v>2384</v>
      </c>
      <c r="D1256" s="52">
        <v>2022</v>
      </c>
      <c r="E1256" s="52">
        <v>2022</v>
      </c>
      <c r="F1256" s="33">
        <v>8377.51</v>
      </c>
      <c r="G1256" s="34">
        <f t="shared" si="1031"/>
        <v>0.3</v>
      </c>
      <c r="H1256" s="34">
        <f t="shared" si="1032"/>
        <v>0.8</v>
      </c>
      <c r="I1256" s="34">
        <f t="shared" si="1033"/>
        <v>8377.51</v>
      </c>
      <c r="J1256" s="34">
        <f t="shared" si="1034"/>
        <v>8377.51</v>
      </c>
      <c r="K1256" s="34">
        <f t="shared" si="1035"/>
        <v>0</v>
      </c>
      <c r="L1256" s="34">
        <f t="shared" si="1036"/>
        <v>0</v>
      </c>
      <c r="M1256" s="34">
        <f t="shared" si="1037"/>
        <v>0</v>
      </c>
      <c r="N1256" s="34">
        <v>0</v>
      </c>
      <c r="O1256" s="34">
        <v>0</v>
      </c>
      <c r="P1256" s="34">
        <f t="shared" si="1038"/>
        <v>0</v>
      </c>
      <c r="Q1256" s="34">
        <v>0</v>
      </c>
      <c r="R1256" s="34">
        <v>0</v>
      </c>
      <c r="S1256" s="34">
        <v>0</v>
      </c>
      <c r="T1256" s="34">
        <v>0</v>
      </c>
      <c r="U1256" s="34">
        <v>0</v>
      </c>
      <c r="V1256" s="34">
        <v>0</v>
      </c>
      <c r="W1256" s="34">
        <f t="shared" si="1039"/>
        <v>0</v>
      </c>
      <c r="X1256" s="34">
        <v>0</v>
      </c>
      <c r="Y1256" s="34">
        <v>0</v>
      </c>
      <c r="Z1256" s="34">
        <v>0</v>
      </c>
      <c r="AA1256" s="34">
        <v>0</v>
      </c>
      <c r="AB1256" s="34">
        <v>0.3</v>
      </c>
      <c r="AC1256" s="34">
        <v>0.8</v>
      </c>
      <c r="AD1256" s="34">
        <f t="shared" si="1040"/>
        <v>377.51</v>
      </c>
      <c r="AE1256" s="34">
        <v>377.51</v>
      </c>
      <c r="AF1256" s="34">
        <v>0</v>
      </c>
      <c r="AG1256" s="34">
        <v>0</v>
      </c>
      <c r="AH1256" s="34">
        <v>0</v>
      </c>
      <c r="AI1256" s="34">
        <v>0</v>
      </c>
      <c r="AJ1256" s="34">
        <v>0</v>
      </c>
      <c r="AK1256" s="34">
        <f t="shared" si="1041"/>
        <v>8000</v>
      </c>
      <c r="AL1256" s="34">
        <v>8000</v>
      </c>
      <c r="AM1256" s="34">
        <v>0</v>
      </c>
      <c r="AN1256" s="34">
        <v>0</v>
      </c>
      <c r="AO1256" s="34">
        <v>0</v>
      </c>
      <c r="AP1256" s="34">
        <v>0</v>
      </c>
      <c r="AQ1256" s="34">
        <v>0</v>
      </c>
      <c r="AR1256" s="34">
        <f t="shared" si="1042"/>
        <v>0</v>
      </c>
      <c r="AS1256" s="34">
        <v>0</v>
      </c>
      <c r="AT1256" s="34">
        <v>0</v>
      </c>
      <c r="AU1256" s="34">
        <v>0</v>
      </c>
      <c r="AV1256" s="34">
        <v>0</v>
      </c>
    </row>
    <row r="1257" spans="1:48" ht="114.75" x14ac:dyDescent="0.5">
      <c r="A1257" s="53">
        <v>1157</v>
      </c>
      <c r="B1257" s="50" t="s">
        <v>2385</v>
      </c>
      <c r="C1257" s="51" t="s">
        <v>2386</v>
      </c>
      <c r="D1257" s="52">
        <v>2019</v>
      </c>
      <c r="E1257" s="52">
        <v>2021</v>
      </c>
      <c r="F1257" s="33">
        <v>11031.56</v>
      </c>
      <c r="G1257" s="34">
        <f t="shared" si="1031"/>
        <v>0.4</v>
      </c>
      <c r="H1257" s="34">
        <f t="shared" si="1032"/>
        <v>0.8</v>
      </c>
      <c r="I1257" s="34">
        <f t="shared" si="1033"/>
        <v>2058.1480000000001</v>
      </c>
      <c r="J1257" s="34">
        <f t="shared" si="1034"/>
        <v>2058.1480000000001</v>
      </c>
      <c r="K1257" s="34">
        <f t="shared" si="1035"/>
        <v>0</v>
      </c>
      <c r="L1257" s="34">
        <f t="shared" si="1036"/>
        <v>0</v>
      </c>
      <c r="M1257" s="34">
        <f t="shared" si="1037"/>
        <v>0</v>
      </c>
      <c r="N1257" s="34">
        <v>0</v>
      </c>
      <c r="O1257" s="34">
        <v>0</v>
      </c>
      <c r="P1257" s="34">
        <f t="shared" si="1038"/>
        <v>531.04999999999995</v>
      </c>
      <c r="Q1257" s="34">
        <v>531.04999999999995</v>
      </c>
      <c r="R1257" s="34">
        <v>0</v>
      </c>
      <c r="S1257" s="34">
        <v>0</v>
      </c>
      <c r="T1257" s="34">
        <v>0</v>
      </c>
      <c r="U1257" s="34">
        <v>0.4</v>
      </c>
      <c r="V1257" s="34">
        <v>0.8</v>
      </c>
      <c r="W1257" s="34">
        <f t="shared" si="1039"/>
        <v>1527.098</v>
      </c>
      <c r="X1257" s="34">
        <v>1527.098</v>
      </c>
      <c r="Y1257" s="34">
        <v>0</v>
      </c>
      <c r="Z1257" s="34">
        <v>0</v>
      </c>
      <c r="AA1257" s="34">
        <v>0</v>
      </c>
      <c r="AB1257" s="34">
        <v>0</v>
      </c>
      <c r="AC1257" s="34">
        <v>0</v>
      </c>
      <c r="AD1257" s="34">
        <f t="shared" si="1040"/>
        <v>0</v>
      </c>
      <c r="AE1257" s="34">
        <v>0</v>
      </c>
      <c r="AF1257" s="34">
        <v>0</v>
      </c>
      <c r="AG1257" s="34">
        <v>0</v>
      </c>
      <c r="AH1257" s="34">
        <v>0</v>
      </c>
      <c r="AI1257" s="34">
        <v>0</v>
      </c>
      <c r="AJ1257" s="34">
        <v>0</v>
      </c>
      <c r="AK1257" s="34">
        <f t="shared" si="1041"/>
        <v>0</v>
      </c>
      <c r="AL1257" s="34">
        <v>0</v>
      </c>
      <c r="AM1257" s="34">
        <v>0</v>
      </c>
      <c r="AN1257" s="34">
        <v>0</v>
      </c>
      <c r="AO1257" s="34">
        <v>0</v>
      </c>
      <c r="AP1257" s="34">
        <v>0</v>
      </c>
      <c r="AQ1257" s="34">
        <v>0</v>
      </c>
      <c r="AR1257" s="34">
        <f t="shared" si="1042"/>
        <v>0</v>
      </c>
      <c r="AS1257" s="34">
        <v>0</v>
      </c>
      <c r="AT1257" s="34">
        <v>0</v>
      </c>
      <c r="AU1257" s="34">
        <v>0</v>
      </c>
      <c r="AV1257" s="34">
        <v>0</v>
      </c>
    </row>
    <row r="1258" spans="1:48" ht="153" x14ac:dyDescent="0.5">
      <c r="A1258" s="53">
        <v>1158</v>
      </c>
      <c r="B1258" s="50" t="s">
        <v>2387</v>
      </c>
      <c r="C1258" s="51" t="s">
        <v>2388</v>
      </c>
      <c r="D1258" s="52">
        <v>2019</v>
      </c>
      <c r="E1258" s="52">
        <v>2020</v>
      </c>
      <c r="F1258" s="33">
        <v>5037.3099000000002</v>
      </c>
      <c r="G1258" s="34">
        <f t="shared" si="1031"/>
        <v>0.57999999999999996</v>
      </c>
      <c r="H1258" s="34">
        <f t="shared" si="1032"/>
        <v>0.25</v>
      </c>
      <c r="I1258" s="34">
        <f t="shared" si="1033"/>
        <v>927.41809999999998</v>
      </c>
      <c r="J1258" s="34">
        <f t="shared" si="1034"/>
        <v>927.41809999999998</v>
      </c>
      <c r="K1258" s="34">
        <f t="shared" si="1035"/>
        <v>0</v>
      </c>
      <c r="L1258" s="34">
        <f t="shared" si="1036"/>
        <v>0</v>
      </c>
      <c r="M1258" s="34">
        <f t="shared" si="1037"/>
        <v>0</v>
      </c>
      <c r="N1258" s="34">
        <v>0.57999999999999996</v>
      </c>
      <c r="O1258" s="34">
        <v>0.25</v>
      </c>
      <c r="P1258" s="34">
        <f t="shared" si="1038"/>
        <v>927.41809999999998</v>
      </c>
      <c r="Q1258" s="34">
        <v>927.41809999999998</v>
      </c>
      <c r="R1258" s="34">
        <v>0</v>
      </c>
      <c r="S1258" s="34">
        <v>0</v>
      </c>
      <c r="T1258" s="34">
        <v>0</v>
      </c>
      <c r="U1258" s="34">
        <v>0</v>
      </c>
      <c r="V1258" s="34">
        <v>0</v>
      </c>
      <c r="W1258" s="34">
        <f t="shared" si="1039"/>
        <v>0</v>
      </c>
      <c r="X1258" s="34">
        <v>0</v>
      </c>
      <c r="Y1258" s="34">
        <v>0</v>
      </c>
      <c r="Z1258" s="34">
        <v>0</v>
      </c>
      <c r="AA1258" s="34">
        <v>0</v>
      </c>
      <c r="AB1258" s="34">
        <v>0</v>
      </c>
      <c r="AC1258" s="34">
        <v>0</v>
      </c>
      <c r="AD1258" s="34">
        <f t="shared" si="1040"/>
        <v>0</v>
      </c>
      <c r="AE1258" s="34">
        <v>0</v>
      </c>
      <c r="AF1258" s="34">
        <v>0</v>
      </c>
      <c r="AG1258" s="34">
        <v>0</v>
      </c>
      <c r="AH1258" s="34">
        <v>0</v>
      </c>
      <c r="AI1258" s="34">
        <v>0</v>
      </c>
      <c r="AJ1258" s="34">
        <v>0</v>
      </c>
      <c r="AK1258" s="34">
        <f t="shared" si="1041"/>
        <v>0</v>
      </c>
      <c r="AL1258" s="34">
        <v>0</v>
      </c>
      <c r="AM1258" s="34">
        <v>0</v>
      </c>
      <c r="AN1258" s="34">
        <v>0</v>
      </c>
      <c r="AO1258" s="34">
        <v>0</v>
      </c>
      <c r="AP1258" s="34">
        <v>0</v>
      </c>
      <c r="AQ1258" s="34">
        <v>0</v>
      </c>
      <c r="AR1258" s="34">
        <f t="shared" si="1042"/>
        <v>0</v>
      </c>
      <c r="AS1258" s="34">
        <v>0</v>
      </c>
      <c r="AT1258" s="34">
        <v>0</v>
      </c>
      <c r="AU1258" s="34">
        <v>0</v>
      </c>
      <c r="AV1258" s="34">
        <v>0</v>
      </c>
    </row>
    <row r="1259" spans="1:48" ht="114.75" x14ac:dyDescent="0.5">
      <c r="A1259" s="53">
        <v>1159</v>
      </c>
      <c r="B1259" s="50" t="s">
        <v>2389</v>
      </c>
      <c r="C1259" s="51" t="s">
        <v>2390</v>
      </c>
      <c r="D1259" s="52">
        <v>2019</v>
      </c>
      <c r="E1259" s="52">
        <v>2021</v>
      </c>
      <c r="F1259" s="33">
        <v>13347.87</v>
      </c>
      <c r="G1259" s="34">
        <f t="shared" si="1031"/>
        <v>1.1000000000000001</v>
      </c>
      <c r="H1259" s="34">
        <f t="shared" si="1032"/>
        <v>0.5</v>
      </c>
      <c r="I1259" s="34">
        <f t="shared" si="1033"/>
        <v>11373.773999999999</v>
      </c>
      <c r="J1259" s="34">
        <f t="shared" si="1034"/>
        <v>11373.773999999999</v>
      </c>
      <c r="K1259" s="34">
        <f t="shared" si="1035"/>
        <v>0</v>
      </c>
      <c r="L1259" s="34">
        <f t="shared" si="1036"/>
        <v>0</v>
      </c>
      <c r="M1259" s="34">
        <f t="shared" si="1037"/>
        <v>0</v>
      </c>
      <c r="N1259" s="34">
        <v>0</v>
      </c>
      <c r="O1259" s="34">
        <v>0</v>
      </c>
      <c r="P1259" s="34">
        <f t="shared" si="1038"/>
        <v>10883.75</v>
      </c>
      <c r="Q1259" s="34">
        <v>10883.75</v>
      </c>
      <c r="R1259" s="34">
        <v>0</v>
      </c>
      <c r="S1259" s="34">
        <v>0</v>
      </c>
      <c r="T1259" s="34">
        <v>0</v>
      </c>
      <c r="U1259" s="34">
        <v>1.1000000000000001</v>
      </c>
      <c r="V1259" s="34">
        <v>0.5</v>
      </c>
      <c r="W1259" s="34">
        <f t="shared" si="1039"/>
        <v>490.024</v>
      </c>
      <c r="X1259" s="34">
        <v>490.024</v>
      </c>
      <c r="Y1259" s="34">
        <v>0</v>
      </c>
      <c r="Z1259" s="34">
        <v>0</v>
      </c>
      <c r="AA1259" s="34">
        <v>0</v>
      </c>
      <c r="AB1259" s="34">
        <v>0</v>
      </c>
      <c r="AC1259" s="34">
        <v>0</v>
      </c>
      <c r="AD1259" s="34">
        <f t="shared" si="1040"/>
        <v>0</v>
      </c>
      <c r="AE1259" s="34">
        <v>0</v>
      </c>
      <c r="AF1259" s="34">
        <v>0</v>
      </c>
      <c r="AG1259" s="34">
        <v>0</v>
      </c>
      <c r="AH1259" s="34">
        <v>0</v>
      </c>
      <c r="AI1259" s="34">
        <v>0</v>
      </c>
      <c r="AJ1259" s="34">
        <v>0</v>
      </c>
      <c r="AK1259" s="34">
        <f t="shared" si="1041"/>
        <v>0</v>
      </c>
      <c r="AL1259" s="34">
        <v>0</v>
      </c>
      <c r="AM1259" s="34">
        <v>0</v>
      </c>
      <c r="AN1259" s="34">
        <v>0</v>
      </c>
      <c r="AO1259" s="34">
        <v>0</v>
      </c>
      <c r="AP1259" s="34">
        <v>0</v>
      </c>
      <c r="AQ1259" s="34">
        <v>0</v>
      </c>
      <c r="AR1259" s="34">
        <f t="shared" si="1042"/>
        <v>0</v>
      </c>
      <c r="AS1259" s="34">
        <v>0</v>
      </c>
      <c r="AT1259" s="34">
        <v>0</v>
      </c>
      <c r="AU1259" s="34">
        <v>0</v>
      </c>
      <c r="AV1259" s="34">
        <v>0</v>
      </c>
    </row>
    <row r="1260" spans="1:48" ht="114.75" x14ac:dyDescent="0.5">
      <c r="A1260" s="53">
        <v>1160</v>
      </c>
      <c r="B1260" s="50" t="s">
        <v>2391</v>
      </c>
      <c r="C1260" s="51" t="s">
        <v>2392</v>
      </c>
      <c r="D1260" s="52">
        <v>2019</v>
      </c>
      <c r="E1260" s="52">
        <v>2020</v>
      </c>
      <c r="F1260" s="33">
        <v>2232.04</v>
      </c>
      <c r="G1260" s="34">
        <f t="shared" si="1031"/>
        <v>3.1E-2</v>
      </c>
      <c r="H1260" s="34">
        <f t="shared" si="1032"/>
        <v>0.25</v>
      </c>
      <c r="I1260" s="34">
        <f t="shared" si="1033"/>
        <v>2207.04</v>
      </c>
      <c r="J1260" s="34">
        <f t="shared" si="1034"/>
        <v>2207.04</v>
      </c>
      <c r="K1260" s="34">
        <f t="shared" si="1035"/>
        <v>0</v>
      </c>
      <c r="L1260" s="34">
        <f t="shared" si="1036"/>
        <v>0</v>
      </c>
      <c r="M1260" s="34">
        <f t="shared" si="1037"/>
        <v>0</v>
      </c>
      <c r="N1260" s="34">
        <v>3.1E-2</v>
      </c>
      <c r="O1260" s="34">
        <v>0.25</v>
      </c>
      <c r="P1260" s="34">
        <f t="shared" si="1038"/>
        <v>2207.04</v>
      </c>
      <c r="Q1260" s="34">
        <v>2207.04</v>
      </c>
      <c r="R1260" s="34">
        <v>0</v>
      </c>
      <c r="S1260" s="34">
        <v>0</v>
      </c>
      <c r="T1260" s="34">
        <v>0</v>
      </c>
      <c r="U1260" s="34">
        <v>0</v>
      </c>
      <c r="V1260" s="34">
        <v>0</v>
      </c>
      <c r="W1260" s="34">
        <f t="shared" si="1039"/>
        <v>0</v>
      </c>
      <c r="X1260" s="34">
        <v>0</v>
      </c>
      <c r="Y1260" s="34">
        <v>0</v>
      </c>
      <c r="Z1260" s="34">
        <v>0</v>
      </c>
      <c r="AA1260" s="34">
        <v>0</v>
      </c>
      <c r="AB1260" s="34">
        <v>0</v>
      </c>
      <c r="AC1260" s="34">
        <v>0</v>
      </c>
      <c r="AD1260" s="34">
        <f t="shared" si="1040"/>
        <v>0</v>
      </c>
      <c r="AE1260" s="34">
        <v>0</v>
      </c>
      <c r="AF1260" s="34">
        <v>0</v>
      </c>
      <c r="AG1260" s="34">
        <v>0</v>
      </c>
      <c r="AH1260" s="34">
        <v>0</v>
      </c>
      <c r="AI1260" s="34">
        <v>0</v>
      </c>
      <c r="AJ1260" s="34">
        <v>0</v>
      </c>
      <c r="AK1260" s="34">
        <f t="shared" si="1041"/>
        <v>0</v>
      </c>
      <c r="AL1260" s="34">
        <v>0</v>
      </c>
      <c r="AM1260" s="34">
        <v>0</v>
      </c>
      <c r="AN1260" s="34">
        <v>0</v>
      </c>
      <c r="AO1260" s="34">
        <v>0</v>
      </c>
      <c r="AP1260" s="34">
        <v>0</v>
      </c>
      <c r="AQ1260" s="34">
        <v>0</v>
      </c>
      <c r="AR1260" s="34">
        <f t="shared" si="1042"/>
        <v>0</v>
      </c>
      <c r="AS1260" s="34">
        <v>0</v>
      </c>
      <c r="AT1260" s="34">
        <v>0</v>
      </c>
      <c r="AU1260" s="34">
        <v>0</v>
      </c>
      <c r="AV1260" s="34">
        <v>0</v>
      </c>
    </row>
    <row r="1261" spans="1:48" ht="229.5" x14ac:dyDescent="0.5">
      <c r="A1261" s="53">
        <v>1161</v>
      </c>
      <c r="B1261" s="50" t="s">
        <v>2393</v>
      </c>
      <c r="C1261" s="51" t="s">
        <v>2394</v>
      </c>
      <c r="D1261" s="52">
        <v>2020</v>
      </c>
      <c r="E1261" s="52">
        <v>2020</v>
      </c>
      <c r="F1261" s="33">
        <v>18786.64</v>
      </c>
      <c r="G1261" s="34">
        <f t="shared" si="1031"/>
        <v>1.8</v>
      </c>
      <c r="H1261" s="34">
        <f t="shared" si="1032"/>
        <v>0.8</v>
      </c>
      <c r="I1261" s="34">
        <f t="shared" si="1033"/>
        <v>15615.77</v>
      </c>
      <c r="J1261" s="34">
        <f t="shared" si="1034"/>
        <v>15615.77</v>
      </c>
      <c r="K1261" s="34">
        <f t="shared" si="1035"/>
        <v>0</v>
      </c>
      <c r="L1261" s="34">
        <f t="shared" si="1036"/>
        <v>0</v>
      </c>
      <c r="M1261" s="34">
        <f t="shared" si="1037"/>
        <v>0</v>
      </c>
      <c r="N1261" s="34">
        <v>1.8</v>
      </c>
      <c r="O1261" s="34">
        <v>0.8</v>
      </c>
      <c r="P1261" s="34">
        <f t="shared" si="1038"/>
        <v>15615.77</v>
      </c>
      <c r="Q1261" s="34">
        <v>15615.77</v>
      </c>
      <c r="R1261" s="34">
        <v>0</v>
      </c>
      <c r="S1261" s="34">
        <v>0</v>
      </c>
      <c r="T1261" s="34">
        <v>0</v>
      </c>
      <c r="U1261" s="34">
        <v>0</v>
      </c>
      <c r="V1261" s="34">
        <v>0</v>
      </c>
      <c r="W1261" s="34">
        <f t="shared" si="1039"/>
        <v>0</v>
      </c>
      <c r="X1261" s="34">
        <v>0</v>
      </c>
      <c r="Y1261" s="34">
        <v>0</v>
      </c>
      <c r="Z1261" s="34">
        <v>0</v>
      </c>
      <c r="AA1261" s="34">
        <v>0</v>
      </c>
      <c r="AB1261" s="34">
        <v>0</v>
      </c>
      <c r="AC1261" s="34">
        <v>0</v>
      </c>
      <c r="AD1261" s="34">
        <f t="shared" si="1040"/>
        <v>0</v>
      </c>
      <c r="AE1261" s="34">
        <v>0</v>
      </c>
      <c r="AF1261" s="34">
        <v>0</v>
      </c>
      <c r="AG1261" s="34">
        <v>0</v>
      </c>
      <c r="AH1261" s="34">
        <v>0</v>
      </c>
      <c r="AI1261" s="34">
        <v>0</v>
      </c>
      <c r="AJ1261" s="34">
        <v>0</v>
      </c>
      <c r="AK1261" s="34">
        <f t="shared" si="1041"/>
        <v>0</v>
      </c>
      <c r="AL1261" s="34">
        <v>0</v>
      </c>
      <c r="AM1261" s="34">
        <v>0</v>
      </c>
      <c r="AN1261" s="34">
        <v>0</v>
      </c>
      <c r="AO1261" s="34">
        <v>0</v>
      </c>
      <c r="AP1261" s="34">
        <v>0</v>
      </c>
      <c r="AQ1261" s="34">
        <v>0</v>
      </c>
      <c r="AR1261" s="34">
        <f t="shared" si="1042"/>
        <v>0</v>
      </c>
      <c r="AS1261" s="34">
        <v>0</v>
      </c>
      <c r="AT1261" s="34">
        <v>0</v>
      </c>
      <c r="AU1261" s="34">
        <v>0</v>
      </c>
      <c r="AV1261" s="34">
        <v>0</v>
      </c>
    </row>
    <row r="1262" spans="1:48" ht="191.25" x14ac:dyDescent="0.5">
      <c r="A1262" s="53">
        <v>1162</v>
      </c>
      <c r="B1262" s="50" t="s">
        <v>2395</v>
      </c>
      <c r="C1262" s="51" t="s">
        <v>2396</v>
      </c>
      <c r="D1262" s="52">
        <v>2019</v>
      </c>
      <c r="E1262" s="52">
        <v>2021</v>
      </c>
      <c r="F1262" s="33">
        <v>1904.96</v>
      </c>
      <c r="G1262" s="34">
        <f t="shared" si="1031"/>
        <v>0.2</v>
      </c>
      <c r="H1262" s="34">
        <f t="shared" si="1032"/>
        <v>0.25</v>
      </c>
      <c r="I1262" s="34">
        <f t="shared" si="1033"/>
        <v>1870.96</v>
      </c>
      <c r="J1262" s="34">
        <f t="shared" si="1034"/>
        <v>1870.96</v>
      </c>
      <c r="K1262" s="34">
        <f t="shared" si="1035"/>
        <v>0</v>
      </c>
      <c r="L1262" s="34">
        <f t="shared" si="1036"/>
        <v>0</v>
      </c>
      <c r="M1262" s="34">
        <f t="shared" si="1037"/>
        <v>0</v>
      </c>
      <c r="N1262" s="34">
        <v>0</v>
      </c>
      <c r="O1262" s="34">
        <v>0</v>
      </c>
      <c r="P1262" s="34">
        <f t="shared" si="1038"/>
        <v>1736.06</v>
      </c>
      <c r="Q1262" s="34">
        <v>1736.06</v>
      </c>
      <c r="R1262" s="34">
        <v>0</v>
      </c>
      <c r="S1262" s="34">
        <v>0</v>
      </c>
      <c r="T1262" s="34">
        <v>0</v>
      </c>
      <c r="U1262" s="34">
        <v>0.2</v>
      </c>
      <c r="V1262" s="34">
        <v>0.25</v>
      </c>
      <c r="W1262" s="34">
        <f t="shared" si="1039"/>
        <v>134.9</v>
      </c>
      <c r="X1262" s="34">
        <v>134.9</v>
      </c>
      <c r="Y1262" s="34">
        <v>0</v>
      </c>
      <c r="Z1262" s="34">
        <v>0</v>
      </c>
      <c r="AA1262" s="34">
        <v>0</v>
      </c>
      <c r="AB1262" s="34">
        <v>0</v>
      </c>
      <c r="AC1262" s="34">
        <v>0</v>
      </c>
      <c r="AD1262" s="34">
        <f t="shared" si="1040"/>
        <v>0</v>
      </c>
      <c r="AE1262" s="34">
        <v>0</v>
      </c>
      <c r="AF1262" s="34">
        <v>0</v>
      </c>
      <c r="AG1262" s="34">
        <v>0</v>
      </c>
      <c r="AH1262" s="34">
        <v>0</v>
      </c>
      <c r="AI1262" s="34">
        <v>0</v>
      </c>
      <c r="AJ1262" s="34">
        <v>0</v>
      </c>
      <c r="AK1262" s="34">
        <f t="shared" si="1041"/>
        <v>0</v>
      </c>
      <c r="AL1262" s="34">
        <v>0</v>
      </c>
      <c r="AM1262" s="34">
        <v>0</v>
      </c>
      <c r="AN1262" s="34">
        <v>0</v>
      </c>
      <c r="AO1262" s="34">
        <v>0</v>
      </c>
      <c r="AP1262" s="34">
        <v>0</v>
      </c>
      <c r="AQ1262" s="34">
        <v>0</v>
      </c>
      <c r="AR1262" s="34">
        <f t="shared" si="1042"/>
        <v>0</v>
      </c>
      <c r="AS1262" s="34">
        <v>0</v>
      </c>
      <c r="AT1262" s="34">
        <v>0</v>
      </c>
      <c r="AU1262" s="34">
        <v>0</v>
      </c>
      <c r="AV1262" s="34">
        <v>0</v>
      </c>
    </row>
    <row r="1263" spans="1:48" ht="114.75" x14ac:dyDescent="0.5">
      <c r="A1263" s="53">
        <v>1163</v>
      </c>
      <c r="B1263" s="50" t="s">
        <v>2397</v>
      </c>
      <c r="C1263" s="51" t="s">
        <v>2398</v>
      </c>
      <c r="D1263" s="52">
        <v>2020</v>
      </c>
      <c r="E1263" s="52">
        <v>2021</v>
      </c>
      <c r="F1263" s="33">
        <v>43112.67</v>
      </c>
      <c r="G1263" s="34">
        <f t="shared" si="1031"/>
        <v>0</v>
      </c>
      <c r="H1263" s="34">
        <f t="shared" si="1032"/>
        <v>0.5</v>
      </c>
      <c r="I1263" s="34">
        <f t="shared" si="1033"/>
        <v>42617.58</v>
      </c>
      <c r="J1263" s="34">
        <f t="shared" si="1034"/>
        <v>5617.58</v>
      </c>
      <c r="K1263" s="34">
        <f t="shared" si="1035"/>
        <v>37000</v>
      </c>
      <c r="L1263" s="34">
        <f t="shared" si="1036"/>
        <v>0</v>
      </c>
      <c r="M1263" s="34">
        <f t="shared" si="1037"/>
        <v>0</v>
      </c>
      <c r="N1263" s="34">
        <v>0</v>
      </c>
      <c r="O1263" s="34">
        <v>0</v>
      </c>
      <c r="P1263" s="34">
        <f t="shared" si="1038"/>
        <v>4218.3599999999997</v>
      </c>
      <c r="Q1263" s="34">
        <v>4218.3599999999997</v>
      </c>
      <c r="R1263" s="34">
        <v>0</v>
      </c>
      <c r="S1263" s="34">
        <v>0</v>
      </c>
      <c r="T1263" s="34">
        <v>0</v>
      </c>
      <c r="U1263" s="34">
        <v>0</v>
      </c>
      <c r="V1263" s="34">
        <v>0.5</v>
      </c>
      <c r="W1263" s="34">
        <f t="shared" si="1039"/>
        <v>1399.22</v>
      </c>
      <c r="X1263" s="34">
        <v>1399.22</v>
      </c>
      <c r="Y1263" s="34">
        <v>0</v>
      </c>
      <c r="Z1263" s="34">
        <v>0</v>
      </c>
      <c r="AA1263" s="34">
        <v>0</v>
      </c>
      <c r="AB1263" s="34">
        <v>0</v>
      </c>
      <c r="AC1263" s="34">
        <v>0</v>
      </c>
      <c r="AD1263" s="34">
        <f t="shared" si="1040"/>
        <v>37000</v>
      </c>
      <c r="AE1263" s="34">
        <v>0</v>
      </c>
      <c r="AF1263" s="34">
        <v>37000</v>
      </c>
      <c r="AG1263" s="34">
        <v>0</v>
      </c>
      <c r="AH1263" s="34">
        <v>0</v>
      </c>
      <c r="AI1263" s="34">
        <v>0</v>
      </c>
      <c r="AJ1263" s="34">
        <v>0</v>
      </c>
      <c r="AK1263" s="34">
        <f t="shared" si="1041"/>
        <v>0</v>
      </c>
      <c r="AL1263" s="34">
        <v>0</v>
      </c>
      <c r="AM1263" s="34">
        <v>0</v>
      </c>
      <c r="AN1263" s="34">
        <v>0</v>
      </c>
      <c r="AO1263" s="34">
        <v>0</v>
      </c>
      <c r="AP1263" s="34">
        <v>0</v>
      </c>
      <c r="AQ1263" s="34">
        <v>0</v>
      </c>
      <c r="AR1263" s="34">
        <f t="shared" si="1042"/>
        <v>0</v>
      </c>
      <c r="AS1263" s="34">
        <v>0</v>
      </c>
      <c r="AT1263" s="34">
        <v>0</v>
      </c>
      <c r="AU1263" s="34">
        <v>0</v>
      </c>
      <c r="AV1263" s="34">
        <v>0</v>
      </c>
    </row>
    <row r="1264" spans="1:48" ht="153" x14ac:dyDescent="0.5">
      <c r="A1264" s="53">
        <v>1164</v>
      </c>
      <c r="B1264" s="50" t="s">
        <v>2399</v>
      </c>
      <c r="C1264" s="51" t="s">
        <v>2400</v>
      </c>
      <c r="D1264" s="52">
        <v>2019</v>
      </c>
      <c r="E1264" s="52">
        <v>2020</v>
      </c>
      <c r="F1264" s="33">
        <v>1506.51</v>
      </c>
      <c r="G1264" s="34">
        <f t="shared" si="1031"/>
        <v>0.12</v>
      </c>
      <c r="H1264" s="34">
        <f t="shared" si="1032"/>
        <v>0.1</v>
      </c>
      <c r="I1264" s="34">
        <f t="shared" si="1033"/>
        <v>1398.23</v>
      </c>
      <c r="J1264" s="34">
        <f t="shared" si="1034"/>
        <v>1398.23</v>
      </c>
      <c r="K1264" s="34">
        <f t="shared" si="1035"/>
        <v>0</v>
      </c>
      <c r="L1264" s="34">
        <f t="shared" si="1036"/>
        <v>0</v>
      </c>
      <c r="M1264" s="34">
        <f t="shared" si="1037"/>
        <v>0</v>
      </c>
      <c r="N1264" s="34">
        <v>0.12</v>
      </c>
      <c r="O1264" s="34">
        <v>0.1</v>
      </c>
      <c r="P1264" s="34">
        <f t="shared" si="1038"/>
        <v>1398.23</v>
      </c>
      <c r="Q1264" s="33">
        <v>1398.23</v>
      </c>
      <c r="R1264" s="34">
        <v>0</v>
      </c>
      <c r="S1264" s="34">
        <v>0</v>
      </c>
      <c r="T1264" s="34">
        <v>0</v>
      </c>
      <c r="U1264" s="34">
        <v>0</v>
      </c>
      <c r="V1264" s="34">
        <v>0</v>
      </c>
      <c r="W1264" s="34">
        <f t="shared" si="1039"/>
        <v>0</v>
      </c>
      <c r="X1264" s="34">
        <v>0</v>
      </c>
      <c r="Y1264" s="34">
        <v>0</v>
      </c>
      <c r="Z1264" s="34">
        <v>0</v>
      </c>
      <c r="AA1264" s="34">
        <v>0</v>
      </c>
      <c r="AB1264" s="34">
        <v>0</v>
      </c>
      <c r="AC1264" s="34">
        <v>0</v>
      </c>
      <c r="AD1264" s="34">
        <f t="shared" si="1040"/>
        <v>0</v>
      </c>
      <c r="AE1264" s="34">
        <v>0</v>
      </c>
      <c r="AF1264" s="34">
        <v>0</v>
      </c>
      <c r="AG1264" s="34">
        <v>0</v>
      </c>
      <c r="AH1264" s="34">
        <v>0</v>
      </c>
      <c r="AI1264" s="34">
        <v>0</v>
      </c>
      <c r="AJ1264" s="34">
        <v>0</v>
      </c>
      <c r="AK1264" s="34">
        <f t="shared" si="1041"/>
        <v>0</v>
      </c>
      <c r="AL1264" s="34">
        <v>0</v>
      </c>
      <c r="AM1264" s="34">
        <v>0</v>
      </c>
      <c r="AN1264" s="34">
        <v>0</v>
      </c>
      <c r="AO1264" s="34">
        <v>0</v>
      </c>
      <c r="AP1264" s="34">
        <v>0</v>
      </c>
      <c r="AQ1264" s="34">
        <v>0</v>
      </c>
      <c r="AR1264" s="34">
        <f t="shared" si="1042"/>
        <v>0</v>
      </c>
      <c r="AS1264" s="34">
        <v>0</v>
      </c>
      <c r="AT1264" s="34">
        <v>0</v>
      </c>
      <c r="AU1264" s="34">
        <v>0</v>
      </c>
      <c r="AV1264" s="34">
        <v>0</v>
      </c>
    </row>
    <row r="1265" spans="1:48" ht="114.75" x14ac:dyDescent="0.5">
      <c r="A1265" s="53">
        <v>1165</v>
      </c>
      <c r="B1265" s="50" t="s">
        <v>2401</v>
      </c>
      <c r="C1265" s="51" t="s">
        <v>2402</v>
      </c>
      <c r="D1265" s="52">
        <v>2020</v>
      </c>
      <c r="E1265" s="52">
        <v>2022</v>
      </c>
      <c r="F1265" s="33">
        <f>6006.79+10330.37</f>
        <v>16337.16</v>
      </c>
      <c r="G1265" s="34">
        <f t="shared" si="1031"/>
        <v>2.82</v>
      </c>
      <c r="H1265" s="34">
        <f t="shared" si="1032"/>
        <v>0</v>
      </c>
      <c r="I1265" s="34">
        <f t="shared" si="1033"/>
        <v>14834.5</v>
      </c>
      <c r="J1265" s="34">
        <f t="shared" si="1034"/>
        <v>0</v>
      </c>
      <c r="K1265" s="34">
        <f t="shared" si="1035"/>
        <v>14834.5</v>
      </c>
      <c r="L1265" s="34">
        <f t="shared" si="1036"/>
        <v>0</v>
      </c>
      <c r="M1265" s="34">
        <f t="shared" si="1037"/>
        <v>0</v>
      </c>
      <c r="N1265" s="34">
        <v>0</v>
      </c>
      <c r="O1265" s="34">
        <v>0</v>
      </c>
      <c r="P1265" s="34">
        <f t="shared" si="1038"/>
        <v>817.34</v>
      </c>
      <c r="Q1265" s="34">
        <v>0</v>
      </c>
      <c r="R1265" s="34">
        <v>817.34</v>
      </c>
      <c r="S1265" s="34">
        <v>0</v>
      </c>
      <c r="T1265" s="34">
        <v>0</v>
      </c>
      <c r="U1265" s="34">
        <v>0</v>
      </c>
      <c r="V1265" s="34">
        <v>0</v>
      </c>
      <c r="W1265" s="34">
        <f t="shared" si="1039"/>
        <v>1680</v>
      </c>
      <c r="X1265" s="34">
        <v>0</v>
      </c>
      <c r="Y1265" s="34">
        <v>1680</v>
      </c>
      <c r="Z1265" s="34">
        <v>0</v>
      </c>
      <c r="AA1265" s="34">
        <v>0</v>
      </c>
      <c r="AB1265" s="34">
        <v>2.82</v>
      </c>
      <c r="AC1265" s="34">
        <v>0</v>
      </c>
      <c r="AD1265" s="34">
        <f t="shared" si="1040"/>
        <v>337.16</v>
      </c>
      <c r="AE1265" s="34">
        <v>0</v>
      </c>
      <c r="AF1265" s="34">
        <v>337.16</v>
      </c>
      <c r="AG1265" s="34">
        <v>0</v>
      </c>
      <c r="AH1265" s="34">
        <v>0</v>
      </c>
      <c r="AI1265" s="34">
        <v>0</v>
      </c>
      <c r="AJ1265" s="34">
        <v>0</v>
      </c>
      <c r="AK1265" s="34">
        <f t="shared" si="1041"/>
        <v>12000</v>
      </c>
      <c r="AL1265" s="34">
        <v>0</v>
      </c>
      <c r="AM1265" s="34">
        <v>12000</v>
      </c>
      <c r="AN1265" s="34">
        <v>0</v>
      </c>
      <c r="AO1265" s="34">
        <v>0</v>
      </c>
      <c r="AP1265" s="34">
        <v>0</v>
      </c>
      <c r="AQ1265" s="34">
        <v>0</v>
      </c>
      <c r="AR1265" s="34">
        <f t="shared" si="1042"/>
        <v>0</v>
      </c>
      <c r="AS1265" s="34">
        <v>0</v>
      </c>
      <c r="AT1265" s="34">
        <v>0</v>
      </c>
      <c r="AU1265" s="34">
        <v>0</v>
      </c>
      <c r="AV1265" s="34">
        <v>0</v>
      </c>
    </row>
    <row r="1266" spans="1:48" ht="153" x14ac:dyDescent="0.5">
      <c r="A1266" s="53">
        <v>1166</v>
      </c>
      <c r="B1266" s="50" t="s">
        <v>2403</v>
      </c>
      <c r="C1266" s="51" t="s">
        <v>2404</v>
      </c>
      <c r="D1266" s="52">
        <v>2019</v>
      </c>
      <c r="E1266" s="52">
        <v>2023</v>
      </c>
      <c r="F1266" s="33">
        <f>4960.85+10548.33</f>
        <v>15509.18</v>
      </c>
      <c r="G1266" s="34">
        <f t="shared" si="1031"/>
        <v>3.84</v>
      </c>
      <c r="H1266" s="34">
        <f t="shared" si="1032"/>
        <v>0</v>
      </c>
      <c r="I1266" s="34">
        <f t="shared" si="1033"/>
        <v>15303.43</v>
      </c>
      <c r="J1266" s="34">
        <f t="shared" si="1034"/>
        <v>15303.43</v>
      </c>
      <c r="K1266" s="34">
        <f t="shared" si="1035"/>
        <v>0</v>
      </c>
      <c r="L1266" s="34">
        <f t="shared" si="1036"/>
        <v>0</v>
      </c>
      <c r="M1266" s="34">
        <f t="shared" si="1037"/>
        <v>0</v>
      </c>
      <c r="N1266" s="34">
        <v>0</v>
      </c>
      <c r="O1266" s="34">
        <v>0</v>
      </c>
      <c r="P1266" s="34">
        <f t="shared" si="1038"/>
        <v>4792.96</v>
      </c>
      <c r="Q1266" s="33">
        <v>4792.96</v>
      </c>
      <c r="R1266" s="34">
        <v>0</v>
      </c>
      <c r="S1266" s="34">
        <v>0</v>
      </c>
      <c r="T1266" s="34">
        <v>0</v>
      </c>
      <c r="U1266" s="34">
        <v>0</v>
      </c>
      <c r="V1266" s="34">
        <v>0</v>
      </c>
      <c r="W1266" s="34">
        <f t="shared" si="1039"/>
        <v>510.47</v>
      </c>
      <c r="X1266" s="34">
        <v>510.47</v>
      </c>
      <c r="Y1266" s="34">
        <v>0</v>
      </c>
      <c r="Z1266" s="34">
        <v>0</v>
      </c>
      <c r="AA1266" s="34">
        <v>0</v>
      </c>
      <c r="AB1266" s="34">
        <v>0</v>
      </c>
      <c r="AC1266" s="34">
        <v>0</v>
      </c>
      <c r="AD1266" s="34">
        <f t="shared" si="1040"/>
        <v>5000</v>
      </c>
      <c r="AE1266" s="34">
        <v>5000</v>
      </c>
      <c r="AF1266" s="34">
        <v>0</v>
      </c>
      <c r="AG1266" s="34">
        <v>0</v>
      </c>
      <c r="AH1266" s="34">
        <v>0</v>
      </c>
      <c r="AI1266" s="34">
        <v>3.84</v>
      </c>
      <c r="AJ1266" s="34">
        <v>0</v>
      </c>
      <c r="AK1266" s="34">
        <f t="shared" si="1041"/>
        <v>5000</v>
      </c>
      <c r="AL1266" s="34">
        <v>5000</v>
      </c>
      <c r="AM1266" s="34">
        <v>0</v>
      </c>
      <c r="AN1266" s="34">
        <v>0</v>
      </c>
      <c r="AO1266" s="34">
        <v>0</v>
      </c>
      <c r="AP1266" s="34">
        <v>0</v>
      </c>
      <c r="AQ1266" s="34">
        <v>0</v>
      </c>
      <c r="AR1266" s="34">
        <f t="shared" si="1042"/>
        <v>0</v>
      </c>
      <c r="AS1266" s="34">
        <v>0</v>
      </c>
      <c r="AT1266" s="34">
        <v>0</v>
      </c>
      <c r="AU1266" s="34">
        <v>0</v>
      </c>
      <c r="AV1266" s="34">
        <v>0</v>
      </c>
    </row>
    <row r="1267" spans="1:48" ht="76.5" x14ac:dyDescent="0.5">
      <c r="A1267" s="53">
        <v>1167</v>
      </c>
      <c r="B1267" s="50" t="s">
        <v>2405</v>
      </c>
      <c r="C1267" s="51" t="s">
        <v>2406</v>
      </c>
      <c r="D1267" s="52">
        <v>2019</v>
      </c>
      <c r="E1267" s="52">
        <v>2020</v>
      </c>
      <c r="F1267" s="33">
        <v>2179.2401199999999</v>
      </c>
      <c r="G1267" s="34">
        <f t="shared" si="1031"/>
        <v>4.1000000000000002E-2</v>
      </c>
      <c r="H1267" s="34">
        <f t="shared" si="1032"/>
        <v>0.25</v>
      </c>
      <c r="I1267" s="34">
        <f t="shared" si="1033"/>
        <v>2179</v>
      </c>
      <c r="J1267" s="34">
        <f t="shared" si="1034"/>
        <v>2179</v>
      </c>
      <c r="K1267" s="34">
        <f t="shared" si="1035"/>
        <v>0</v>
      </c>
      <c r="L1267" s="34">
        <f t="shared" si="1036"/>
        <v>0</v>
      </c>
      <c r="M1267" s="34">
        <f t="shared" si="1037"/>
        <v>0</v>
      </c>
      <c r="N1267" s="34">
        <v>4.1000000000000002E-2</v>
      </c>
      <c r="O1267" s="34">
        <v>0.25</v>
      </c>
      <c r="P1267" s="34">
        <f t="shared" si="1038"/>
        <v>2179</v>
      </c>
      <c r="Q1267" s="33">
        <v>2179</v>
      </c>
      <c r="R1267" s="34">
        <v>0</v>
      </c>
      <c r="S1267" s="34">
        <v>0</v>
      </c>
      <c r="T1267" s="34">
        <v>0</v>
      </c>
      <c r="U1267" s="34">
        <v>0</v>
      </c>
      <c r="V1267" s="34">
        <v>0</v>
      </c>
      <c r="W1267" s="34">
        <f t="shared" si="1039"/>
        <v>0</v>
      </c>
      <c r="X1267" s="34">
        <v>0</v>
      </c>
      <c r="Y1267" s="34">
        <v>0</v>
      </c>
      <c r="Z1267" s="34">
        <v>0</v>
      </c>
      <c r="AA1267" s="34">
        <v>0</v>
      </c>
      <c r="AB1267" s="34">
        <v>0</v>
      </c>
      <c r="AC1267" s="34">
        <v>0</v>
      </c>
      <c r="AD1267" s="34">
        <f t="shared" si="1040"/>
        <v>0</v>
      </c>
      <c r="AE1267" s="34">
        <v>0</v>
      </c>
      <c r="AF1267" s="34">
        <v>0</v>
      </c>
      <c r="AG1267" s="34">
        <v>0</v>
      </c>
      <c r="AH1267" s="34">
        <v>0</v>
      </c>
      <c r="AI1267" s="34">
        <v>0</v>
      </c>
      <c r="AJ1267" s="34">
        <v>0</v>
      </c>
      <c r="AK1267" s="34">
        <f t="shared" si="1041"/>
        <v>0</v>
      </c>
      <c r="AL1267" s="34">
        <v>0</v>
      </c>
      <c r="AM1267" s="34">
        <v>0</v>
      </c>
      <c r="AN1267" s="34">
        <v>0</v>
      </c>
      <c r="AO1267" s="34">
        <v>0</v>
      </c>
      <c r="AP1267" s="34">
        <v>0</v>
      </c>
      <c r="AQ1267" s="34">
        <v>0</v>
      </c>
      <c r="AR1267" s="34">
        <f t="shared" si="1042"/>
        <v>0</v>
      </c>
      <c r="AS1267" s="34">
        <v>0</v>
      </c>
      <c r="AT1267" s="34">
        <v>0</v>
      </c>
      <c r="AU1267" s="34">
        <v>0</v>
      </c>
      <c r="AV1267" s="34">
        <v>0</v>
      </c>
    </row>
    <row r="1268" spans="1:48" ht="114.75" x14ac:dyDescent="0.5">
      <c r="A1268" s="53">
        <v>1168</v>
      </c>
      <c r="B1268" s="50" t="s">
        <v>2407</v>
      </c>
      <c r="C1268" s="51" t="s">
        <v>2408</v>
      </c>
      <c r="D1268" s="52">
        <v>2020</v>
      </c>
      <c r="E1268" s="52">
        <v>2021</v>
      </c>
      <c r="F1268" s="33">
        <v>9980.8799999999992</v>
      </c>
      <c r="G1268" s="34">
        <f t="shared" si="1031"/>
        <v>0.5</v>
      </c>
      <c r="H1268" s="34">
        <f t="shared" si="1032"/>
        <v>0.25</v>
      </c>
      <c r="I1268" s="34">
        <f t="shared" si="1033"/>
        <v>9980.880000000001</v>
      </c>
      <c r="J1268" s="34">
        <f t="shared" si="1034"/>
        <v>9980.880000000001</v>
      </c>
      <c r="K1268" s="34">
        <f t="shared" si="1035"/>
        <v>0</v>
      </c>
      <c r="L1268" s="34">
        <f t="shared" si="1036"/>
        <v>0</v>
      </c>
      <c r="M1268" s="34">
        <f t="shared" si="1037"/>
        <v>0</v>
      </c>
      <c r="N1268" s="34">
        <v>0</v>
      </c>
      <c r="O1268" s="34">
        <v>0</v>
      </c>
      <c r="P1268" s="34">
        <f t="shared" si="1038"/>
        <v>1996.18</v>
      </c>
      <c r="Q1268" s="33">
        <v>1996.18</v>
      </c>
      <c r="R1268" s="34">
        <v>0</v>
      </c>
      <c r="S1268" s="34">
        <v>0</v>
      </c>
      <c r="T1268" s="34">
        <v>0</v>
      </c>
      <c r="U1268" s="34">
        <v>0.5</v>
      </c>
      <c r="V1268" s="34">
        <v>0.25</v>
      </c>
      <c r="W1268" s="34">
        <f t="shared" si="1039"/>
        <v>984.7</v>
      </c>
      <c r="X1268" s="34">
        <v>984.7</v>
      </c>
      <c r="Y1268" s="34">
        <v>0</v>
      </c>
      <c r="Z1268" s="34">
        <v>0</v>
      </c>
      <c r="AA1268" s="34">
        <v>0</v>
      </c>
      <c r="AB1268" s="34">
        <v>0</v>
      </c>
      <c r="AC1268" s="34">
        <v>0</v>
      </c>
      <c r="AD1268" s="34">
        <f t="shared" si="1040"/>
        <v>7000</v>
      </c>
      <c r="AE1268" s="34">
        <v>7000</v>
      </c>
      <c r="AF1268" s="34">
        <v>0</v>
      </c>
      <c r="AG1268" s="34">
        <v>0</v>
      </c>
      <c r="AH1268" s="34">
        <v>0</v>
      </c>
      <c r="AI1268" s="34">
        <v>0</v>
      </c>
      <c r="AJ1268" s="34">
        <v>0</v>
      </c>
      <c r="AK1268" s="34">
        <f t="shared" si="1041"/>
        <v>0</v>
      </c>
      <c r="AL1268" s="34">
        <v>0</v>
      </c>
      <c r="AM1268" s="34">
        <v>0</v>
      </c>
      <c r="AN1268" s="34">
        <v>0</v>
      </c>
      <c r="AO1268" s="34">
        <v>0</v>
      </c>
      <c r="AP1268" s="34">
        <v>0</v>
      </c>
      <c r="AQ1268" s="34">
        <v>0</v>
      </c>
      <c r="AR1268" s="34">
        <f t="shared" si="1042"/>
        <v>0</v>
      </c>
      <c r="AS1268" s="34">
        <v>0</v>
      </c>
      <c r="AT1268" s="34">
        <v>0</v>
      </c>
      <c r="AU1268" s="34">
        <v>0</v>
      </c>
      <c r="AV1268" s="34">
        <v>0</v>
      </c>
    </row>
    <row r="1269" spans="1:48" ht="153" x14ac:dyDescent="0.5">
      <c r="A1269" s="53">
        <v>1169</v>
      </c>
      <c r="B1269" s="50" t="s">
        <v>2409</v>
      </c>
      <c r="C1269" s="51" t="s">
        <v>2410</v>
      </c>
      <c r="D1269" s="52">
        <v>2020</v>
      </c>
      <c r="E1269" s="52">
        <v>2021</v>
      </c>
      <c r="F1269" s="33">
        <v>4444.76</v>
      </c>
      <c r="G1269" s="34">
        <f t="shared" si="1031"/>
        <v>0.4</v>
      </c>
      <c r="H1269" s="34">
        <f t="shared" si="1032"/>
        <v>0.4</v>
      </c>
      <c r="I1269" s="34">
        <f t="shared" si="1033"/>
        <v>4444.76</v>
      </c>
      <c r="J1269" s="34">
        <f t="shared" si="1034"/>
        <v>4444.76</v>
      </c>
      <c r="K1269" s="34">
        <f t="shared" si="1035"/>
        <v>0</v>
      </c>
      <c r="L1269" s="34">
        <f t="shared" si="1036"/>
        <v>0</v>
      </c>
      <c r="M1269" s="34">
        <f t="shared" si="1037"/>
        <v>0</v>
      </c>
      <c r="N1269" s="34">
        <v>0</v>
      </c>
      <c r="O1269" s="34">
        <v>0</v>
      </c>
      <c r="P1269" s="34">
        <f t="shared" si="1038"/>
        <v>888.95</v>
      </c>
      <c r="Q1269" s="33">
        <v>888.95</v>
      </c>
      <c r="R1269" s="34">
        <v>0</v>
      </c>
      <c r="S1269" s="34">
        <v>0</v>
      </c>
      <c r="T1269" s="34">
        <v>0</v>
      </c>
      <c r="U1269" s="34">
        <v>0.4</v>
      </c>
      <c r="V1269" s="34">
        <v>0.4</v>
      </c>
      <c r="W1269" s="34">
        <f t="shared" si="1039"/>
        <v>555.80999999999995</v>
      </c>
      <c r="X1269" s="34">
        <v>555.80999999999995</v>
      </c>
      <c r="Y1269" s="34">
        <v>0</v>
      </c>
      <c r="Z1269" s="34">
        <v>0</v>
      </c>
      <c r="AA1269" s="34">
        <v>0</v>
      </c>
      <c r="AB1269" s="34">
        <v>0</v>
      </c>
      <c r="AC1269" s="34">
        <v>0</v>
      </c>
      <c r="AD1269" s="34">
        <f t="shared" si="1040"/>
        <v>3000</v>
      </c>
      <c r="AE1269" s="34">
        <v>3000</v>
      </c>
      <c r="AF1269" s="34">
        <v>0</v>
      </c>
      <c r="AG1269" s="34">
        <v>0</v>
      </c>
      <c r="AH1269" s="34">
        <v>0</v>
      </c>
      <c r="AI1269" s="34">
        <v>0</v>
      </c>
      <c r="AJ1269" s="34">
        <v>0</v>
      </c>
      <c r="AK1269" s="34">
        <f t="shared" si="1041"/>
        <v>0</v>
      </c>
      <c r="AL1269" s="34">
        <v>0</v>
      </c>
      <c r="AM1269" s="34">
        <v>0</v>
      </c>
      <c r="AN1269" s="34">
        <v>0</v>
      </c>
      <c r="AO1269" s="34">
        <v>0</v>
      </c>
      <c r="AP1269" s="34">
        <v>0</v>
      </c>
      <c r="AQ1269" s="34">
        <v>0</v>
      </c>
      <c r="AR1269" s="34">
        <f t="shared" si="1042"/>
        <v>0</v>
      </c>
      <c r="AS1269" s="34">
        <v>0</v>
      </c>
      <c r="AT1269" s="34">
        <v>0</v>
      </c>
      <c r="AU1269" s="34">
        <v>0</v>
      </c>
      <c r="AV1269" s="34">
        <v>0</v>
      </c>
    </row>
    <row r="1270" spans="1:48" ht="76.5" x14ac:dyDescent="0.5">
      <c r="A1270" s="53">
        <v>1170</v>
      </c>
      <c r="B1270" s="50" t="s">
        <v>2411</v>
      </c>
      <c r="C1270" s="51" t="s">
        <v>2412</v>
      </c>
      <c r="D1270" s="52">
        <v>2023</v>
      </c>
      <c r="E1270" s="52">
        <v>2023</v>
      </c>
      <c r="F1270" s="33">
        <v>37439.93</v>
      </c>
      <c r="G1270" s="34">
        <f t="shared" si="1031"/>
        <v>2.37</v>
      </c>
      <c r="H1270" s="34">
        <f t="shared" si="1032"/>
        <v>0.5</v>
      </c>
      <c r="I1270" s="34">
        <f t="shared" si="1033"/>
        <v>2439.9299999999998</v>
      </c>
      <c r="J1270" s="34">
        <f t="shared" si="1034"/>
        <v>2439.9299999999998</v>
      </c>
      <c r="K1270" s="34">
        <f t="shared" si="1035"/>
        <v>0</v>
      </c>
      <c r="L1270" s="34">
        <f t="shared" si="1036"/>
        <v>0</v>
      </c>
      <c r="M1270" s="34">
        <f t="shared" si="1037"/>
        <v>0</v>
      </c>
      <c r="N1270" s="34">
        <v>0</v>
      </c>
      <c r="O1270" s="34">
        <v>0</v>
      </c>
      <c r="P1270" s="34">
        <f t="shared" si="1038"/>
        <v>0</v>
      </c>
      <c r="Q1270" s="33">
        <v>0</v>
      </c>
      <c r="R1270" s="34">
        <v>0</v>
      </c>
      <c r="S1270" s="34">
        <v>0</v>
      </c>
      <c r="T1270" s="34">
        <v>0</v>
      </c>
      <c r="U1270" s="34">
        <v>0</v>
      </c>
      <c r="V1270" s="34">
        <v>0</v>
      </c>
      <c r="W1270" s="34">
        <f t="shared" si="1039"/>
        <v>0</v>
      </c>
      <c r="X1270" s="34">
        <v>0</v>
      </c>
      <c r="Y1270" s="34">
        <v>0</v>
      </c>
      <c r="Z1270" s="34">
        <v>0</v>
      </c>
      <c r="AA1270" s="34">
        <v>0</v>
      </c>
      <c r="AB1270" s="34">
        <v>0</v>
      </c>
      <c r="AC1270" s="34">
        <v>0</v>
      </c>
      <c r="AD1270" s="34">
        <f t="shared" si="1040"/>
        <v>0</v>
      </c>
      <c r="AE1270" s="34">
        <v>0</v>
      </c>
      <c r="AF1270" s="34">
        <v>0</v>
      </c>
      <c r="AG1270" s="34">
        <v>0</v>
      </c>
      <c r="AH1270" s="34">
        <v>0</v>
      </c>
      <c r="AI1270" s="34">
        <v>2.37</v>
      </c>
      <c r="AJ1270" s="34">
        <v>0.5</v>
      </c>
      <c r="AK1270" s="34">
        <f t="shared" si="1041"/>
        <v>439.93</v>
      </c>
      <c r="AL1270" s="34">
        <v>439.93</v>
      </c>
      <c r="AM1270" s="34">
        <v>0</v>
      </c>
      <c r="AN1270" s="34">
        <v>0</v>
      </c>
      <c r="AO1270" s="34">
        <v>0</v>
      </c>
      <c r="AP1270" s="34">
        <v>0</v>
      </c>
      <c r="AQ1270" s="34">
        <v>0</v>
      </c>
      <c r="AR1270" s="34">
        <f t="shared" si="1042"/>
        <v>2000</v>
      </c>
      <c r="AS1270" s="34">
        <v>2000</v>
      </c>
      <c r="AT1270" s="34">
        <v>0</v>
      </c>
      <c r="AU1270" s="34">
        <v>0</v>
      </c>
      <c r="AV1270" s="34">
        <v>0</v>
      </c>
    </row>
    <row r="1271" spans="1:48" ht="153" x14ac:dyDescent="0.5">
      <c r="A1271" s="53">
        <v>1171</v>
      </c>
      <c r="B1271" s="50" t="s">
        <v>2413</v>
      </c>
      <c r="C1271" s="51" t="s">
        <v>2414</v>
      </c>
      <c r="D1271" s="52">
        <v>2020</v>
      </c>
      <c r="E1271" s="52">
        <v>2021</v>
      </c>
      <c r="F1271" s="33">
        <v>67666.13</v>
      </c>
      <c r="G1271" s="34">
        <f t="shared" si="1031"/>
        <v>2.1</v>
      </c>
      <c r="H1271" s="34">
        <f t="shared" si="1032"/>
        <v>0</v>
      </c>
      <c r="I1271" s="34">
        <f t="shared" si="1033"/>
        <v>43771.25</v>
      </c>
      <c r="J1271" s="34">
        <f t="shared" si="1034"/>
        <v>43771.25</v>
      </c>
      <c r="K1271" s="34">
        <f t="shared" si="1035"/>
        <v>0</v>
      </c>
      <c r="L1271" s="34">
        <f t="shared" si="1036"/>
        <v>0</v>
      </c>
      <c r="M1271" s="34">
        <f t="shared" si="1037"/>
        <v>0</v>
      </c>
      <c r="N1271" s="34">
        <v>0</v>
      </c>
      <c r="O1271" s="34">
        <v>0</v>
      </c>
      <c r="P1271" s="34">
        <f t="shared" si="1038"/>
        <v>3771.25</v>
      </c>
      <c r="Q1271" s="33">
        <v>3771.25</v>
      </c>
      <c r="R1271" s="34">
        <v>0</v>
      </c>
      <c r="S1271" s="34">
        <v>0</v>
      </c>
      <c r="T1271" s="34">
        <v>0</v>
      </c>
      <c r="U1271" s="34">
        <v>2.1</v>
      </c>
      <c r="V1271" s="34">
        <v>0</v>
      </c>
      <c r="W1271" s="34">
        <f t="shared" si="1039"/>
        <v>2000</v>
      </c>
      <c r="X1271" s="34">
        <v>2000</v>
      </c>
      <c r="Y1271" s="34">
        <v>0</v>
      </c>
      <c r="Z1271" s="34">
        <v>0</v>
      </c>
      <c r="AA1271" s="34">
        <v>0</v>
      </c>
      <c r="AB1271" s="34">
        <v>0</v>
      </c>
      <c r="AC1271" s="34">
        <v>0</v>
      </c>
      <c r="AD1271" s="34">
        <f t="shared" si="1040"/>
        <v>38000</v>
      </c>
      <c r="AE1271" s="34">
        <v>38000</v>
      </c>
      <c r="AF1271" s="34">
        <v>0</v>
      </c>
      <c r="AG1271" s="34">
        <v>0</v>
      </c>
      <c r="AH1271" s="34">
        <v>0</v>
      </c>
      <c r="AI1271" s="34">
        <v>0</v>
      </c>
      <c r="AJ1271" s="34">
        <v>0</v>
      </c>
      <c r="AK1271" s="34">
        <f t="shared" si="1041"/>
        <v>0</v>
      </c>
      <c r="AL1271" s="34">
        <v>0</v>
      </c>
      <c r="AM1271" s="34">
        <v>0</v>
      </c>
      <c r="AN1271" s="34">
        <v>0</v>
      </c>
      <c r="AO1271" s="34">
        <v>0</v>
      </c>
      <c r="AP1271" s="34">
        <v>0</v>
      </c>
      <c r="AQ1271" s="34">
        <v>0</v>
      </c>
      <c r="AR1271" s="34">
        <f t="shared" si="1042"/>
        <v>0</v>
      </c>
      <c r="AS1271" s="34">
        <v>0</v>
      </c>
      <c r="AT1271" s="34">
        <v>0</v>
      </c>
      <c r="AU1271" s="34">
        <v>0</v>
      </c>
      <c r="AV1271" s="34">
        <v>0</v>
      </c>
    </row>
    <row r="1272" spans="1:48" ht="76.5" x14ac:dyDescent="0.5">
      <c r="A1272" s="53">
        <v>1172</v>
      </c>
      <c r="B1272" s="50" t="s">
        <v>2415</v>
      </c>
      <c r="C1272" s="51" t="s">
        <v>2416</v>
      </c>
      <c r="D1272" s="52">
        <v>2020</v>
      </c>
      <c r="E1272" s="52">
        <v>2020</v>
      </c>
      <c r="F1272" s="33">
        <v>3443.63</v>
      </c>
      <c r="G1272" s="34">
        <f t="shared" si="1031"/>
        <v>0.16</v>
      </c>
      <c r="H1272" s="34">
        <f t="shared" si="1032"/>
        <v>0.4</v>
      </c>
      <c r="I1272" s="34">
        <f t="shared" si="1033"/>
        <v>3443.63</v>
      </c>
      <c r="J1272" s="34">
        <f t="shared" si="1034"/>
        <v>3443.63</v>
      </c>
      <c r="K1272" s="34">
        <f t="shared" si="1035"/>
        <v>0</v>
      </c>
      <c r="L1272" s="34">
        <f t="shared" si="1036"/>
        <v>0</v>
      </c>
      <c r="M1272" s="34">
        <f t="shared" si="1037"/>
        <v>0</v>
      </c>
      <c r="N1272" s="34">
        <v>0.16</v>
      </c>
      <c r="O1272" s="34">
        <v>0.4</v>
      </c>
      <c r="P1272" s="34">
        <f t="shared" si="1038"/>
        <v>3443.63</v>
      </c>
      <c r="Q1272" s="33">
        <v>3443.63</v>
      </c>
      <c r="R1272" s="34">
        <v>0</v>
      </c>
      <c r="S1272" s="34">
        <v>0</v>
      </c>
      <c r="T1272" s="34">
        <v>0</v>
      </c>
      <c r="U1272" s="34">
        <v>0</v>
      </c>
      <c r="V1272" s="34">
        <v>0</v>
      </c>
      <c r="W1272" s="34">
        <f t="shared" si="1039"/>
        <v>0</v>
      </c>
      <c r="X1272" s="34">
        <v>0</v>
      </c>
      <c r="Y1272" s="34">
        <v>0</v>
      </c>
      <c r="Z1272" s="34">
        <v>0</v>
      </c>
      <c r="AA1272" s="34">
        <v>0</v>
      </c>
      <c r="AB1272" s="34">
        <v>0</v>
      </c>
      <c r="AC1272" s="34">
        <v>0</v>
      </c>
      <c r="AD1272" s="34">
        <f t="shared" si="1040"/>
        <v>0</v>
      </c>
      <c r="AE1272" s="34">
        <v>0</v>
      </c>
      <c r="AF1272" s="34">
        <v>0</v>
      </c>
      <c r="AG1272" s="34">
        <v>0</v>
      </c>
      <c r="AH1272" s="34">
        <v>0</v>
      </c>
      <c r="AI1272" s="34">
        <v>0</v>
      </c>
      <c r="AJ1272" s="34">
        <v>0</v>
      </c>
      <c r="AK1272" s="34">
        <f t="shared" si="1041"/>
        <v>0</v>
      </c>
      <c r="AL1272" s="34">
        <v>0</v>
      </c>
      <c r="AM1272" s="34">
        <v>0</v>
      </c>
      <c r="AN1272" s="34">
        <v>0</v>
      </c>
      <c r="AO1272" s="34">
        <v>0</v>
      </c>
      <c r="AP1272" s="34">
        <v>0</v>
      </c>
      <c r="AQ1272" s="34">
        <v>0</v>
      </c>
      <c r="AR1272" s="34">
        <f t="shared" si="1042"/>
        <v>0</v>
      </c>
      <c r="AS1272" s="34">
        <v>0</v>
      </c>
      <c r="AT1272" s="34">
        <v>0</v>
      </c>
      <c r="AU1272" s="34">
        <v>0</v>
      </c>
      <c r="AV1272" s="34">
        <v>0</v>
      </c>
    </row>
    <row r="1273" spans="1:48" ht="114.75" x14ac:dyDescent="0.5">
      <c r="A1273" s="53">
        <v>1173</v>
      </c>
      <c r="B1273" s="50" t="s">
        <v>2417</v>
      </c>
      <c r="C1273" s="51" t="s">
        <v>2418</v>
      </c>
      <c r="D1273" s="52">
        <v>2020</v>
      </c>
      <c r="E1273" s="52">
        <v>2020</v>
      </c>
      <c r="F1273" s="33">
        <v>4140.43</v>
      </c>
      <c r="G1273" s="34">
        <f t="shared" si="1031"/>
        <v>0.25</v>
      </c>
      <c r="H1273" s="34">
        <f t="shared" si="1032"/>
        <v>0.16</v>
      </c>
      <c r="I1273" s="34">
        <f t="shared" si="1033"/>
        <v>4140.43</v>
      </c>
      <c r="J1273" s="34">
        <f t="shared" si="1034"/>
        <v>4140.43</v>
      </c>
      <c r="K1273" s="34">
        <f t="shared" si="1035"/>
        <v>0</v>
      </c>
      <c r="L1273" s="34">
        <f t="shared" si="1036"/>
        <v>0</v>
      </c>
      <c r="M1273" s="34">
        <f t="shared" si="1037"/>
        <v>0</v>
      </c>
      <c r="N1273" s="34">
        <v>0.25</v>
      </c>
      <c r="O1273" s="34">
        <v>0.16</v>
      </c>
      <c r="P1273" s="34">
        <f t="shared" si="1038"/>
        <v>4140.43</v>
      </c>
      <c r="Q1273" s="33">
        <v>4140.43</v>
      </c>
      <c r="R1273" s="34">
        <v>0</v>
      </c>
      <c r="S1273" s="34">
        <v>0</v>
      </c>
      <c r="T1273" s="34">
        <v>0</v>
      </c>
      <c r="U1273" s="34">
        <v>0</v>
      </c>
      <c r="V1273" s="34">
        <v>0</v>
      </c>
      <c r="W1273" s="34">
        <f t="shared" si="1039"/>
        <v>0</v>
      </c>
      <c r="X1273" s="34">
        <v>0</v>
      </c>
      <c r="Y1273" s="34">
        <v>0</v>
      </c>
      <c r="Z1273" s="34">
        <v>0</v>
      </c>
      <c r="AA1273" s="34">
        <v>0</v>
      </c>
      <c r="AB1273" s="34">
        <v>0</v>
      </c>
      <c r="AC1273" s="34">
        <v>0</v>
      </c>
      <c r="AD1273" s="34">
        <f t="shared" si="1040"/>
        <v>0</v>
      </c>
      <c r="AE1273" s="34">
        <v>0</v>
      </c>
      <c r="AF1273" s="34">
        <v>0</v>
      </c>
      <c r="AG1273" s="34">
        <v>0</v>
      </c>
      <c r="AH1273" s="34">
        <v>0</v>
      </c>
      <c r="AI1273" s="34">
        <v>0</v>
      </c>
      <c r="AJ1273" s="34">
        <v>0</v>
      </c>
      <c r="AK1273" s="34">
        <f t="shared" si="1041"/>
        <v>0</v>
      </c>
      <c r="AL1273" s="34">
        <v>0</v>
      </c>
      <c r="AM1273" s="34">
        <v>0</v>
      </c>
      <c r="AN1273" s="34">
        <v>0</v>
      </c>
      <c r="AO1273" s="34">
        <v>0</v>
      </c>
      <c r="AP1273" s="34">
        <v>0</v>
      </c>
      <c r="AQ1273" s="34">
        <v>0</v>
      </c>
      <c r="AR1273" s="34">
        <f t="shared" si="1042"/>
        <v>0</v>
      </c>
      <c r="AS1273" s="34">
        <v>0</v>
      </c>
      <c r="AT1273" s="34">
        <v>0</v>
      </c>
      <c r="AU1273" s="34">
        <v>0</v>
      </c>
      <c r="AV1273" s="34">
        <v>0</v>
      </c>
    </row>
    <row r="1274" spans="1:48" ht="114.75" x14ac:dyDescent="0.5">
      <c r="A1274" s="53">
        <v>1174</v>
      </c>
      <c r="B1274" s="50" t="s">
        <v>2419</v>
      </c>
      <c r="C1274" s="51" t="s">
        <v>2420</v>
      </c>
      <c r="D1274" s="52">
        <v>2020</v>
      </c>
      <c r="E1274" s="52">
        <v>2020</v>
      </c>
      <c r="F1274" s="33">
        <v>3472.88</v>
      </c>
      <c r="G1274" s="34">
        <f t="shared" si="1031"/>
        <v>0.2</v>
      </c>
      <c r="H1274" s="34">
        <f t="shared" si="1032"/>
        <v>0.4</v>
      </c>
      <c r="I1274" s="34">
        <f t="shared" si="1033"/>
        <v>3472.88</v>
      </c>
      <c r="J1274" s="34">
        <f t="shared" si="1034"/>
        <v>3472.88</v>
      </c>
      <c r="K1274" s="34">
        <f t="shared" si="1035"/>
        <v>0</v>
      </c>
      <c r="L1274" s="34">
        <f t="shared" si="1036"/>
        <v>0</v>
      </c>
      <c r="M1274" s="34">
        <f t="shared" si="1037"/>
        <v>0</v>
      </c>
      <c r="N1274" s="34">
        <v>0.2</v>
      </c>
      <c r="O1274" s="34">
        <v>0.4</v>
      </c>
      <c r="P1274" s="34">
        <f t="shared" si="1038"/>
        <v>3472.88</v>
      </c>
      <c r="Q1274" s="33">
        <v>3472.88</v>
      </c>
      <c r="R1274" s="34">
        <v>0</v>
      </c>
      <c r="S1274" s="34">
        <v>0</v>
      </c>
      <c r="T1274" s="34">
        <v>0</v>
      </c>
      <c r="U1274" s="34">
        <v>0</v>
      </c>
      <c r="V1274" s="34">
        <v>0</v>
      </c>
      <c r="W1274" s="34">
        <f t="shared" si="1039"/>
        <v>0</v>
      </c>
      <c r="X1274" s="34">
        <v>0</v>
      </c>
      <c r="Y1274" s="34">
        <v>0</v>
      </c>
      <c r="Z1274" s="34">
        <v>0</v>
      </c>
      <c r="AA1274" s="34">
        <v>0</v>
      </c>
      <c r="AB1274" s="34">
        <v>0</v>
      </c>
      <c r="AC1274" s="34">
        <v>0</v>
      </c>
      <c r="AD1274" s="34">
        <f t="shared" si="1040"/>
        <v>0</v>
      </c>
      <c r="AE1274" s="34">
        <v>0</v>
      </c>
      <c r="AF1274" s="34">
        <v>0</v>
      </c>
      <c r="AG1274" s="34">
        <v>0</v>
      </c>
      <c r="AH1274" s="34">
        <v>0</v>
      </c>
      <c r="AI1274" s="34">
        <v>0</v>
      </c>
      <c r="AJ1274" s="34">
        <v>0</v>
      </c>
      <c r="AK1274" s="34">
        <f t="shared" si="1041"/>
        <v>0</v>
      </c>
      <c r="AL1274" s="34">
        <v>0</v>
      </c>
      <c r="AM1274" s="34">
        <v>0</v>
      </c>
      <c r="AN1274" s="34">
        <v>0</v>
      </c>
      <c r="AO1274" s="34">
        <v>0</v>
      </c>
      <c r="AP1274" s="34">
        <v>0</v>
      </c>
      <c r="AQ1274" s="34">
        <v>0</v>
      </c>
      <c r="AR1274" s="34">
        <f t="shared" si="1042"/>
        <v>0</v>
      </c>
      <c r="AS1274" s="34">
        <v>0</v>
      </c>
      <c r="AT1274" s="34">
        <v>0</v>
      </c>
      <c r="AU1274" s="34">
        <v>0</v>
      </c>
      <c r="AV1274" s="34">
        <v>0</v>
      </c>
    </row>
    <row r="1275" spans="1:48" ht="76.5" x14ac:dyDescent="0.5">
      <c r="A1275" s="53">
        <v>1175</v>
      </c>
      <c r="B1275" s="50" t="s">
        <v>2421</v>
      </c>
      <c r="C1275" s="51" t="s">
        <v>2422</v>
      </c>
      <c r="D1275" s="52">
        <v>2020</v>
      </c>
      <c r="E1275" s="52">
        <v>2021</v>
      </c>
      <c r="F1275" s="33">
        <v>7409.6</v>
      </c>
      <c r="G1275" s="34">
        <f t="shared" si="1031"/>
        <v>0.3</v>
      </c>
      <c r="H1275" s="34">
        <f t="shared" si="1032"/>
        <v>0.1</v>
      </c>
      <c r="I1275" s="34">
        <f t="shared" si="1033"/>
        <v>7366.41</v>
      </c>
      <c r="J1275" s="34">
        <f t="shared" si="1034"/>
        <v>7366.41</v>
      </c>
      <c r="K1275" s="34">
        <f t="shared" si="1035"/>
        <v>0</v>
      </c>
      <c r="L1275" s="34">
        <f t="shared" si="1036"/>
        <v>0</v>
      </c>
      <c r="M1275" s="34">
        <f t="shared" si="1037"/>
        <v>0</v>
      </c>
      <c r="N1275" s="34">
        <v>0</v>
      </c>
      <c r="O1275" s="34">
        <v>0</v>
      </c>
      <c r="P1275" s="34">
        <f t="shared" si="1038"/>
        <v>1438.73</v>
      </c>
      <c r="Q1275" s="33">
        <v>1438.73</v>
      </c>
      <c r="R1275" s="34">
        <v>0</v>
      </c>
      <c r="S1275" s="34">
        <v>0</v>
      </c>
      <c r="T1275" s="34">
        <v>0</v>
      </c>
      <c r="U1275" s="34">
        <v>0.3</v>
      </c>
      <c r="V1275" s="34">
        <v>0.1</v>
      </c>
      <c r="W1275" s="34">
        <f t="shared" si="1039"/>
        <v>927.68</v>
      </c>
      <c r="X1275" s="34">
        <v>927.68</v>
      </c>
      <c r="Y1275" s="34">
        <v>0</v>
      </c>
      <c r="Z1275" s="34">
        <v>0</v>
      </c>
      <c r="AA1275" s="34">
        <v>0</v>
      </c>
      <c r="AB1275" s="34">
        <v>0</v>
      </c>
      <c r="AC1275" s="34">
        <v>0</v>
      </c>
      <c r="AD1275" s="34">
        <f t="shared" si="1040"/>
        <v>5000</v>
      </c>
      <c r="AE1275" s="34">
        <v>5000</v>
      </c>
      <c r="AF1275" s="34">
        <v>0</v>
      </c>
      <c r="AG1275" s="34">
        <v>0</v>
      </c>
      <c r="AH1275" s="34">
        <v>0</v>
      </c>
      <c r="AI1275" s="34">
        <v>0</v>
      </c>
      <c r="AJ1275" s="34">
        <v>0</v>
      </c>
      <c r="AK1275" s="34">
        <f t="shared" si="1041"/>
        <v>0</v>
      </c>
      <c r="AL1275" s="34">
        <v>0</v>
      </c>
      <c r="AM1275" s="34">
        <v>0</v>
      </c>
      <c r="AN1275" s="34">
        <v>0</v>
      </c>
      <c r="AO1275" s="34">
        <v>0</v>
      </c>
      <c r="AP1275" s="34">
        <v>0</v>
      </c>
      <c r="AQ1275" s="34">
        <v>0</v>
      </c>
      <c r="AR1275" s="34">
        <f t="shared" si="1042"/>
        <v>0</v>
      </c>
      <c r="AS1275" s="34">
        <v>0</v>
      </c>
      <c r="AT1275" s="34">
        <v>0</v>
      </c>
      <c r="AU1275" s="34">
        <v>0</v>
      </c>
      <c r="AV1275" s="34">
        <v>0</v>
      </c>
    </row>
    <row r="1276" spans="1:48" ht="267.75" x14ac:dyDescent="0.5">
      <c r="A1276" s="53">
        <v>1176</v>
      </c>
      <c r="B1276" s="56" t="s">
        <v>2423</v>
      </c>
      <c r="C1276" s="34" t="s">
        <v>2424</v>
      </c>
      <c r="D1276" s="52">
        <v>2020</v>
      </c>
      <c r="E1276" s="61">
        <v>2021</v>
      </c>
      <c r="F1276" s="34">
        <v>15303.72</v>
      </c>
      <c r="G1276" s="34">
        <f t="shared" si="1031"/>
        <v>0.66</v>
      </c>
      <c r="H1276" s="34">
        <f t="shared" si="1032"/>
        <v>1.26</v>
      </c>
      <c r="I1276" s="34">
        <f t="shared" si="1033"/>
        <v>15113.72</v>
      </c>
      <c r="J1276" s="34">
        <f t="shared" si="1034"/>
        <v>15113.72</v>
      </c>
      <c r="K1276" s="34">
        <f t="shared" si="1035"/>
        <v>0</v>
      </c>
      <c r="L1276" s="34">
        <f t="shared" si="1036"/>
        <v>0</v>
      </c>
      <c r="M1276" s="34">
        <f t="shared" si="1037"/>
        <v>0</v>
      </c>
      <c r="N1276" s="37">
        <v>0</v>
      </c>
      <c r="O1276" s="37">
        <v>0</v>
      </c>
      <c r="P1276" s="34">
        <f t="shared" si="1038"/>
        <v>10</v>
      </c>
      <c r="Q1276" s="37">
        <v>10</v>
      </c>
      <c r="R1276" s="34">
        <v>0</v>
      </c>
      <c r="S1276" s="34">
        <v>0</v>
      </c>
      <c r="T1276" s="34">
        <v>0</v>
      </c>
      <c r="U1276" s="37">
        <v>0.66</v>
      </c>
      <c r="V1276" s="37">
        <v>1.26</v>
      </c>
      <c r="W1276" s="34">
        <f t="shared" si="1039"/>
        <v>1103.72</v>
      </c>
      <c r="X1276" s="37">
        <v>1103.72</v>
      </c>
      <c r="Y1276" s="34">
        <v>0</v>
      </c>
      <c r="Z1276" s="34">
        <v>0</v>
      </c>
      <c r="AA1276" s="34">
        <v>0</v>
      </c>
      <c r="AB1276" s="34">
        <v>0</v>
      </c>
      <c r="AC1276" s="34">
        <v>0</v>
      </c>
      <c r="AD1276" s="34">
        <f t="shared" si="1040"/>
        <v>14000</v>
      </c>
      <c r="AE1276" s="37">
        <v>14000</v>
      </c>
      <c r="AF1276" s="34">
        <v>0</v>
      </c>
      <c r="AG1276" s="34">
        <v>0</v>
      </c>
      <c r="AH1276" s="34">
        <v>0</v>
      </c>
      <c r="AI1276" s="34">
        <v>0</v>
      </c>
      <c r="AJ1276" s="34">
        <v>0</v>
      </c>
      <c r="AK1276" s="34">
        <f t="shared" si="1041"/>
        <v>0</v>
      </c>
      <c r="AL1276" s="34">
        <v>0</v>
      </c>
      <c r="AM1276" s="34">
        <v>0</v>
      </c>
      <c r="AN1276" s="34">
        <v>0</v>
      </c>
      <c r="AO1276" s="34">
        <v>0</v>
      </c>
      <c r="AP1276" s="34">
        <v>0</v>
      </c>
      <c r="AQ1276" s="34">
        <v>0</v>
      </c>
      <c r="AR1276" s="34">
        <f t="shared" si="1042"/>
        <v>0</v>
      </c>
      <c r="AS1276" s="34">
        <v>0</v>
      </c>
      <c r="AT1276" s="34">
        <v>0</v>
      </c>
      <c r="AU1276" s="34">
        <v>0</v>
      </c>
      <c r="AV1276" s="34">
        <v>0</v>
      </c>
    </row>
    <row r="1277" spans="1:48" ht="191.25" x14ac:dyDescent="0.5">
      <c r="A1277" s="53">
        <v>1177</v>
      </c>
      <c r="B1277" s="56" t="s">
        <v>2425</v>
      </c>
      <c r="C1277" s="34" t="s">
        <v>2426</v>
      </c>
      <c r="D1277" s="52">
        <v>2020</v>
      </c>
      <c r="E1277" s="52">
        <v>2021</v>
      </c>
      <c r="F1277" s="36">
        <v>13780.99</v>
      </c>
      <c r="G1277" s="34">
        <f t="shared" si="1031"/>
        <v>0</v>
      </c>
      <c r="H1277" s="34">
        <f t="shared" si="1032"/>
        <v>0</v>
      </c>
      <c r="I1277" s="34">
        <f t="shared" si="1033"/>
        <v>13448.21</v>
      </c>
      <c r="J1277" s="34">
        <f t="shared" si="1034"/>
        <v>13448.21</v>
      </c>
      <c r="K1277" s="34">
        <f t="shared" si="1035"/>
        <v>0</v>
      </c>
      <c r="L1277" s="34">
        <f t="shared" si="1036"/>
        <v>0</v>
      </c>
      <c r="M1277" s="34">
        <f t="shared" si="1037"/>
        <v>0</v>
      </c>
      <c r="N1277" s="37">
        <v>0</v>
      </c>
      <c r="O1277" s="37">
        <v>0</v>
      </c>
      <c r="P1277" s="34">
        <f t="shared" si="1038"/>
        <v>1667.22</v>
      </c>
      <c r="Q1277" s="37">
        <v>1667.22</v>
      </c>
      <c r="R1277" s="34">
        <v>0</v>
      </c>
      <c r="S1277" s="34">
        <v>0</v>
      </c>
      <c r="T1277" s="34">
        <v>0</v>
      </c>
      <c r="U1277" s="37">
        <v>0</v>
      </c>
      <c r="V1277" s="37">
        <v>0</v>
      </c>
      <c r="W1277" s="34">
        <f t="shared" si="1039"/>
        <v>1780.99</v>
      </c>
      <c r="X1277" s="37">
        <v>1780.99</v>
      </c>
      <c r="Y1277" s="34">
        <v>0</v>
      </c>
      <c r="Z1277" s="34">
        <v>0</v>
      </c>
      <c r="AA1277" s="34">
        <v>0</v>
      </c>
      <c r="AB1277" s="34">
        <v>0</v>
      </c>
      <c r="AC1277" s="34">
        <v>0</v>
      </c>
      <c r="AD1277" s="34">
        <f t="shared" si="1040"/>
        <v>10000</v>
      </c>
      <c r="AE1277" s="37">
        <v>10000</v>
      </c>
      <c r="AF1277" s="34">
        <v>0</v>
      </c>
      <c r="AG1277" s="34">
        <v>0</v>
      </c>
      <c r="AH1277" s="34">
        <v>0</v>
      </c>
      <c r="AI1277" s="34">
        <v>0</v>
      </c>
      <c r="AJ1277" s="34">
        <v>0</v>
      </c>
      <c r="AK1277" s="34">
        <f t="shared" si="1041"/>
        <v>0</v>
      </c>
      <c r="AL1277" s="34">
        <v>0</v>
      </c>
      <c r="AM1277" s="34">
        <v>0</v>
      </c>
      <c r="AN1277" s="34">
        <v>0</v>
      </c>
      <c r="AO1277" s="34">
        <v>0</v>
      </c>
      <c r="AP1277" s="34">
        <v>0</v>
      </c>
      <c r="AQ1277" s="34">
        <v>0</v>
      </c>
      <c r="AR1277" s="34">
        <f t="shared" si="1042"/>
        <v>0</v>
      </c>
      <c r="AS1277" s="34">
        <v>0</v>
      </c>
      <c r="AT1277" s="34">
        <v>0</v>
      </c>
      <c r="AU1277" s="34">
        <v>0</v>
      </c>
      <c r="AV1277" s="34">
        <v>0</v>
      </c>
    </row>
    <row r="1278" spans="1:48" ht="114.75" x14ac:dyDescent="0.5">
      <c r="A1278" s="53">
        <v>1178</v>
      </c>
      <c r="B1278" s="50" t="s">
        <v>2427</v>
      </c>
      <c r="C1278" s="51" t="s">
        <v>2428</v>
      </c>
      <c r="D1278" s="52">
        <v>2020</v>
      </c>
      <c r="E1278" s="52">
        <v>2021</v>
      </c>
      <c r="F1278" s="33">
        <v>4461.21</v>
      </c>
      <c r="G1278" s="34">
        <f t="shared" si="1031"/>
        <v>0.2</v>
      </c>
      <c r="H1278" s="34">
        <f t="shared" si="1032"/>
        <v>0.1</v>
      </c>
      <c r="I1278" s="34">
        <f t="shared" si="1033"/>
        <v>4459.2000000000007</v>
      </c>
      <c r="J1278" s="34">
        <f t="shared" si="1034"/>
        <v>4459.2000000000007</v>
      </c>
      <c r="K1278" s="34">
        <f t="shared" si="1035"/>
        <v>0</v>
      </c>
      <c r="L1278" s="34">
        <f t="shared" si="1036"/>
        <v>0</v>
      </c>
      <c r="M1278" s="34">
        <f t="shared" si="1037"/>
        <v>0</v>
      </c>
      <c r="N1278" s="34">
        <v>0</v>
      </c>
      <c r="O1278" s="34">
        <v>0</v>
      </c>
      <c r="P1278" s="34">
        <f t="shared" si="1038"/>
        <v>3684.01</v>
      </c>
      <c r="Q1278" s="33">
        <v>3684.01</v>
      </c>
      <c r="R1278" s="34">
        <v>0</v>
      </c>
      <c r="S1278" s="34">
        <v>0</v>
      </c>
      <c r="T1278" s="34">
        <v>0</v>
      </c>
      <c r="U1278" s="34">
        <v>0.2</v>
      </c>
      <c r="V1278" s="34">
        <v>0.1</v>
      </c>
      <c r="W1278" s="34">
        <f t="shared" si="1039"/>
        <v>775.19</v>
      </c>
      <c r="X1278" s="34">
        <v>775.19</v>
      </c>
      <c r="Y1278" s="34">
        <v>0</v>
      </c>
      <c r="Z1278" s="34">
        <v>0</v>
      </c>
      <c r="AA1278" s="34">
        <v>0</v>
      </c>
      <c r="AB1278" s="34">
        <v>0</v>
      </c>
      <c r="AC1278" s="34">
        <v>0</v>
      </c>
      <c r="AD1278" s="34">
        <f t="shared" si="1040"/>
        <v>0</v>
      </c>
      <c r="AE1278" s="34">
        <v>0</v>
      </c>
      <c r="AF1278" s="34">
        <v>0</v>
      </c>
      <c r="AG1278" s="34">
        <v>0</v>
      </c>
      <c r="AH1278" s="34">
        <v>0</v>
      </c>
      <c r="AI1278" s="34">
        <v>0</v>
      </c>
      <c r="AJ1278" s="34">
        <v>0</v>
      </c>
      <c r="AK1278" s="34">
        <f t="shared" si="1041"/>
        <v>0</v>
      </c>
      <c r="AL1278" s="34">
        <v>0</v>
      </c>
      <c r="AM1278" s="34">
        <v>0</v>
      </c>
      <c r="AN1278" s="34">
        <v>0</v>
      </c>
      <c r="AO1278" s="34">
        <v>0</v>
      </c>
      <c r="AP1278" s="34">
        <v>0</v>
      </c>
      <c r="AQ1278" s="34">
        <v>0</v>
      </c>
      <c r="AR1278" s="34">
        <f t="shared" si="1042"/>
        <v>0</v>
      </c>
      <c r="AS1278" s="34">
        <v>0</v>
      </c>
      <c r="AT1278" s="34">
        <v>0</v>
      </c>
      <c r="AU1278" s="34">
        <v>0</v>
      </c>
      <c r="AV1278" s="34">
        <v>0</v>
      </c>
    </row>
    <row r="1279" spans="1:48" ht="114.75" x14ac:dyDescent="0.5">
      <c r="A1279" s="53">
        <v>1179</v>
      </c>
      <c r="B1279" s="50" t="s">
        <v>2429</v>
      </c>
      <c r="C1279" s="51" t="s">
        <v>2430</v>
      </c>
      <c r="D1279" s="52">
        <v>2020</v>
      </c>
      <c r="E1279" s="52">
        <v>2021</v>
      </c>
      <c r="F1279" s="33">
        <v>3301.04</v>
      </c>
      <c r="G1279" s="34">
        <f t="shared" si="1031"/>
        <v>0.6</v>
      </c>
      <c r="H1279" s="34">
        <f t="shared" si="1032"/>
        <v>0</v>
      </c>
      <c r="I1279" s="34">
        <f t="shared" si="1033"/>
        <v>3203.04</v>
      </c>
      <c r="J1279" s="34">
        <f t="shared" si="1034"/>
        <v>3203.04</v>
      </c>
      <c r="K1279" s="34">
        <f t="shared" si="1035"/>
        <v>0</v>
      </c>
      <c r="L1279" s="34">
        <f t="shared" si="1036"/>
        <v>0</v>
      </c>
      <c r="M1279" s="34">
        <f t="shared" si="1037"/>
        <v>0</v>
      </c>
      <c r="N1279" s="34">
        <v>0</v>
      </c>
      <c r="O1279" s="34">
        <v>0</v>
      </c>
      <c r="P1279" s="34">
        <f t="shared" si="1038"/>
        <v>100</v>
      </c>
      <c r="Q1279" s="33">
        <v>100</v>
      </c>
      <c r="R1279" s="34">
        <v>0</v>
      </c>
      <c r="S1279" s="34">
        <v>0</v>
      </c>
      <c r="T1279" s="34">
        <v>0</v>
      </c>
      <c r="U1279" s="34">
        <v>0.6</v>
      </c>
      <c r="V1279" s="34">
        <v>0</v>
      </c>
      <c r="W1279" s="34">
        <f t="shared" si="1039"/>
        <v>3103.04</v>
      </c>
      <c r="X1279" s="34">
        <v>3103.04</v>
      </c>
      <c r="Y1279" s="34">
        <v>0</v>
      </c>
      <c r="Z1279" s="34">
        <v>0</v>
      </c>
      <c r="AA1279" s="34">
        <v>0</v>
      </c>
      <c r="AB1279" s="34">
        <v>0</v>
      </c>
      <c r="AC1279" s="34">
        <v>0</v>
      </c>
      <c r="AD1279" s="34">
        <f t="shared" si="1040"/>
        <v>0</v>
      </c>
      <c r="AE1279" s="34">
        <v>0</v>
      </c>
      <c r="AF1279" s="34">
        <v>0</v>
      </c>
      <c r="AG1279" s="34">
        <v>0</v>
      </c>
      <c r="AH1279" s="34">
        <v>0</v>
      </c>
      <c r="AI1279" s="34">
        <v>0</v>
      </c>
      <c r="AJ1279" s="34">
        <v>0</v>
      </c>
      <c r="AK1279" s="34">
        <f t="shared" si="1041"/>
        <v>0</v>
      </c>
      <c r="AL1279" s="34">
        <v>0</v>
      </c>
      <c r="AM1279" s="34">
        <v>0</v>
      </c>
      <c r="AN1279" s="34">
        <v>0</v>
      </c>
      <c r="AO1279" s="34">
        <v>0</v>
      </c>
      <c r="AP1279" s="34">
        <v>0</v>
      </c>
      <c r="AQ1279" s="34">
        <v>0</v>
      </c>
      <c r="AR1279" s="34">
        <f t="shared" si="1042"/>
        <v>0</v>
      </c>
      <c r="AS1279" s="34">
        <v>0</v>
      </c>
      <c r="AT1279" s="34">
        <v>0</v>
      </c>
      <c r="AU1279" s="34">
        <v>0</v>
      </c>
      <c r="AV1279" s="34">
        <v>0</v>
      </c>
    </row>
    <row r="1280" spans="1:48" ht="114.75" x14ac:dyDescent="0.5">
      <c r="A1280" s="53">
        <v>1180</v>
      </c>
      <c r="B1280" s="50" t="s">
        <v>2431</v>
      </c>
      <c r="C1280" s="51" t="s">
        <v>2432</v>
      </c>
      <c r="D1280" s="52">
        <v>2020</v>
      </c>
      <c r="E1280" s="52">
        <v>2021</v>
      </c>
      <c r="F1280" s="33">
        <v>3841.42</v>
      </c>
      <c r="G1280" s="34">
        <f t="shared" si="1031"/>
        <v>0.15</v>
      </c>
      <c r="H1280" s="34">
        <f t="shared" si="1032"/>
        <v>0.4</v>
      </c>
      <c r="I1280" s="34">
        <f t="shared" si="1033"/>
        <v>3841.4200000000005</v>
      </c>
      <c r="J1280" s="34">
        <f t="shared" si="1034"/>
        <v>3841.4200000000005</v>
      </c>
      <c r="K1280" s="34">
        <f t="shared" si="1035"/>
        <v>0</v>
      </c>
      <c r="L1280" s="34">
        <f t="shared" si="1036"/>
        <v>0</v>
      </c>
      <c r="M1280" s="34">
        <f t="shared" si="1037"/>
        <v>0</v>
      </c>
      <c r="N1280" s="34">
        <v>0</v>
      </c>
      <c r="O1280" s="34">
        <v>0</v>
      </c>
      <c r="P1280" s="34">
        <f t="shared" si="1038"/>
        <v>3073.1360000000004</v>
      </c>
      <c r="Q1280" s="33">
        <v>3073.1360000000004</v>
      </c>
      <c r="R1280" s="34">
        <v>0</v>
      </c>
      <c r="S1280" s="34">
        <v>0</v>
      </c>
      <c r="T1280" s="34">
        <v>0</v>
      </c>
      <c r="U1280" s="34">
        <v>0.15</v>
      </c>
      <c r="V1280" s="34">
        <v>0.4</v>
      </c>
      <c r="W1280" s="34">
        <f t="shared" si="1039"/>
        <v>768.28400000000011</v>
      </c>
      <c r="X1280" s="34">
        <v>768.28400000000011</v>
      </c>
      <c r="Y1280" s="34">
        <v>0</v>
      </c>
      <c r="Z1280" s="34">
        <v>0</v>
      </c>
      <c r="AA1280" s="34">
        <v>0</v>
      </c>
      <c r="AB1280" s="34">
        <v>0</v>
      </c>
      <c r="AC1280" s="34">
        <v>0</v>
      </c>
      <c r="AD1280" s="34">
        <f t="shared" si="1040"/>
        <v>0</v>
      </c>
      <c r="AE1280" s="34">
        <v>0</v>
      </c>
      <c r="AF1280" s="34">
        <v>0</v>
      </c>
      <c r="AG1280" s="34">
        <v>0</v>
      </c>
      <c r="AH1280" s="34">
        <v>0</v>
      </c>
      <c r="AI1280" s="34">
        <v>0</v>
      </c>
      <c r="AJ1280" s="34">
        <v>0</v>
      </c>
      <c r="AK1280" s="34">
        <f t="shared" si="1041"/>
        <v>0</v>
      </c>
      <c r="AL1280" s="34">
        <v>0</v>
      </c>
      <c r="AM1280" s="34">
        <v>0</v>
      </c>
      <c r="AN1280" s="34">
        <v>0</v>
      </c>
      <c r="AO1280" s="34">
        <v>0</v>
      </c>
      <c r="AP1280" s="34">
        <v>0</v>
      </c>
      <c r="AQ1280" s="34">
        <v>0</v>
      </c>
      <c r="AR1280" s="34">
        <f t="shared" si="1042"/>
        <v>0</v>
      </c>
      <c r="AS1280" s="34">
        <v>0</v>
      </c>
      <c r="AT1280" s="34">
        <v>0</v>
      </c>
      <c r="AU1280" s="34">
        <v>0</v>
      </c>
      <c r="AV1280" s="34">
        <v>0</v>
      </c>
    </row>
    <row r="1281" spans="1:48" ht="153" x14ac:dyDescent="0.5">
      <c r="A1281" s="53">
        <v>1181</v>
      </c>
      <c r="B1281" s="50" t="s">
        <v>2433</v>
      </c>
      <c r="C1281" s="51" t="s">
        <v>2434</v>
      </c>
      <c r="D1281" s="52">
        <v>2020</v>
      </c>
      <c r="E1281" s="52">
        <v>2021</v>
      </c>
      <c r="F1281" s="33">
        <v>3810.69</v>
      </c>
      <c r="G1281" s="34">
        <f t="shared" si="1031"/>
        <v>0.6</v>
      </c>
      <c r="H1281" s="34">
        <f t="shared" si="1032"/>
        <v>0</v>
      </c>
      <c r="I1281" s="34">
        <f t="shared" si="1033"/>
        <v>3810.69</v>
      </c>
      <c r="J1281" s="34">
        <f t="shared" si="1034"/>
        <v>3810.69</v>
      </c>
      <c r="K1281" s="34">
        <f t="shared" si="1035"/>
        <v>0</v>
      </c>
      <c r="L1281" s="34">
        <f t="shared" si="1036"/>
        <v>0</v>
      </c>
      <c r="M1281" s="34">
        <f t="shared" si="1037"/>
        <v>0</v>
      </c>
      <c r="N1281" s="34">
        <v>0</v>
      </c>
      <c r="O1281" s="34">
        <v>0</v>
      </c>
      <c r="P1281" s="34">
        <f t="shared" si="1038"/>
        <v>762.13800000000003</v>
      </c>
      <c r="Q1281" s="33">
        <v>762.13800000000003</v>
      </c>
      <c r="R1281" s="34">
        <v>0</v>
      </c>
      <c r="S1281" s="34">
        <v>0</v>
      </c>
      <c r="T1281" s="34">
        <v>0</v>
      </c>
      <c r="U1281" s="34">
        <v>0.6</v>
      </c>
      <c r="V1281" s="34">
        <v>0</v>
      </c>
      <c r="W1281" s="34">
        <f t="shared" si="1039"/>
        <v>3048.5520000000001</v>
      </c>
      <c r="X1281" s="34">
        <v>3048.5520000000001</v>
      </c>
      <c r="Y1281" s="34">
        <v>0</v>
      </c>
      <c r="Z1281" s="34">
        <v>0</v>
      </c>
      <c r="AA1281" s="34">
        <v>0</v>
      </c>
      <c r="AB1281" s="34">
        <v>0</v>
      </c>
      <c r="AC1281" s="34">
        <v>0</v>
      </c>
      <c r="AD1281" s="34">
        <f t="shared" si="1040"/>
        <v>0</v>
      </c>
      <c r="AE1281" s="34">
        <v>0</v>
      </c>
      <c r="AF1281" s="34">
        <v>0</v>
      </c>
      <c r="AG1281" s="34">
        <v>0</v>
      </c>
      <c r="AH1281" s="34">
        <v>0</v>
      </c>
      <c r="AI1281" s="34">
        <v>0</v>
      </c>
      <c r="AJ1281" s="34">
        <v>0</v>
      </c>
      <c r="AK1281" s="34">
        <f t="shared" si="1041"/>
        <v>0</v>
      </c>
      <c r="AL1281" s="34">
        <v>0</v>
      </c>
      <c r="AM1281" s="34">
        <v>0</v>
      </c>
      <c r="AN1281" s="34">
        <v>0</v>
      </c>
      <c r="AO1281" s="34">
        <v>0</v>
      </c>
      <c r="AP1281" s="34">
        <v>0</v>
      </c>
      <c r="AQ1281" s="34">
        <v>0</v>
      </c>
      <c r="AR1281" s="34">
        <f t="shared" si="1042"/>
        <v>0</v>
      </c>
      <c r="AS1281" s="34">
        <v>0</v>
      </c>
      <c r="AT1281" s="34">
        <v>0</v>
      </c>
      <c r="AU1281" s="34">
        <v>0</v>
      </c>
      <c r="AV1281" s="34">
        <v>0</v>
      </c>
    </row>
    <row r="1282" spans="1:48" ht="114.75" x14ac:dyDescent="0.5">
      <c r="A1282" s="53">
        <v>1182</v>
      </c>
      <c r="B1282" s="50" t="s">
        <v>2435</v>
      </c>
      <c r="C1282" s="51" t="s">
        <v>2436</v>
      </c>
      <c r="D1282" s="52">
        <v>2020</v>
      </c>
      <c r="E1282" s="52">
        <v>2021</v>
      </c>
      <c r="F1282" s="33">
        <v>9194.09</v>
      </c>
      <c r="G1282" s="34">
        <f t="shared" si="1031"/>
        <v>1.2</v>
      </c>
      <c r="H1282" s="34">
        <f t="shared" si="1032"/>
        <v>0</v>
      </c>
      <c r="I1282" s="34">
        <f t="shared" si="1033"/>
        <v>6650</v>
      </c>
      <c r="J1282" s="34">
        <f t="shared" si="1034"/>
        <v>6650</v>
      </c>
      <c r="K1282" s="34">
        <f t="shared" si="1035"/>
        <v>0</v>
      </c>
      <c r="L1282" s="34">
        <f t="shared" si="1036"/>
        <v>0</v>
      </c>
      <c r="M1282" s="34">
        <f t="shared" si="1037"/>
        <v>0</v>
      </c>
      <c r="N1282" s="34">
        <v>0</v>
      </c>
      <c r="O1282" s="34">
        <v>0</v>
      </c>
      <c r="P1282" s="34">
        <f t="shared" si="1038"/>
        <v>1476.3</v>
      </c>
      <c r="Q1282" s="33">
        <v>1476.3</v>
      </c>
      <c r="R1282" s="34">
        <v>0</v>
      </c>
      <c r="S1282" s="34">
        <v>0</v>
      </c>
      <c r="T1282" s="34">
        <v>0</v>
      </c>
      <c r="U1282" s="34">
        <v>1.2</v>
      </c>
      <c r="V1282" s="34">
        <v>0</v>
      </c>
      <c r="W1282" s="34">
        <f t="shared" si="1039"/>
        <v>1173.7</v>
      </c>
      <c r="X1282" s="34">
        <v>1173.7</v>
      </c>
      <c r="Y1282" s="34">
        <v>0</v>
      </c>
      <c r="Z1282" s="34">
        <v>0</v>
      </c>
      <c r="AA1282" s="34">
        <v>0</v>
      </c>
      <c r="AB1282" s="34">
        <v>0</v>
      </c>
      <c r="AC1282" s="34">
        <v>0</v>
      </c>
      <c r="AD1282" s="34">
        <f t="shared" si="1040"/>
        <v>4000</v>
      </c>
      <c r="AE1282" s="34">
        <v>4000</v>
      </c>
      <c r="AF1282" s="34">
        <v>0</v>
      </c>
      <c r="AG1282" s="34">
        <v>0</v>
      </c>
      <c r="AH1282" s="34">
        <v>0</v>
      </c>
      <c r="AI1282" s="34">
        <v>0</v>
      </c>
      <c r="AJ1282" s="34">
        <v>0</v>
      </c>
      <c r="AK1282" s="34">
        <f t="shared" si="1041"/>
        <v>0</v>
      </c>
      <c r="AL1282" s="34">
        <v>0</v>
      </c>
      <c r="AM1282" s="34">
        <v>0</v>
      </c>
      <c r="AN1282" s="34">
        <v>0</v>
      </c>
      <c r="AO1282" s="34">
        <v>0</v>
      </c>
      <c r="AP1282" s="34">
        <v>0</v>
      </c>
      <c r="AQ1282" s="34">
        <v>0</v>
      </c>
      <c r="AR1282" s="34">
        <f t="shared" si="1042"/>
        <v>0</v>
      </c>
      <c r="AS1282" s="34">
        <v>0</v>
      </c>
      <c r="AT1282" s="34">
        <v>0</v>
      </c>
      <c r="AU1282" s="34">
        <v>0</v>
      </c>
      <c r="AV1282" s="34">
        <v>0</v>
      </c>
    </row>
    <row r="1283" spans="1:48" ht="114.75" x14ac:dyDescent="0.5">
      <c r="A1283" s="53">
        <v>1183</v>
      </c>
      <c r="B1283" s="50" t="s">
        <v>2848</v>
      </c>
      <c r="C1283" s="51" t="s">
        <v>2849</v>
      </c>
      <c r="D1283" s="52">
        <v>2020</v>
      </c>
      <c r="E1283" s="52">
        <v>2022</v>
      </c>
      <c r="F1283" s="33">
        <v>27733.439999999999</v>
      </c>
      <c r="G1283" s="34">
        <f t="shared" si="1031"/>
        <v>3.45</v>
      </c>
      <c r="H1283" s="34">
        <f t="shared" si="1032"/>
        <v>0.25</v>
      </c>
      <c r="I1283" s="34">
        <f t="shared" si="1033"/>
        <v>27733.438000000002</v>
      </c>
      <c r="J1283" s="34">
        <f t="shared" si="1034"/>
        <v>27733.438000000002</v>
      </c>
      <c r="K1283" s="34">
        <f t="shared" si="1035"/>
        <v>0</v>
      </c>
      <c r="L1283" s="34">
        <f t="shared" si="1036"/>
        <v>0</v>
      </c>
      <c r="M1283" s="34">
        <f t="shared" si="1037"/>
        <v>0</v>
      </c>
      <c r="N1283" s="34">
        <v>0</v>
      </c>
      <c r="O1283" s="34">
        <v>0</v>
      </c>
      <c r="P1283" s="34">
        <f t="shared" si="1038"/>
        <v>10</v>
      </c>
      <c r="Q1283" s="33">
        <v>10</v>
      </c>
      <c r="R1283" s="34">
        <v>0</v>
      </c>
      <c r="S1283" s="34">
        <v>0</v>
      </c>
      <c r="T1283" s="34">
        <v>0</v>
      </c>
      <c r="U1283" s="34">
        <v>0</v>
      </c>
      <c r="V1283" s="34">
        <v>0</v>
      </c>
      <c r="W1283" s="34">
        <f t="shared" si="1039"/>
        <v>5544.6880000000001</v>
      </c>
      <c r="X1283" s="34">
        <f>27723.44*0.2</f>
        <v>5544.6880000000001</v>
      </c>
      <c r="Y1283" s="34">
        <v>0</v>
      </c>
      <c r="Z1283" s="34">
        <v>0</v>
      </c>
      <c r="AA1283" s="34">
        <v>0</v>
      </c>
      <c r="AB1283" s="34">
        <v>3.45</v>
      </c>
      <c r="AC1283" s="34">
        <v>0.25</v>
      </c>
      <c r="AD1283" s="34">
        <f t="shared" si="1040"/>
        <v>178.75</v>
      </c>
      <c r="AE1283" s="34">
        <v>178.75</v>
      </c>
      <c r="AF1283" s="34">
        <v>0</v>
      </c>
      <c r="AG1283" s="34">
        <v>0</v>
      </c>
      <c r="AH1283" s="34">
        <v>0</v>
      </c>
      <c r="AI1283" s="34">
        <v>0</v>
      </c>
      <c r="AJ1283" s="34">
        <v>0</v>
      </c>
      <c r="AK1283" s="34">
        <f t="shared" si="1041"/>
        <v>22000</v>
      </c>
      <c r="AL1283" s="34">
        <v>22000</v>
      </c>
      <c r="AM1283" s="34">
        <v>0</v>
      </c>
      <c r="AN1283" s="34">
        <v>0</v>
      </c>
      <c r="AO1283" s="34">
        <v>0</v>
      </c>
      <c r="AP1283" s="34">
        <v>0</v>
      </c>
      <c r="AQ1283" s="34">
        <v>0</v>
      </c>
      <c r="AR1283" s="34">
        <f t="shared" si="1042"/>
        <v>0</v>
      </c>
      <c r="AS1283" s="34">
        <v>0</v>
      </c>
      <c r="AT1283" s="34">
        <v>0</v>
      </c>
      <c r="AU1283" s="34">
        <v>0</v>
      </c>
      <c r="AV1283" s="34">
        <v>0</v>
      </c>
    </row>
    <row r="1284" spans="1:48" ht="114.75" x14ac:dyDescent="0.5">
      <c r="A1284" s="53">
        <v>1184</v>
      </c>
      <c r="B1284" s="50" t="s">
        <v>2850</v>
      </c>
      <c r="C1284" s="51" t="s">
        <v>2851</v>
      </c>
      <c r="D1284" s="52">
        <v>2020</v>
      </c>
      <c r="E1284" s="52">
        <v>2021</v>
      </c>
      <c r="F1284" s="33">
        <v>13569.18</v>
      </c>
      <c r="G1284" s="34">
        <f t="shared" si="1031"/>
        <v>0.4</v>
      </c>
      <c r="H1284" s="34">
        <f t="shared" si="1032"/>
        <v>0.25</v>
      </c>
      <c r="I1284" s="34">
        <f t="shared" si="1033"/>
        <v>13569.18</v>
      </c>
      <c r="J1284" s="34">
        <f t="shared" si="1034"/>
        <v>13569.18</v>
      </c>
      <c r="K1284" s="34">
        <f t="shared" si="1035"/>
        <v>0</v>
      </c>
      <c r="L1284" s="34">
        <f t="shared" si="1036"/>
        <v>0</v>
      </c>
      <c r="M1284" s="34">
        <f t="shared" si="1037"/>
        <v>0</v>
      </c>
      <c r="N1284" s="34">
        <v>0</v>
      </c>
      <c r="O1284" s="34">
        <v>0</v>
      </c>
      <c r="P1284" s="34">
        <f t="shared" si="1038"/>
        <v>10</v>
      </c>
      <c r="Q1284" s="33">
        <v>10</v>
      </c>
      <c r="R1284" s="34">
        <v>0</v>
      </c>
      <c r="S1284" s="34">
        <v>0</v>
      </c>
      <c r="T1284" s="34">
        <v>0</v>
      </c>
      <c r="U1284" s="34">
        <v>0.4</v>
      </c>
      <c r="V1284" s="34">
        <v>0.25</v>
      </c>
      <c r="W1284" s="34">
        <f t="shared" si="1039"/>
        <v>559.17999999999995</v>
      </c>
      <c r="X1284" s="34">
        <v>559.17999999999995</v>
      </c>
      <c r="Y1284" s="34">
        <v>0</v>
      </c>
      <c r="Z1284" s="34">
        <v>0</v>
      </c>
      <c r="AA1284" s="34">
        <v>0</v>
      </c>
      <c r="AB1284" s="34">
        <v>0</v>
      </c>
      <c r="AC1284" s="34">
        <v>0</v>
      </c>
      <c r="AD1284" s="34">
        <f t="shared" si="1040"/>
        <v>13000</v>
      </c>
      <c r="AE1284" s="34">
        <v>13000</v>
      </c>
      <c r="AF1284" s="34">
        <v>0</v>
      </c>
      <c r="AG1284" s="34">
        <v>0</v>
      </c>
      <c r="AH1284" s="34">
        <v>0</v>
      </c>
      <c r="AI1284" s="34">
        <v>0</v>
      </c>
      <c r="AJ1284" s="34">
        <v>0</v>
      </c>
      <c r="AK1284" s="34">
        <f t="shared" si="1041"/>
        <v>0</v>
      </c>
      <c r="AL1284" s="34">
        <v>0</v>
      </c>
      <c r="AM1284" s="34">
        <v>0</v>
      </c>
      <c r="AN1284" s="34">
        <v>0</v>
      </c>
      <c r="AO1284" s="34">
        <v>0</v>
      </c>
      <c r="AP1284" s="34">
        <v>0</v>
      </c>
      <c r="AQ1284" s="34">
        <v>0</v>
      </c>
      <c r="AR1284" s="34">
        <f t="shared" si="1042"/>
        <v>0</v>
      </c>
      <c r="AS1284" s="34">
        <v>0</v>
      </c>
      <c r="AT1284" s="34">
        <v>0</v>
      </c>
      <c r="AU1284" s="34">
        <v>0</v>
      </c>
      <c r="AV1284" s="34">
        <v>0</v>
      </c>
    </row>
    <row r="1285" spans="1:48" ht="229.5" x14ac:dyDescent="0.5">
      <c r="A1285" s="53">
        <v>1185</v>
      </c>
      <c r="B1285" s="50" t="s">
        <v>2437</v>
      </c>
      <c r="C1285" s="34" t="s">
        <v>2438</v>
      </c>
      <c r="D1285" s="52">
        <v>2020</v>
      </c>
      <c r="E1285" s="52">
        <v>2021</v>
      </c>
      <c r="F1285" s="33">
        <v>14479.36</v>
      </c>
      <c r="G1285" s="34">
        <f t="shared" si="1031"/>
        <v>1.4</v>
      </c>
      <c r="H1285" s="34">
        <f t="shared" si="1032"/>
        <v>0</v>
      </c>
      <c r="I1285" s="34">
        <f t="shared" si="1033"/>
        <v>14176.44</v>
      </c>
      <c r="J1285" s="34">
        <f t="shared" si="1034"/>
        <v>14176.44</v>
      </c>
      <c r="K1285" s="34">
        <f t="shared" si="1035"/>
        <v>0</v>
      </c>
      <c r="L1285" s="34">
        <f t="shared" si="1036"/>
        <v>0</v>
      </c>
      <c r="M1285" s="34">
        <f t="shared" si="1037"/>
        <v>0</v>
      </c>
      <c r="N1285" s="34">
        <v>0</v>
      </c>
      <c r="O1285" s="34">
        <v>0</v>
      </c>
      <c r="P1285" s="34">
        <f t="shared" si="1038"/>
        <v>697.08</v>
      </c>
      <c r="Q1285" s="33">
        <v>697.08</v>
      </c>
      <c r="R1285" s="34">
        <v>0</v>
      </c>
      <c r="S1285" s="34">
        <v>0</v>
      </c>
      <c r="T1285" s="34">
        <v>0</v>
      </c>
      <c r="U1285" s="34">
        <v>1.4</v>
      </c>
      <c r="V1285" s="34">
        <v>0</v>
      </c>
      <c r="W1285" s="34">
        <f t="shared" si="1039"/>
        <v>479.36</v>
      </c>
      <c r="X1285" s="34">
        <v>479.36</v>
      </c>
      <c r="Y1285" s="34">
        <v>0</v>
      </c>
      <c r="Z1285" s="34">
        <v>0</v>
      </c>
      <c r="AA1285" s="34">
        <v>0</v>
      </c>
      <c r="AB1285" s="34">
        <v>0</v>
      </c>
      <c r="AC1285" s="34">
        <v>0</v>
      </c>
      <c r="AD1285" s="34">
        <f t="shared" si="1040"/>
        <v>13000</v>
      </c>
      <c r="AE1285" s="34">
        <v>13000</v>
      </c>
      <c r="AF1285" s="34">
        <v>0</v>
      </c>
      <c r="AG1285" s="34">
        <v>0</v>
      </c>
      <c r="AH1285" s="34">
        <v>0</v>
      </c>
      <c r="AI1285" s="34">
        <v>0</v>
      </c>
      <c r="AJ1285" s="34">
        <v>0</v>
      </c>
      <c r="AK1285" s="34">
        <f t="shared" si="1041"/>
        <v>0</v>
      </c>
      <c r="AL1285" s="34">
        <v>0</v>
      </c>
      <c r="AM1285" s="34">
        <v>0</v>
      </c>
      <c r="AN1285" s="34">
        <v>0</v>
      </c>
      <c r="AO1285" s="34">
        <v>0</v>
      </c>
      <c r="AP1285" s="34">
        <v>0</v>
      </c>
      <c r="AQ1285" s="34">
        <v>0</v>
      </c>
      <c r="AR1285" s="34">
        <f t="shared" si="1042"/>
        <v>0</v>
      </c>
      <c r="AS1285" s="34">
        <v>0</v>
      </c>
      <c r="AT1285" s="34">
        <v>0</v>
      </c>
      <c r="AU1285" s="34">
        <v>0</v>
      </c>
      <c r="AV1285" s="34">
        <v>0</v>
      </c>
    </row>
    <row r="1286" spans="1:48" ht="267.75" x14ac:dyDescent="0.5">
      <c r="A1286" s="53">
        <v>1186</v>
      </c>
      <c r="B1286" s="50" t="s">
        <v>2439</v>
      </c>
      <c r="C1286" s="51" t="s">
        <v>2440</v>
      </c>
      <c r="D1286" s="52">
        <v>2020</v>
      </c>
      <c r="E1286" s="52">
        <v>2021</v>
      </c>
      <c r="F1286" s="33">
        <v>9752.73</v>
      </c>
      <c r="G1286" s="34">
        <f t="shared" si="1031"/>
        <v>0.6</v>
      </c>
      <c r="H1286" s="34">
        <f t="shared" si="1032"/>
        <v>0.63</v>
      </c>
      <c r="I1286" s="34">
        <f t="shared" si="1033"/>
        <v>9423.08</v>
      </c>
      <c r="J1286" s="34">
        <f t="shared" si="1034"/>
        <v>9423.08</v>
      </c>
      <c r="K1286" s="34">
        <f t="shared" si="1035"/>
        <v>0</v>
      </c>
      <c r="L1286" s="34">
        <f t="shared" si="1036"/>
        <v>0</v>
      </c>
      <c r="M1286" s="34">
        <f t="shared" si="1037"/>
        <v>0</v>
      </c>
      <c r="N1286" s="34">
        <v>0</v>
      </c>
      <c r="O1286" s="34">
        <v>0</v>
      </c>
      <c r="P1286" s="34">
        <f t="shared" si="1038"/>
        <v>670.35</v>
      </c>
      <c r="Q1286" s="33">
        <v>670.35</v>
      </c>
      <c r="R1286" s="34">
        <v>0</v>
      </c>
      <c r="S1286" s="34">
        <v>0</v>
      </c>
      <c r="T1286" s="34">
        <v>0</v>
      </c>
      <c r="U1286" s="34">
        <v>0.6</v>
      </c>
      <c r="V1286" s="34">
        <v>0.63</v>
      </c>
      <c r="W1286" s="34">
        <f t="shared" si="1039"/>
        <v>752.73</v>
      </c>
      <c r="X1286" s="34">
        <v>752.73</v>
      </c>
      <c r="Y1286" s="34">
        <v>0</v>
      </c>
      <c r="Z1286" s="34">
        <v>0</v>
      </c>
      <c r="AA1286" s="34">
        <v>0</v>
      </c>
      <c r="AB1286" s="34">
        <v>0</v>
      </c>
      <c r="AC1286" s="34">
        <v>0</v>
      </c>
      <c r="AD1286" s="34">
        <f t="shared" si="1040"/>
        <v>8000</v>
      </c>
      <c r="AE1286" s="34">
        <v>8000</v>
      </c>
      <c r="AF1286" s="34">
        <v>0</v>
      </c>
      <c r="AG1286" s="34">
        <v>0</v>
      </c>
      <c r="AH1286" s="34">
        <v>0</v>
      </c>
      <c r="AI1286" s="34">
        <v>0</v>
      </c>
      <c r="AJ1286" s="34">
        <v>0</v>
      </c>
      <c r="AK1286" s="34">
        <f t="shared" si="1041"/>
        <v>0</v>
      </c>
      <c r="AL1286" s="34">
        <v>0</v>
      </c>
      <c r="AM1286" s="34">
        <v>0</v>
      </c>
      <c r="AN1286" s="34">
        <v>0</v>
      </c>
      <c r="AO1286" s="34">
        <v>0</v>
      </c>
      <c r="AP1286" s="34">
        <v>0</v>
      </c>
      <c r="AQ1286" s="34">
        <v>0</v>
      </c>
      <c r="AR1286" s="34">
        <f t="shared" si="1042"/>
        <v>0</v>
      </c>
      <c r="AS1286" s="34">
        <v>0</v>
      </c>
      <c r="AT1286" s="34">
        <v>0</v>
      </c>
      <c r="AU1286" s="34">
        <v>0</v>
      </c>
      <c r="AV1286" s="34">
        <v>0</v>
      </c>
    </row>
    <row r="1287" spans="1:48" ht="38.25" x14ac:dyDescent="0.5">
      <c r="A1287" s="53"/>
      <c r="B1287" s="43" t="s">
        <v>881</v>
      </c>
      <c r="C1287" s="48"/>
      <c r="D1287" s="52"/>
      <c r="E1287" s="45"/>
      <c r="F1287" s="35">
        <f t="shared" ref="F1287:O1287" si="1043">SUM(F1288:F1301)</f>
        <v>256157.53544999997</v>
      </c>
      <c r="G1287" s="35">
        <f t="shared" si="1043"/>
        <v>32.58</v>
      </c>
      <c r="H1287" s="35">
        <f t="shared" si="1043"/>
        <v>1.96</v>
      </c>
      <c r="I1287" s="35">
        <f t="shared" si="1043"/>
        <v>244034.622</v>
      </c>
      <c r="J1287" s="35">
        <f t="shared" si="1043"/>
        <v>200214.20199999999</v>
      </c>
      <c r="K1287" s="35">
        <f t="shared" si="1043"/>
        <v>43820.42</v>
      </c>
      <c r="L1287" s="35">
        <f t="shared" si="1043"/>
        <v>0</v>
      </c>
      <c r="M1287" s="35">
        <f t="shared" si="1043"/>
        <v>0</v>
      </c>
      <c r="N1287" s="35">
        <f t="shared" si="1043"/>
        <v>4.0299999999999994</v>
      </c>
      <c r="O1287" s="35">
        <f t="shared" si="1043"/>
        <v>0</v>
      </c>
      <c r="P1287" s="35">
        <f t="shared" ref="P1287:V1287" si="1044">SUM(P1288:P1301)</f>
        <v>32720.589999999993</v>
      </c>
      <c r="Q1287" s="35">
        <f t="shared" si="1044"/>
        <v>32720.589999999993</v>
      </c>
      <c r="R1287" s="35">
        <f t="shared" si="1044"/>
        <v>0</v>
      </c>
      <c r="S1287" s="35">
        <f t="shared" si="1044"/>
        <v>0</v>
      </c>
      <c r="T1287" s="35">
        <f t="shared" si="1044"/>
        <v>0</v>
      </c>
      <c r="U1287" s="35">
        <f t="shared" si="1044"/>
        <v>1.75</v>
      </c>
      <c r="V1287" s="35">
        <f t="shared" si="1044"/>
        <v>0.7</v>
      </c>
      <c r="W1287" s="35">
        <f t="shared" ref="W1287:AC1287" si="1045">SUM(W1288:W1301)</f>
        <v>44289.342000000004</v>
      </c>
      <c r="X1287" s="35">
        <f t="shared" si="1045"/>
        <v>44289.342000000004</v>
      </c>
      <c r="Y1287" s="35">
        <f t="shared" si="1045"/>
        <v>0</v>
      </c>
      <c r="Z1287" s="35">
        <f t="shared" si="1045"/>
        <v>0</v>
      </c>
      <c r="AA1287" s="35">
        <f t="shared" si="1045"/>
        <v>0</v>
      </c>
      <c r="AB1287" s="35">
        <f t="shared" si="1045"/>
        <v>17.899999999999999</v>
      </c>
      <c r="AC1287" s="35">
        <f t="shared" si="1045"/>
        <v>1.26</v>
      </c>
      <c r="AD1287" s="35">
        <f t="shared" ref="AD1287:AJ1287" si="1046">SUM(AD1288:AD1301)</f>
        <v>8748.0299999999988</v>
      </c>
      <c r="AE1287" s="35">
        <f t="shared" si="1046"/>
        <v>8748.0299999999988</v>
      </c>
      <c r="AF1287" s="35">
        <f t="shared" si="1046"/>
        <v>0</v>
      </c>
      <c r="AG1287" s="35">
        <f t="shared" si="1046"/>
        <v>0</v>
      </c>
      <c r="AH1287" s="35">
        <f t="shared" si="1046"/>
        <v>0</v>
      </c>
      <c r="AI1287" s="35">
        <f t="shared" si="1046"/>
        <v>8.5</v>
      </c>
      <c r="AJ1287" s="35">
        <f t="shared" si="1046"/>
        <v>0</v>
      </c>
      <c r="AK1287" s="35">
        <f t="shared" ref="AK1287:AQ1287" si="1047">SUM(AK1288:AK1301)</f>
        <v>142562.63</v>
      </c>
      <c r="AL1287" s="35">
        <f t="shared" si="1047"/>
        <v>98742.209999999992</v>
      </c>
      <c r="AM1287" s="35">
        <f t="shared" si="1047"/>
        <v>43820.42</v>
      </c>
      <c r="AN1287" s="35">
        <f t="shared" si="1047"/>
        <v>0</v>
      </c>
      <c r="AO1287" s="35">
        <f t="shared" si="1047"/>
        <v>0</v>
      </c>
      <c r="AP1287" s="35">
        <f t="shared" si="1047"/>
        <v>0.4</v>
      </c>
      <c r="AQ1287" s="35">
        <f t="shared" si="1047"/>
        <v>0</v>
      </c>
      <c r="AR1287" s="35">
        <f t="shared" ref="AR1287:AV1287" si="1048">SUM(AR1288:AR1301)</f>
        <v>15714.03</v>
      </c>
      <c r="AS1287" s="35">
        <f t="shared" si="1048"/>
        <v>15714.03</v>
      </c>
      <c r="AT1287" s="35">
        <f t="shared" si="1048"/>
        <v>0</v>
      </c>
      <c r="AU1287" s="35">
        <f t="shared" si="1048"/>
        <v>0</v>
      </c>
      <c r="AV1287" s="35">
        <f t="shared" si="1048"/>
        <v>0</v>
      </c>
    </row>
    <row r="1288" spans="1:48" ht="153" x14ac:dyDescent="0.5">
      <c r="A1288" s="53">
        <v>1187</v>
      </c>
      <c r="B1288" s="50" t="s">
        <v>2441</v>
      </c>
      <c r="C1288" s="51" t="s">
        <v>2442</v>
      </c>
      <c r="D1288" s="52">
        <v>2017</v>
      </c>
      <c r="E1288" s="52">
        <v>2020</v>
      </c>
      <c r="F1288" s="33">
        <v>13687.283359999999</v>
      </c>
      <c r="G1288" s="34">
        <f t="shared" ref="G1288:G1301" si="1049">N1288+U1288+AB1288+AI1288+AP1288</f>
        <v>2</v>
      </c>
      <c r="H1288" s="34">
        <f t="shared" ref="H1288:H1301" si="1050">O1288+V1288+AC1288+AJ1288+AQ1288</f>
        <v>0</v>
      </c>
      <c r="I1288" s="34">
        <f t="shared" ref="I1288:I1301" si="1051">J1288+K1288+L1288</f>
        <v>11343.49</v>
      </c>
      <c r="J1288" s="34">
        <f t="shared" ref="J1288:J1301" si="1052">Q1288+X1288+AE1288+AL1288+AS1288</f>
        <v>11343.49</v>
      </c>
      <c r="K1288" s="34">
        <f t="shared" ref="K1288:K1301" si="1053">R1288+Y1288+AF1288+AM1288+AT1288</f>
        <v>0</v>
      </c>
      <c r="L1288" s="34">
        <f t="shared" ref="L1288:L1301" si="1054">S1288+Z1288+AG1288+AN1288+AU1288</f>
        <v>0</v>
      </c>
      <c r="M1288" s="34">
        <f t="shared" ref="M1288:M1301" si="1055">T1288+AA1288+AH1288+AO1288+AV1288</f>
        <v>0</v>
      </c>
      <c r="N1288" s="34">
        <v>2</v>
      </c>
      <c r="O1288" s="34">
        <v>0</v>
      </c>
      <c r="P1288" s="34">
        <f t="shared" ref="P1288:P1301" si="1056">Q1288+R1288+S1288</f>
        <v>11343.49</v>
      </c>
      <c r="Q1288" s="34">
        <v>11343.49</v>
      </c>
      <c r="R1288" s="34">
        <v>0</v>
      </c>
      <c r="S1288" s="34">
        <v>0</v>
      </c>
      <c r="T1288" s="34">
        <v>0</v>
      </c>
      <c r="U1288" s="34">
        <v>0</v>
      </c>
      <c r="V1288" s="34">
        <v>0</v>
      </c>
      <c r="W1288" s="34">
        <f t="shared" ref="W1288:W1301" si="1057">X1288+Y1288+Z1288</f>
        <v>0</v>
      </c>
      <c r="X1288" s="34">
        <v>0</v>
      </c>
      <c r="Y1288" s="34">
        <v>0</v>
      </c>
      <c r="Z1288" s="34">
        <v>0</v>
      </c>
      <c r="AA1288" s="34">
        <v>0</v>
      </c>
      <c r="AB1288" s="34">
        <v>0</v>
      </c>
      <c r="AC1288" s="34">
        <v>0</v>
      </c>
      <c r="AD1288" s="34">
        <f t="shared" ref="AD1288:AD1301" si="1058">AE1288+AF1288+AG1288</f>
        <v>0</v>
      </c>
      <c r="AE1288" s="34">
        <v>0</v>
      </c>
      <c r="AF1288" s="34">
        <v>0</v>
      </c>
      <c r="AG1288" s="34">
        <v>0</v>
      </c>
      <c r="AH1288" s="34">
        <v>0</v>
      </c>
      <c r="AI1288" s="34">
        <v>0</v>
      </c>
      <c r="AJ1288" s="34">
        <v>0</v>
      </c>
      <c r="AK1288" s="34">
        <f t="shared" ref="AK1288:AK1301" si="1059">AL1288+AM1288+AN1288</f>
        <v>0</v>
      </c>
      <c r="AL1288" s="34">
        <v>0</v>
      </c>
      <c r="AM1288" s="34">
        <v>0</v>
      </c>
      <c r="AN1288" s="34">
        <v>0</v>
      </c>
      <c r="AO1288" s="34">
        <v>0</v>
      </c>
      <c r="AP1288" s="34">
        <v>0</v>
      </c>
      <c r="AQ1288" s="34">
        <v>0</v>
      </c>
      <c r="AR1288" s="34">
        <f t="shared" ref="AR1288:AR1301" si="1060">AS1288+AT1288+AU1288</f>
        <v>0</v>
      </c>
      <c r="AS1288" s="34">
        <v>0</v>
      </c>
      <c r="AT1288" s="34">
        <v>0</v>
      </c>
      <c r="AU1288" s="34">
        <v>0</v>
      </c>
      <c r="AV1288" s="34">
        <v>0</v>
      </c>
    </row>
    <row r="1289" spans="1:48" ht="114.75" x14ac:dyDescent="0.5">
      <c r="A1289" s="53">
        <v>1188</v>
      </c>
      <c r="B1289" s="50" t="s">
        <v>2443</v>
      </c>
      <c r="C1289" s="51" t="s">
        <v>2444</v>
      </c>
      <c r="D1289" s="52">
        <v>2020</v>
      </c>
      <c r="E1289" s="52">
        <v>2023</v>
      </c>
      <c r="F1289" s="33">
        <v>17000.43</v>
      </c>
      <c r="G1289" s="34">
        <f t="shared" si="1049"/>
        <v>2</v>
      </c>
      <c r="H1289" s="34">
        <f t="shared" si="1050"/>
        <v>0</v>
      </c>
      <c r="I1289" s="34">
        <f t="shared" si="1051"/>
        <v>14605.12</v>
      </c>
      <c r="J1289" s="34">
        <f t="shared" si="1052"/>
        <v>14605.12</v>
      </c>
      <c r="K1289" s="34">
        <f t="shared" si="1053"/>
        <v>0</v>
      </c>
      <c r="L1289" s="34">
        <f t="shared" si="1054"/>
        <v>0</v>
      </c>
      <c r="M1289" s="34">
        <f t="shared" si="1055"/>
        <v>0</v>
      </c>
      <c r="N1289" s="34">
        <v>0</v>
      </c>
      <c r="O1289" s="34">
        <v>0</v>
      </c>
      <c r="P1289" s="34">
        <f t="shared" si="1056"/>
        <v>137.44</v>
      </c>
      <c r="Q1289" s="34">
        <v>137.44</v>
      </c>
      <c r="R1289" s="34">
        <v>0</v>
      </c>
      <c r="S1289" s="34">
        <v>0</v>
      </c>
      <c r="T1289" s="34">
        <v>0</v>
      </c>
      <c r="U1289" s="34">
        <v>0</v>
      </c>
      <c r="V1289" s="34">
        <v>0</v>
      </c>
      <c r="W1289" s="34">
        <f t="shared" si="1057"/>
        <v>14447.68</v>
      </c>
      <c r="X1289" s="34">
        <v>14447.68</v>
      </c>
      <c r="Y1289" s="34">
        <v>0</v>
      </c>
      <c r="Z1289" s="34">
        <v>0</v>
      </c>
      <c r="AA1289" s="34">
        <v>0</v>
      </c>
      <c r="AB1289" s="34">
        <v>0</v>
      </c>
      <c r="AC1289" s="34">
        <v>0</v>
      </c>
      <c r="AD1289" s="34">
        <f t="shared" si="1058"/>
        <v>10</v>
      </c>
      <c r="AE1289" s="34">
        <v>10</v>
      </c>
      <c r="AF1289" s="34">
        <v>0</v>
      </c>
      <c r="AG1289" s="34">
        <v>0</v>
      </c>
      <c r="AH1289" s="34">
        <v>0</v>
      </c>
      <c r="AI1289" s="34">
        <v>2</v>
      </c>
      <c r="AJ1289" s="34">
        <v>0</v>
      </c>
      <c r="AK1289" s="34">
        <f t="shared" si="1059"/>
        <v>10</v>
      </c>
      <c r="AL1289" s="34">
        <v>10</v>
      </c>
      <c r="AM1289" s="34">
        <v>0</v>
      </c>
      <c r="AN1289" s="34">
        <v>0</v>
      </c>
      <c r="AO1289" s="34">
        <v>0</v>
      </c>
      <c r="AP1289" s="34">
        <v>0</v>
      </c>
      <c r="AQ1289" s="34">
        <v>0</v>
      </c>
      <c r="AR1289" s="34">
        <f t="shared" si="1060"/>
        <v>0</v>
      </c>
      <c r="AS1289" s="34">
        <v>0</v>
      </c>
      <c r="AT1289" s="34">
        <v>0</v>
      </c>
      <c r="AU1289" s="34">
        <v>0</v>
      </c>
      <c r="AV1289" s="34">
        <v>0</v>
      </c>
    </row>
    <row r="1290" spans="1:48" ht="76.5" x14ac:dyDescent="0.5">
      <c r="A1290" s="53">
        <v>1189</v>
      </c>
      <c r="B1290" s="50" t="s">
        <v>2445</v>
      </c>
      <c r="C1290" s="51" t="s">
        <v>2446</v>
      </c>
      <c r="D1290" s="52">
        <v>2019</v>
      </c>
      <c r="E1290" s="52">
        <v>2024</v>
      </c>
      <c r="F1290" s="33">
        <v>1634.31</v>
      </c>
      <c r="G1290" s="34">
        <f t="shared" si="1049"/>
        <v>0.4</v>
      </c>
      <c r="H1290" s="34">
        <f t="shared" si="1050"/>
        <v>0</v>
      </c>
      <c r="I1290" s="34">
        <f t="shared" si="1051"/>
        <v>1634.31</v>
      </c>
      <c r="J1290" s="34">
        <f t="shared" si="1052"/>
        <v>1634.31</v>
      </c>
      <c r="K1290" s="34">
        <f t="shared" si="1053"/>
        <v>0</v>
      </c>
      <c r="L1290" s="34">
        <f t="shared" si="1054"/>
        <v>0</v>
      </c>
      <c r="M1290" s="34">
        <f t="shared" si="1055"/>
        <v>0</v>
      </c>
      <c r="N1290" s="34">
        <v>0</v>
      </c>
      <c r="O1290" s="34">
        <v>0</v>
      </c>
      <c r="P1290" s="34">
        <f t="shared" si="1056"/>
        <v>0</v>
      </c>
      <c r="Q1290" s="34">
        <v>0</v>
      </c>
      <c r="R1290" s="34">
        <v>0</v>
      </c>
      <c r="S1290" s="34">
        <v>0</v>
      </c>
      <c r="T1290" s="34">
        <v>0</v>
      </c>
      <c r="U1290" s="34">
        <v>0</v>
      </c>
      <c r="V1290" s="34">
        <v>0</v>
      </c>
      <c r="W1290" s="34">
        <f t="shared" si="1057"/>
        <v>0</v>
      </c>
      <c r="X1290" s="34">
        <v>0</v>
      </c>
      <c r="Y1290" s="34">
        <v>0</v>
      </c>
      <c r="Z1290" s="34">
        <v>0</v>
      </c>
      <c r="AA1290" s="34">
        <v>0</v>
      </c>
      <c r="AB1290" s="34">
        <v>0</v>
      </c>
      <c r="AC1290" s="34">
        <v>0</v>
      </c>
      <c r="AD1290" s="34">
        <f t="shared" si="1058"/>
        <v>0</v>
      </c>
      <c r="AE1290" s="34">
        <v>0</v>
      </c>
      <c r="AF1290" s="34">
        <v>0</v>
      </c>
      <c r="AG1290" s="34">
        <v>0</v>
      </c>
      <c r="AH1290" s="34">
        <v>0</v>
      </c>
      <c r="AI1290" s="34">
        <v>0</v>
      </c>
      <c r="AJ1290" s="34">
        <v>0</v>
      </c>
      <c r="AK1290" s="34">
        <f t="shared" si="1059"/>
        <v>634.30999999999995</v>
      </c>
      <c r="AL1290" s="34">
        <v>634.30999999999995</v>
      </c>
      <c r="AM1290" s="34">
        <v>0</v>
      </c>
      <c r="AN1290" s="34">
        <v>0</v>
      </c>
      <c r="AO1290" s="34">
        <v>0</v>
      </c>
      <c r="AP1290" s="34">
        <v>0.4</v>
      </c>
      <c r="AQ1290" s="34">
        <v>0</v>
      </c>
      <c r="AR1290" s="34">
        <f t="shared" si="1060"/>
        <v>1000</v>
      </c>
      <c r="AS1290" s="34">
        <v>1000</v>
      </c>
      <c r="AT1290" s="34">
        <v>0</v>
      </c>
      <c r="AU1290" s="34">
        <v>0</v>
      </c>
      <c r="AV1290" s="34">
        <v>0</v>
      </c>
    </row>
    <row r="1291" spans="1:48" ht="114.75" x14ac:dyDescent="0.5">
      <c r="A1291" s="53">
        <v>1190</v>
      </c>
      <c r="B1291" s="50" t="s">
        <v>2447</v>
      </c>
      <c r="C1291" s="51" t="s">
        <v>2448</v>
      </c>
      <c r="D1291" s="52">
        <v>2019</v>
      </c>
      <c r="E1291" s="52">
        <v>2021</v>
      </c>
      <c r="F1291" s="33">
        <v>538.65</v>
      </c>
      <c r="G1291" s="34">
        <f t="shared" si="1049"/>
        <v>0.45</v>
      </c>
      <c r="H1291" s="34">
        <f t="shared" si="1050"/>
        <v>0</v>
      </c>
      <c r="I1291" s="34">
        <f t="shared" si="1051"/>
        <v>30</v>
      </c>
      <c r="J1291" s="34">
        <f t="shared" si="1052"/>
        <v>30</v>
      </c>
      <c r="K1291" s="34">
        <f t="shared" si="1053"/>
        <v>0</v>
      </c>
      <c r="L1291" s="34">
        <f t="shared" si="1054"/>
        <v>0</v>
      </c>
      <c r="M1291" s="34">
        <f t="shared" si="1055"/>
        <v>0</v>
      </c>
      <c r="N1291" s="34">
        <v>0</v>
      </c>
      <c r="O1291" s="34">
        <v>0</v>
      </c>
      <c r="P1291" s="34">
        <f t="shared" si="1056"/>
        <v>20</v>
      </c>
      <c r="Q1291" s="34">
        <v>20</v>
      </c>
      <c r="R1291" s="34">
        <v>0</v>
      </c>
      <c r="S1291" s="34">
        <v>0</v>
      </c>
      <c r="T1291" s="34">
        <v>0</v>
      </c>
      <c r="U1291" s="34">
        <v>0.45</v>
      </c>
      <c r="V1291" s="34">
        <v>0</v>
      </c>
      <c r="W1291" s="34">
        <f t="shared" si="1057"/>
        <v>10</v>
      </c>
      <c r="X1291" s="34">
        <v>10</v>
      </c>
      <c r="Y1291" s="34">
        <v>0</v>
      </c>
      <c r="Z1291" s="34">
        <v>0</v>
      </c>
      <c r="AA1291" s="34">
        <v>0</v>
      </c>
      <c r="AB1291" s="34">
        <v>0</v>
      </c>
      <c r="AC1291" s="34">
        <v>0</v>
      </c>
      <c r="AD1291" s="34">
        <f t="shared" si="1058"/>
        <v>0</v>
      </c>
      <c r="AE1291" s="34">
        <v>0</v>
      </c>
      <c r="AF1291" s="34">
        <v>0</v>
      </c>
      <c r="AG1291" s="34">
        <v>0</v>
      </c>
      <c r="AH1291" s="34">
        <v>0</v>
      </c>
      <c r="AI1291" s="34">
        <v>0</v>
      </c>
      <c r="AJ1291" s="34">
        <v>0</v>
      </c>
      <c r="AK1291" s="34">
        <f t="shared" si="1059"/>
        <v>0</v>
      </c>
      <c r="AL1291" s="34">
        <v>0</v>
      </c>
      <c r="AM1291" s="34">
        <v>0</v>
      </c>
      <c r="AN1291" s="34">
        <v>0</v>
      </c>
      <c r="AO1291" s="34">
        <v>0</v>
      </c>
      <c r="AP1291" s="34">
        <v>0</v>
      </c>
      <c r="AQ1291" s="34">
        <v>0</v>
      </c>
      <c r="AR1291" s="34">
        <f t="shared" si="1060"/>
        <v>0</v>
      </c>
      <c r="AS1291" s="34">
        <v>0</v>
      </c>
      <c r="AT1291" s="34">
        <v>0</v>
      </c>
      <c r="AU1291" s="34">
        <v>0</v>
      </c>
      <c r="AV1291" s="34">
        <v>0</v>
      </c>
    </row>
    <row r="1292" spans="1:48" ht="153" x14ac:dyDescent="0.5">
      <c r="A1292" s="53">
        <v>1191</v>
      </c>
      <c r="B1292" s="50" t="s">
        <v>2449</v>
      </c>
      <c r="C1292" s="51" t="s">
        <v>2450</v>
      </c>
      <c r="D1292" s="52">
        <v>2018</v>
      </c>
      <c r="E1292" s="52">
        <v>2020</v>
      </c>
      <c r="F1292" s="33">
        <v>14999.722089999999</v>
      </c>
      <c r="G1292" s="34">
        <f t="shared" si="1049"/>
        <v>2.0299999999999998</v>
      </c>
      <c r="H1292" s="34">
        <f t="shared" si="1050"/>
        <v>0</v>
      </c>
      <c r="I1292" s="34">
        <f t="shared" si="1051"/>
        <v>12143.74</v>
      </c>
      <c r="J1292" s="34">
        <f t="shared" si="1052"/>
        <v>12143.74</v>
      </c>
      <c r="K1292" s="34">
        <f t="shared" si="1053"/>
        <v>0</v>
      </c>
      <c r="L1292" s="34">
        <f t="shared" si="1054"/>
        <v>0</v>
      </c>
      <c r="M1292" s="34">
        <f t="shared" si="1055"/>
        <v>0</v>
      </c>
      <c r="N1292" s="34">
        <v>2.0299999999999998</v>
      </c>
      <c r="O1292" s="34">
        <v>0</v>
      </c>
      <c r="P1292" s="34">
        <f t="shared" si="1056"/>
        <v>12143.74</v>
      </c>
      <c r="Q1292" s="34">
        <v>12143.74</v>
      </c>
      <c r="R1292" s="34">
        <v>0</v>
      </c>
      <c r="S1292" s="34">
        <v>0</v>
      </c>
      <c r="T1292" s="34">
        <v>0</v>
      </c>
      <c r="U1292" s="34">
        <v>0</v>
      </c>
      <c r="V1292" s="34">
        <v>0</v>
      </c>
      <c r="W1292" s="34">
        <f t="shared" si="1057"/>
        <v>0</v>
      </c>
      <c r="X1292" s="34">
        <v>0</v>
      </c>
      <c r="Y1292" s="34">
        <v>0</v>
      </c>
      <c r="Z1292" s="34">
        <v>0</v>
      </c>
      <c r="AA1292" s="34">
        <v>0</v>
      </c>
      <c r="AB1292" s="34">
        <v>0</v>
      </c>
      <c r="AC1292" s="34">
        <v>0</v>
      </c>
      <c r="AD1292" s="34">
        <f t="shared" si="1058"/>
        <v>0</v>
      </c>
      <c r="AE1292" s="34">
        <v>0</v>
      </c>
      <c r="AF1292" s="34">
        <v>0</v>
      </c>
      <c r="AG1292" s="34">
        <v>0</v>
      </c>
      <c r="AH1292" s="34">
        <v>0</v>
      </c>
      <c r="AI1292" s="34">
        <v>0</v>
      </c>
      <c r="AJ1292" s="34">
        <v>0</v>
      </c>
      <c r="AK1292" s="34">
        <f t="shared" si="1059"/>
        <v>0</v>
      </c>
      <c r="AL1292" s="34">
        <v>0</v>
      </c>
      <c r="AM1292" s="34">
        <v>0</v>
      </c>
      <c r="AN1292" s="34">
        <v>0</v>
      </c>
      <c r="AO1292" s="34">
        <v>0</v>
      </c>
      <c r="AP1292" s="34">
        <v>0</v>
      </c>
      <c r="AQ1292" s="34">
        <v>0</v>
      </c>
      <c r="AR1292" s="34">
        <f t="shared" si="1060"/>
        <v>0</v>
      </c>
      <c r="AS1292" s="34">
        <v>0</v>
      </c>
      <c r="AT1292" s="34">
        <v>0</v>
      </c>
      <c r="AU1292" s="34">
        <v>0</v>
      </c>
      <c r="AV1292" s="34">
        <v>0</v>
      </c>
    </row>
    <row r="1293" spans="1:48" ht="114.75" x14ac:dyDescent="0.5">
      <c r="A1293" s="53">
        <v>1192</v>
      </c>
      <c r="B1293" s="50" t="s">
        <v>2451</v>
      </c>
      <c r="C1293" s="51" t="s">
        <v>2452</v>
      </c>
      <c r="D1293" s="52">
        <v>2018</v>
      </c>
      <c r="E1293" s="52">
        <v>2023</v>
      </c>
      <c r="F1293" s="33">
        <v>14088.23</v>
      </c>
      <c r="G1293" s="34">
        <f t="shared" si="1049"/>
        <v>2.14</v>
      </c>
      <c r="H1293" s="34">
        <f t="shared" si="1050"/>
        <v>0</v>
      </c>
      <c r="I1293" s="34">
        <f t="shared" si="1051"/>
        <v>14088.23</v>
      </c>
      <c r="J1293" s="34">
        <f t="shared" si="1052"/>
        <v>267.81</v>
      </c>
      <c r="K1293" s="34">
        <f t="shared" si="1053"/>
        <v>13820.42</v>
      </c>
      <c r="L1293" s="34">
        <f t="shared" si="1054"/>
        <v>0</v>
      </c>
      <c r="M1293" s="34">
        <f t="shared" si="1055"/>
        <v>0</v>
      </c>
      <c r="N1293" s="34">
        <v>0</v>
      </c>
      <c r="O1293" s="34">
        <v>0</v>
      </c>
      <c r="P1293" s="34">
        <f t="shared" si="1056"/>
        <v>0</v>
      </c>
      <c r="Q1293" s="34">
        <v>0</v>
      </c>
      <c r="R1293" s="34">
        <v>0</v>
      </c>
      <c r="S1293" s="34">
        <v>0</v>
      </c>
      <c r="T1293" s="34">
        <v>0</v>
      </c>
      <c r="U1293" s="34">
        <v>0</v>
      </c>
      <c r="V1293" s="34">
        <v>0</v>
      </c>
      <c r="W1293" s="34">
        <f t="shared" si="1057"/>
        <v>0</v>
      </c>
      <c r="X1293" s="34">
        <v>0</v>
      </c>
      <c r="Y1293" s="34">
        <v>0</v>
      </c>
      <c r="Z1293" s="34">
        <v>0</v>
      </c>
      <c r="AA1293" s="34">
        <v>0</v>
      </c>
      <c r="AB1293" s="34">
        <v>0</v>
      </c>
      <c r="AC1293" s="34">
        <v>0</v>
      </c>
      <c r="AD1293" s="34">
        <f t="shared" si="1058"/>
        <v>267.81</v>
      </c>
      <c r="AE1293" s="34">
        <v>267.81</v>
      </c>
      <c r="AF1293" s="34">
        <v>0</v>
      </c>
      <c r="AG1293" s="34">
        <v>0</v>
      </c>
      <c r="AH1293" s="34">
        <v>0</v>
      </c>
      <c r="AI1293" s="34">
        <v>2.14</v>
      </c>
      <c r="AJ1293" s="34">
        <v>0</v>
      </c>
      <c r="AK1293" s="34">
        <f t="shared" si="1059"/>
        <v>13820.42</v>
      </c>
      <c r="AL1293" s="34">
        <v>0</v>
      </c>
      <c r="AM1293" s="34">
        <v>13820.42</v>
      </c>
      <c r="AN1293" s="34">
        <v>0</v>
      </c>
      <c r="AO1293" s="34">
        <v>0</v>
      </c>
      <c r="AP1293" s="34">
        <v>0</v>
      </c>
      <c r="AQ1293" s="34">
        <v>0</v>
      </c>
      <c r="AR1293" s="34">
        <f t="shared" si="1060"/>
        <v>0</v>
      </c>
      <c r="AS1293" s="34">
        <v>0</v>
      </c>
      <c r="AT1293" s="34">
        <v>0</v>
      </c>
      <c r="AU1293" s="34">
        <v>0</v>
      </c>
      <c r="AV1293" s="34">
        <v>0</v>
      </c>
    </row>
    <row r="1294" spans="1:48" ht="114.75" x14ac:dyDescent="0.5">
      <c r="A1294" s="53">
        <v>1193</v>
      </c>
      <c r="B1294" s="50" t="s">
        <v>2453</v>
      </c>
      <c r="C1294" s="51" t="s">
        <v>2454</v>
      </c>
      <c r="D1294" s="52">
        <v>2018</v>
      </c>
      <c r="E1294" s="52">
        <v>2023</v>
      </c>
      <c r="F1294" s="33">
        <v>14560.9</v>
      </c>
      <c r="G1294" s="34">
        <f t="shared" si="1049"/>
        <v>1.73</v>
      </c>
      <c r="H1294" s="34">
        <f t="shared" si="1050"/>
        <v>0</v>
      </c>
      <c r="I1294" s="34">
        <f t="shared" si="1051"/>
        <v>12732.35</v>
      </c>
      <c r="J1294" s="34">
        <f t="shared" si="1052"/>
        <v>12732.35</v>
      </c>
      <c r="K1294" s="34">
        <f t="shared" si="1053"/>
        <v>0</v>
      </c>
      <c r="L1294" s="34">
        <f t="shared" si="1054"/>
        <v>0</v>
      </c>
      <c r="M1294" s="34">
        <f t="shared" si="1055"/>
        <v>0</v>
      </c>
      <c r="N1294" s="34">
        <v>0</v>
      </c>
      <c r="O1294" s="34">
        <v>0</v>
      </c>
      <c r="P1294" s="34">
        <f t="shared" si="1056"/>
        <v>1405.12</v>
      </c>
      <c r="Q1294" s="34">
        <v>1405.12</v>
      </c>
      <c r="R1294" s="34">
        <v>0</v>
      </c>
      <c r="S1294" s="34">
        <v>0</v>
      </c>
      <c r="T1294" s="34">
        <v>0</v>
      </c>
      <c r="U1294" s="34">
        <v>0</v>
      </c>
      <c r="V1294" s="34">
        <v>0</v>
      </c>
      <c r="W1294" s="34">
        <f t="shared" si="1057"/>
        <v>1000</v>
      </c>
      <c r="X1294" s="34">
        <v>1000</v>
      </c>
      <c r="Y1294" s="34">
        <v>0</v>
      </c>
      <c r="Z1294" s="34">
        <v>0</v>
      </c>
      <c r="AA1294" s="34">
        <v>0</v>
      </c>
      <c r="AB1294" s="34">
        <v>0</v>
      </c>
      <c r="AC1294" s="34">
        <v>0</v>
      </c>
      <c r="AD1294" s="34">
        <f t="shared" si="1058"/>
        <v>327.23</v>
      </c>
      <c r="AE1294" s="34">
        <v>327.23</v>
      </c>
      <c r="AF1294" s="34">
        <v>0</v>
      </c>
      <c r="AG1294" s="34">
        <v>0</v>
      </c>
      <c r="AH1294" s="34">
        <v>0</v>
      </c>
      <c r="AI1294" s="34">
        <v>1.73</v>
      </c>
      <c r="AJ1294" s="34">
        <v>0</v>
      </c>
      <c r="AK1294" s="34">
        <f t="shared" si="1059"/>
        <v>10000</v>
      </c>
      <c r="AL1294" s="34">
        <v>10000</v>
      </c>
      <c r="AM1294" s="34">
        <v>0</v>
      </c>
      <c r="AN1294" s="34">
        <v>0</v>
      </c>
      <c r="AO1294" s="34">
        <v>0</v>
      </c>
      <c r="AP1294" s="34">
        <v>0</v>
      </c>
      <c r="AQ1294" s="34">
        <v>0</v>
      </c>
      <c r="AR1294" s="34">
        <f t="shared" si="1060"/>
        <v>0</v>
      </c>
      <c r="AS1294" s="34">
        <v>0</v>
      </c>
      <c r="AT1294" s="34">
        <v>0</v>
      </c>
      <c r="AU1294" s="34">
        <v>0</v>
      </c>
      <c r="AV1294" s="34">
        <v>0</v>
      </c>
    </row>
    <row r="1295" spans="1:48" ht="114.75" x14ac:dyDescent="0.5">
      <c r="A1295" s="53">
        <v>1194</v>
      </c>
      <c r="B1295" s="50" t="s">
        <v>2455</v>
      </c>
      <c r="C1295" s="51" t="s">
        <v>2456</v>
      </c>
      <c r="D1295" s="52">
        <v>2019</v>
      </c>
      <c r="E1295" s="52">
        <v>2023</v>
      </c>
      <c r="F1295" s="33">
        <v>16811.93</v>
      </c>
      <c r="G1295" s="34">
        <f t="shared" si="1049"/>
        <v>2.63</v>
      </c>
      <c r="H1295" s="34">
        <f t="shared" si="1050"/>
        <v>0</v>
      </c>
      <c r="I1295" s="34">
        <f t="shared" si="1051"/>
        <v>15811.93</v>
      </c>
      <c r="J1295" s="34">
        <f t="shared" si="1052"/>
        <v>15811.93</v>
      </c>
      <c r="K1295" s="34">
        <f t="shared" si="1053"/>
        <v>0</v>
      </c>
      <c r="L1295" s="34">
        <f t="shared" si="1054"/>
        <v>0</v>
      </c>
      <c r="M1295" s="34">
        <f t="shared" si="1055"/>
        <v>0</v>
      </c>
      <c r="N1295" s="34">
        <v>0</v>
      </c>
      <c r="O1295" s="34">
        <v>0</v>
      </c>
      <c r="P1295" s="34">
        <f t="shared" si="1056"/>
        <v>0</v>
      </c>
      <c r="Q1295" s="34">
        <v>0</v>
      </c>
      <c r="R1295" s="34">
        <v>0</v>
      </c>
      <c r="S1295" s="34">
        <v>0</v>
      </c>
      <c r="T1295" s="34">
        <v>0</v>
      </c>
      <c r="U1295" s="34">
        <v>0</v>
      </c>
      <c r="V1295" s="34">
        <v>0</v>
      </c>
      <c r="W1295" s="34">
        <f t="shared" si="1057"/>
        <v>0</v>
      </c>
      <c r="X1295" s="34">
        <v>0</v>
      </c>
      <c r="Y1295" s="34">
        <v>0</v>
      </c>
      <c r="Z1295" s="34">
        <v>0</v>
      </c>
      <c r="AA1295" s="34">
        <v>0</v>
      </c>
      <c r="AB1295" s="34">
        <v>0</v>
      </c>
      <c r="AC1295" s="34">
        <v>0</v>
      </c>
      <c r="AD1295" s="34">
        <f t="shared" si="1058"/>
        <v>0</v>
      </c>
      <c r="AE1295" s="34">
        <v>0</v>
      </c>
      <c r="AF1295" s="34">
        <v>0</v>
      </c>
      <c r="AG1295" s="34">
        <v>0</v>
      </c>
      <c r="AH1295" s="34">
        <v>0</v>
      </c>
      <c r="AI1295" s="34">
        <v>2.63</v>
      </c>
      <c r="AJ1295" s="34">
        <v>0</v>
      </c>
      <c r="AK1295" s="34">
        <f t="shared" si="1059"/>
        <v>1097.9000000000001</v>
      </c>
      <c r="AL1295" s="34">
        <v>1097.9000000000001</v>
      </c>
      <c r="AM1295" s="34">
        <v>0</v>
      </c>
      <c r="AN1295" s="34">
        <v>0</v>
      </c>
      <c r="AO1295" s="34">
        <v>0</v>
      </c>
      <c r="AP1295" s="34">
        <v>0</v>
      </c>
      <c r="AQ1295" s="34">
        <v>0</v>
      </c>
      <c r="AR1295" s="34">
        <f t="shared" si="1060"/>
        <v>14714.03</v>
      </c>
      <c r="AS1295" s="34">
        <v>14714.03</v>
      </c>
      <c r="AT1295" s="34">
        <v>0</v>
      </c>
      <c r="AU1295" s="34">
        <v>0</v>
      </c>
      <c r="AV1295" s="34">
        <v>0</v>
      </c>
    </row>
    <row r="1296" spans="1:48" ht="114.75" x14ac:dyDescent="0.5">
      <c r="A1296" s="53">
        <v>1195</v>
      </c>
      <c r="B1296" s="50" t="s">
        <v>2457</v>
      </c>
      <c r="C1296" s="51" t="s">
        <v>2458</v>
      </c>
      <c r="D1296" s="52">
        <v>2020</v>
      </c>
      <c r="E1296" s="52">
        <v>2021</v>
      </c>
      <c r="F1296" s="33">
        <v>6087.21</v>
      </c>
      <c r="G1296" s="34">
        <f t="shared" si="1049"/>
        <v>0.4</v>
      </c>
      <c r="H1296" s="34">
        <f t="shared" si="1050"/>
        <v>0.25</v>
      </c>
      <c r="I1296" s="34">
        <f t="shared" si="1051"/>
        <v>6066.04</v>
      </c>
      <c r="J1296" s="34">
        <f t="shared" si="1052"/>
        <v>6066.04</v>
      </c>
      <c r="K1296" s="34">
        <f t="shared" si="1053"/>
        <v>0</v>
      </c>
      <c r="L1296" s="34">
        <f t="shared" si="1054"/>
        <v>0</v>
      </c>
      <c r="M1296" s="34">
        <f t="shared" si="1055"/>
        <v>0</v>
      </c>
      <c r="N1296" s="34">
        <v>0</v>
      </c>
      <c r="O1296" s="34">
        <v>0</v>
      </c>
      <c r="P1296" s="34">
        <f t="shared" si="1056"/>
        <v>1038.83</v>
      </c>
      <c r="Q1296" s="34">
        <v>1038.83</v>
      </c>
      <c r="R1296" s="34">
        <v>0</v>
      </c>
      <c r="S1296" s="34">
        <v>0</v>
      </c>
      <c r="T1296" s="34">
        <v>0</v>
      </c>
      <c r="U1296" s="34">
        <v>0.4</v>
      </c>
      <c r="V1296" s="34">
        <v>0.25</v>
      </c>
      <c r="W1296" s="34">
        <f t="shared" si="1057"/>
        <v>1027.21</v>
      </c>
      <c r="X1296" s="34">
        <v>1027.21</v>
      </c>
      <c r="Y1296" s="34">
        <v>0</v>
      </c>
      <c r="Z1296" s="34">
        <v>0</v>
      </c>
      <c r="AA1296" s="34">
        <v>0</v>
      </c>
      <c r="AB1296" s="34">
        <v>0</v>
      </c>
      <c r="AC1296" s="34">
        <v>0</v>
      </c>
      <c r="AD1296" s="34">
        <f t="shared" si="1058"/>
        <v>4000</v>
      </c>
      <c r="AE1296" s="34">
        <v>4000</v>
      </c>
      <c r="AF1296" s="34">
        <v>0</v>
      </c>
      <c r="AG1296" s="34">
        <v>0</v>
      </c>
      <c r="AH1296" s="34">
        <v>0</v>
      </c>
      <c r="AI1296" s="34">
        <v>0</v>
      </c>
      <c r="AJ1296" s="34">
        <v>0</v>
      </c>
      <c r="AK1296" s="34">
        <f t="shared" si="1059"/>
        <v>0</v>
      </c>
      <c r="AL1296" s="34">
        <v>0</v>
      </c>
      <c r="AM1296" s="34">
        <v>0</v>
      </c>
      <c r="AN1296" s="34">
        <v>0</v>
      </c>
      <c r="AO1296" s="34">
        <v>0</v>
      </c>
      <c r="AP1296" s="34">
        <v>0</v>
      </c>
      <c r="AQ1296" s="34">
        <v>0</v>
      </c>
      <c r="AR1296" s="34">
        <f t="shared" si="1060"/>
        <v>0</v>
      </c>
      <c r="AS1296" s="34">
        <v>0</v>
      </c>
      <c r="AT1296" s="34">
        <v>0</v>
      </c>
      <c r="AU1296" s="34">
        <v>0</v>
      </c>
      <c r="AV1296" s="34">
        <v>0</v>
      </c>
    </row>
    <row r="1297" spans="1:48" ht="114.75" x14ac:dyDescent="0.5">
      <c r="A1297" s="53">
        <v>1196</v>
      </c>
      <c r="B1297" s="50" t="s">
        <v>2459</v>
      </c>
      <c r="C1297" s="51" t="s">
        <v>2460</v>
      </c>
      <c r="D1297" s="52">
        <v>2020</v>
      </c>
      <c r="E1297" s="52">
        <v>2021</v>
      </c>
      <c r="F1297" s="33">
        <v>3924.66</v>
      </c>
      <c r="G1297" s="34">
        <f t="shared" si="1049"/>
        <v>0.2</v>
      </c>
      <c r="H1297" s="34">
        <f t="shared" si="1050"/>
        <v>0.25</v>
      </c>
      <c r="I1297" s="34">
        <f t="shared" si="1051"/>
        <v>3879.38</v>
      </c>
      <c r="J1297" s="34">
        <f t="shared" si="1052"/>
        <v>3879.38</v>
      </c>
      <c r="K1297" s="34">
        <f t="shared" si="1053"/>
        <v>0</v>
      </c>
      <c r="L1297" s="34">
        <f t="shared" si="1054"/>
        <v>0</v>
      </c>
      <c r="M1297" s="34">
        <f t="shared" si="1055"/>
        <v>0</v>
      </c>
      <c r="N1297" s="34">
        <v>0</v>
      </c>
      <c r="O1297" s="34">
        <v>0</v>
      </c>
      <c r="P1297" s="34">
        <f t="shared" si="1056"/>
        <v>754.72</v>
      </c>
      <c r="Q1297" s="34">
        <v>754.72</v>
      </c>
      <c r="R1297" s="34">
        <v>0</v>
      </c>
      <c r="S1297" s="34">
        <v>0</v>
      </c>
      <c r="T1297" s="34">
        <v>0</v>
      </c>
      <c r="U1297" s="34">
        <v>0.2</v>
      </c>
      <c r="V1297" s="34">
        <v>0.25</v>
      </c>
      <c r="W1297" s="34">
        <f t="shared" si="1057"/>
        <v>3124.66</v>
      </c>
      <c r="X1297" s="34">
        <v>3124.66</v>
      </c>
      <c r="Y1297" s="34">
        <v>0</v>
      </c>
      <c r="Z1297" s="34">
        <v>0</v>
      </c>
      <c r="AA1297" s="34">
        <v>0</v>
      </c>
      <c r="AB1297" s="34">
        <v>0</v>
      </c>
      <c r="AC1297" s="34">
        <v>0</v>
      </c>
      <c r="AD1297" s="34">
        <f t="shared" si="1058"/>
        <v>0</v>
      </c>
      <c r="AE1297" s="34">
        <v>0</v>
      </c>
      <c r="AF1297" s="34">
        <v>0</v>
      </c>
      <c r="AG1297" s="34">
        <v>0</v>
      </c>
      <c r="AH1297" s="34">
        <v>0</v>
      </c>
      <c r="AI1297" s="34">
        <v>0</v>
      </c>
      <c r="AJ1297" s="34">
        <v>0</v>
      </c>
      <c r="AK1297" s="34">
        <f t="shared" si="1059"/>
        <v>0</v>
      </c>
      <c r="AL1297" s="34">
        <v>0</v>
      </c>
      <c r="AM1297" s="34">
        <v>0</v>
      </c>
      <c r="AN1297" s="34">
        <v>0</v>
      </c>
      <c r="AO1297" s="34">
        <v>0</v>
      </c>
      <c r="AP1297" s="34">
        <v>0</v>
      </c>
      <c r="AQ1297" s="34">
        <v>0</v>
      </c>
      <c r="AR1297" s="34">
        <f t="shared" si="1060"/>
        <v>0</v>
      </c>
      <c r="AS1297" s="34">
        <v>0</v>
      </c>
      <c r="AT1297" s="34">
        <v>0</v>
      </c>
      <c r="AU1297" s="34">
        <v>0</v>
      </c>
      <c r="AV1297" s="34">
        <v>0</v>
      </c>
    </row>
    <row r="1298" spans="1:48" ht="114.75" x14ac:dyDescent="0.5">
      <c r="A1298" s="53">
        <v>1197</v>
      </c>
      <c r="B1298" s="50" t="s">
        <v>2461</v>
      </c>
      <c r="C1298" s="51" t="s">
        <v>2462</v>
      </c>
      <c r="D1298" s="52">
        <v>2020</v>
      </c>
      <c r="E1298" s="52">
        <v>2021</v>
      </c>
      <c r="F1298" s="33">
        <v>3889.82</v>
      </c>
      <c r="G1298" s="34">
        <f t="shared" si="1049"/>
        <v>0.2</v>
      </c>
      <c r="H1298" s="34">
        <f t="shared" si="1050"/>
        <v>0.1</v>
      </c>
      <c r="I1298" s="34">
        <f t="shared" si="1051"/>
        <v>3751.96</v>
      </c>
      <c r="J1298" s="34">
        <f t="shared" si="1052"/>
        <v>3751.96</v>
      </c>
      <c r="K1298" s="34">
        <f t="shared" si="1053"/>
        <v>0</v>
      </c>
      <c r="L1298" s="34">
        <f t="shared" si="1054"/>
        <v>0</v>
      </c>
      <c r="M1298" s="34">
        <f t="shared" si="1055"/>
        <v>0</v>
      </c>
      <c r="N1298" s="34">
        <v>0</v>
      </c>
      <c r="O1298" s="34">
        <v>0</v>
      </c>
      <c r="P1298" s="34">
        <f t="shared" si="1056"/>
        <v>162.13999999999999</v>
      </c>
      <c r="Q1298" s="34">
        <v>162.13999999999999</v>
      </c>
      <c r="R1298" s="34">
        <v>0</v>
      </c>
      <c r="S1298" s="34">
        <v>0</v>
      </c>
      <c r="T1298" s="34">
        <v>0</v>
      </c>
      <c r="U1298" s="34">
        <v>0.2</v>
      </c>
      <c r="V1298" s="34">
        <v>0.1</v>
      </c>
      <c r="W1298" s="34">
        <f t="shared" si="1057"/>
        <v>589.82000000000005</v>
      </c>
      <c r="X1298" s="34">
        <v>589.82000000000005</v>
      </c>
      <c r="Y1298" s="34">
        <v>0</v>
      </c>
      <c r="Z1298" s="34">
        <v>0</v>
      </c>
      <c r="AA1298" s="34">
        <v>0</v>
      </c>
      <c r="AB1298" s="34">
        <v>0</v>
      </c>
      <c r="AC1298" s="34">
        <v>0</v>
      </c>
      <c r="AD1298" s="34">
        <f t="shared" si="1058"/>
        <v>3000</v>
      </c>
      <c r="AE1298" s="34">
        <v>3000</v>
      </c>
      <c r="AF1298" s="34">
        <v>0</v>
      </c>
      <c r="AG1298" s="34">
        <v>0</v>
      </c>
      <c r="AH1298" s="34">
        <v>0</v>
      </c>
      <c r="AI1298" s="34">
        <v>0</v>
      </c>
      <c r="AJ1298" s="34">
        <v>0</v>
      </c>
      <c r="AK1298" s="34">
        <f t="shared" si="1059"/>
        <v>0</v>
      </c>
      <c r="AL1298" s="34">
        <v>0</v>
      </c>
      <c r="AM1298" s="34">
        <v>0</v>
      </c>
      <c r="AN1298" s="34">
        <v>0</v>
      </c>
      <c r="AO1298" s="34">
        <v>0</v>
      </c>
      <c r="AP1298" s="34">
        <v>0</v>
      </c>
      <c r="AQ1298" s="34">
        <v>0</v>
      </c>
      <c r="AR1298" s="34">
        <f t="shared" si="1060"/>
        <v>0</v>
      </c>
      <c r="AS1298" s="34">
        <v>0</v>
      </c>
      <c r="AT1298" s="34">
        <v>0</v>
      </c>
      <c r="AU1298" s="34">
        <v>0</v>
      </c>
      <c r="AV1298" s="34">
        <v>0</v>
      </c>
    </row>
    <row r="1299" spans="1:48" ht="114.75" x14ac:dyDescent="0.5">
      <c r="A1299" s="53">
        <v>1198</v>
      </c>
      <c r="B1299" s="50" t="s">
        <v>2463</v>
      </c>
      <c r="C1299" s="51" t="s">
        <v>2464</v>
      </c>
      <c r="D1299" s="52">
        <v>2020</v>
      </c>
      <c r="E1299" s="52">
        <v>2022</v>
      </c>
      <c r="F1299" s="33">
        <v>115021.91</v>
      </c>
      <c r="G1299" s="34">
        <f t="shared" si="1049"/>
        <v>14</v>
      </c>
      <c r="H1299" s="34">
        <f t="shared" si="1050"/>
        <v>0</v>
      </c>
      <c r="I1299" s="34">
        <f t="shared" si="1051"/>
        <v>114181.33199999999</v>
      </c>
      <c r="J1299" s="34">
        <f t="shared" si="1052"/>
        <v>114181.33199999999</v>
      </c>
      <c r="K1299" s="34">
        <f t="shared" si="1053"/>
        <v>0</v>
      </c>
      <c r="L1299" s="34">
        <f t="shared" si="1054"/>
        <v>0</v>
      </c>
      <c r="M1299" s="34">
        <f t="shared" si="1055"/>
        <v>0</v>
      </c>
      <c r="N1299" s="34">
        <v>0</v>
      </c>
      <c r="O1299" s="34">
        <v>0</v>
      </c>
      <c r="P1299" s="34">
        <f t="shared" si="1056"/>
        <v>5159.42</v>
      </c>
      <c r="Q1299" s="33">
        <v>5159.42</v>
      </c>
      <c r="R1299" s="34">
        <v>0</v>
      </c>
      <c r="S1299" s="34">
        <v>0</v>
      </c>
      <c r="T1299" s="34">
        <v>0</v>
      </c>
      <c r="U1299" s="34">
        <v>0</v>
      </c>
      <c r="V1299" s="34">
        <v>0</v>
      </c>
      <c r="W1299" s="34">
        <f t="shared" si="1057"/>
        <v>21804.382000000001</v>
      </c>
      <c r="X1299" s="34">
        <v>21804.382000000001</v>
      </c>
      <c r="Y1299" s="34">
        <v>0</v>
      </c>
      <c r="Z1299" s="34">
        <v>0</v>
      </c>
      <c r="AA1299" s="34">
        <v>0</v>
      </c>
      <c r="AB1299" s="34">
        <v>14</v>
      </c>
      <c r="AC1299" s="34">
        <v>0</v>
      </c>
      <c r="AD1299" s="34">
        <f t="shared" si="1058"/>
        <v>217.53</v>
      </c>
      <c r="AE1299" s="34">
        <v>217.53</v>
      </c>
      <c r="AF1299" s="34">
        <v>0</v>
      </c>
      <c r="AG1299" s="34">
        <v>0</v>
      </c>
      <c r="AH1299" s="34">
        <v>0</v>
      </c>
      <c r="AI1299" s="34">
        <v>0</v>
      </c>
      <c r="AJ1299" s="34">
        <v>0</v>
      </c>
      <c r="AK1299" s="34">
        <f t="shared" si="1059"/>
        <v>87000</v>
      </c>
      <c r="AL1299" s="34">
        <v>87000</v>
      </c>
      <c r="AM1299" s="34">
        <v>0</v>
      </c>
      <c r="AN1299" s="34">
        <v>0</v>
      </c>
      <c r="AO1299" s="34">
        <v>0</v>
      </c>
      <c r="AP1299" s="34">
        <v>0</v>
      </c>
      <c r="AQ1299" s="34">
        <v>0</v>
      </c>
      <c r="AR1299" s="34">
        <f t="shared" si="1060"/>
        <v>0</v>
      </c>
      <c r="AS1299" s="34">
        <v>0</v>
      </c>
      <c r="AT1299" s="34">
        <v>0</v>
      </c>
      <c r="AU1299" s="34">
        <v>0</v>
      </c>
      <c r="AV1299" s="34">
        <v>0</v>
      </c>
    </row>
    <row r="1300" spans="1:48" ht="114.75" x14ac:dyDescent="0.5">
      <c r="A1300" s="53">
        <v>1199</v>
      </c>
      <c r="B1300" s="50" t="s">
        <v>2830</v>
      </c>
      <c r="C1300" s="51" t="s">
        <v>2831</v>
      </c>
      <c r="D1300" s="52">
        <v>2021</v>
      </c>
      <c r="E1300" s="52">
        <v>2022</v>
      </c>
      <c r="F1300" s="33">
        <v>30925.46</v>
      </c>
      <c r="G1300" s="34">
        <f t="shared" si="1049"/>
        <v>3.9</v>
      </c>
      <c r="H1300" s="34">
        <f t="shared" si="1050"/>
        <v>1.26</v>
      </c>
      <c r="I1300" s="34">
        <f t="shared" si="1051"/>
        <v>30925.46</v>
      </c>
      <c r="J1300" s="34">
        <f t="shared" si="1052"/>
        <v>925.46</v>
      </c>
      <c r="K1300" s="34">
        <f t="shared" si="1053"/>
        <v>30000</v>
      </c>
      <c r="L1300" s="34">
        <f t="shared" si="1054"/>
        <v>0</v>
      </c>
      <c r="M1300" s="34">
        <f t="shared" si="1055"/>
        <v>0</v>
      </c>
      <c r="N1300" s="34">
        <v>0</v>
      </c>
      <c r="O1300" s="34">
        <v>0</v>
      </c>
      <c r="P1300" s="34">
        <f t="shared" si="1056"/>
        <v>0</v>
      </c>
      <c r="Q1300" s="33">
        <v>0</v>
      </c>
      <c r="R1300" s="34">
        <v>0</v>
      </c>
      <c r="S1300" s="34">
        <v>0</v>
      </c>
      <c r="T1300" s="34">
        <v>0</v>
      </c>
      <c r="U1300" s="34">
        <v>0</v>
      </c>
      <c r="V1300" s="34">
        <v>0</v>
      </c>
      <c r="W1300" s="34">
        <f t="shared" si="1057"/>
        <v>0</v>
      </c>
      <c r="X1300" s="34">
        <v>0</v>
      </c>
      <c r="Y1300" s="34">
        <v>0</v>
      </c>
      <c r="Z1300" s="34">
        <v>0</v>
      </c>
      <c r="AA1300" s="34">
        <v>0</v>
      </c>
      <c r="AB1300" s="34">
        <v>3.9</v>
      </c>
      <c r="AC1300" s="34">
        <v>1.26</v>
      </c>
      <c r="AD1300" s="34">
        <f t="shared" si="1058"/>
        <v>925.46</v>
      </c>
      <c r="AE1300" s="34">
        <v>925.46</v>
      </c>
      <c r="AF1300" s="34">
        <v>0</v>
      </c>
      <c r="AG1300" s="34">
        <v>0</v>
      </c>
      <c r="AH1300" s="34">
        <v>0</v>
      </c>
      <c r="AI1300" s="34">
        <v>0</v>
      </c>
      <c r="AJ1300" s="34">
        <v>0</v>
      </c>
      <c r="AK1300" s="34">
        <f t="shared" si="1059"/>
        <v>30000</v>
      </c>
      <c r="AL1300" s="34">
        <v>0</v>
      </c>
      <c r="AM1300" s="34">
        <v>30000</v>
      </c>
      <c r="AN1300" s="34">
        <v>0</v>
      </c>
      <c r="AO1300" s="34">
        <v>0</v>
      </c>
      <c r="AP1300" s="34">
        <v>0</v>
      </c>
      <c r="AQ1300" s="34">
        <v>0</v>
      </c>
      <c r="AR1300" s="34">
        <f t="shared" si="1060"/>
        <v>0</v>
      </c>
      <c r="AS1300" s="34">
        <v>0</v>
      </c>
      <c r="AT1300" s="34">
        <v>0</v>
      </c>
      <c r="AU1300" s="34">
        <v>0</v>
      </c>
      <c r="AV1300" s="34">
        <v>0</v>
      </c>
    </row>
    <row r="1301" spans="1:48" ht="76.5" x14ac:dyDescent="0.5">
      <c r="A1301" s="53">
        <v>1200</v>
      </c>
      <c r="B1301" s="50" t="s">
        <v>2465</v>
      </c>
      <c r="C1301" s="51" t="s">
        <v>2466</v>
      </c>
      <c r="D1301" s="52">
        <v>2019</v>
      </c>
      <c r="E1301" s="52">
        <v>2021</v>
      </c>
      <c r="F1301" s="33">
        <v>2987.02</v>
      </c>
      <c r="G1301" s="34">
        <f t="shared" si="1049"/>
        <v>0.5</v>
      </c>
      <c r="H1301" s="34">
        <f t="shared" si="1050"/>
        <v>0.1</v>
      </c>
      <c r="I1301" s="34">
        <f t="shared" si="1051"/>
        <v>2841.28</v>
      </c>
      <c r="J1301" s="34">
        <f t="shared" si="1052"/>
        <v>2841.28</v>
      </c>
      <c r="K1301" s="34">
        <f t="shared" si="1053"/>
        <v>0</v>
      </c>
      <c r="L1301" s="34">
        <f t="shared" si="1054"/>
        <v>0</v>
      </c>
      <c r="M1301" s="34">
        <f t="shared" si="1055"/>
        <v>0</v>
      </c>
      <c r="N1301" s="34">
        <v>0</v>
      </c>
      <c r="O1301" s="34">
        <v>0</v>
      </c>
      <c r="P1301" s="34">
        <f t="shared" si="1056"/>
        <v>555.69000000000005</v>
      </c>
      <c r="Q1301" s="34">
        <v>555.69000000000005</v>
      </c>
      <c r="R1301" s="34">
        <v>0</v>
      </c>
      <c r="S1301" s="34">
        <v>0</v>
      </c>
      <c r="T1301" s="34">
        <v>0</v>
      </c>
      <c r="U1301" s="34">
        <v>0.5</v>
      </c>
      <c r="V1301" s="34">
        <v>0.1</v>
      </c>
      <c r="W1301" s="34">
        <f t="shared" si="1057"/>
        <v>2285.59</v>
      </c>
      <c r="X1301" s="34">
        <v>2285.59</v>
      </c>
      <c r="Y1301" s="34">
        <v>0</v>
      </c>
      <c r="Z1301" s="34">
        <v>0</v>
      </c>
      <c r="AA1301" s="34">
        <v>0</v>
      </c>
      <c r="AB1301" s="34">
        <v>0</v>
      </c>
      <c r="AC1301" s="34">
        <v>0</v>
      </c>
      <c r="AD1301" s="34">
        <f t="shared" si="1058"/>
        <v>0</v>
      </c>
      <c r="AE1301" s="34">
        <v>0</v>
      </c>
      <c r="AF1301" s="34">
        <v>0</v>
      </c>
      <c r="AG1301" s="34">
        <v>0</v>
      </c>
      <c r="AH1301" s="34">
        <v>0</v>
      </c>
      <c r="AI1301" s="34">
        <v>0</v>
      </c>
      <c r="AJ1301" s="34">
        <v>0</v>
      </c>
      <c r="AK1301" s="34">
        <f t="shared" si="1059"/>
        <v>0</v>
      </c>
      <c r="AL1301" s="34">
        <v>0</v>
      </c>
      <c r="AM1301" s="34">
        <v>0</v>
      </c>
      <c r="AN1301" s="34">
        <v>0</v>
      </c>
      <c r="AO1301" s="34">
        <v>0</v>
      </c>
      <c r="AP1301" s="34">
        <v>0</v>
      </c>
      <c r="AQ1301" s="34">
        <v>0</v>
      </c>
      <c r="AR1301" s="34">
        <f t="shared" si="1060"/>
        <v>0</v>
      </c>
      <c r="AS1301" s="34">
        <v>0</v>
      </c>
      <c r="AT1301" s="34">
        <v>0</v>
      </c>
      <c r="AU1301" s="34">
        <v>0</v>
      </c>
      <c r="AV1301" s="34">
        <v>0</v>
      </c>
    </row>
    <row r="1302" spans="1:48" ht="38.25" x14ac:dyDescent="0.5">
      <c r="A1302" s="53"/>
      <c r="B1302" s="43" t="s">
        <v>892</v>
      </c>
      <c r="C1302" s="48"/>
      <c r="D1302" s="52"/>
      <c r="E1302" s="45"/>
      <c r="F1302" s="35">
        <f>SUM(F1303:F1304)</f>
        <v>39586.342189999996</v>
      </c>
      <c r="G1302" s="35">
        <f t="shared" ref="G1302:AV1302" si="1061">SUM(G1303:G1304)</f>
        <v>10.199999999999999</v>
      </c>
      <c r="H1302" s="35">
        <f t="shared" si="1061"/>
        <v>0</v>
      </c>
      <c r="I1302" s="35">
        <f t="shared" si="1061"/>
        <v>20204.93</v>
      </c>
      <c r="J1302" s="35">
        <f t="shared" si="1061"/>
        <v>20204.93</v>
      </c>
      <c r="K1302" s="35">
        <f t="shared" si="1061"/>
        <v>0</v>
      </c>
      <c r="L1302" s="35">
        <f t="shared" si="1061"/>
        <v>0</v>
      </c>
      <c r="M1302" s="35">
        <f t="shared" si="1061"/>
        <v>0</v>
      </c>
      <c r="N1302" s="35">
        <f t="shared" si="1061"/>
        <v>5.7999999999999989</v>
      </c>
      <c r="O1302" s="35">
        <f t="shared" si="1061"/>
        <v>0</v>
      </c>
      <c r="P1302" s="35">
        <f t="shared" si="1061"/>
        <v>19380.150000000001</v>
      </c>
      <c r="Q1302" s="35">
        <f t="shared" si="1061"/>
        <v>19380.150000000001</v>
      </c>
      <c r="R1302" s="35">
        <f t="shared" si="1061"/>
        <v>0</v>
      </c>
      <c r="S1302" s="35">
        <f t="shared" si="1061"/>
        <v>0</v>
      </c>
      <c r="T1302" s="35">
        <f t="shared" si="1061"/>
        <v>0</v>
      </c>
      <c r="U1302" s="35">
        <f t="shared" si="1061"/>
        <v>0</v>
      </c>
      <c r="V1302" s="35">
        <f t="shared" si="1061"/>
        <v>0</v>
      </c>
      <c r="W1302" s="35">
        <f t="shared" si="1061"/>
        <v>0</v>
      </c>
      <c r="X1302" s="35">
        <f t="shared" si="1061"/>
        <v>0</v>
      </c>
      <c r="Y1302" s="35">
        <f t="shared" si="1061"/>
        <v>0</v>
      </c>
      <c r="Z1302" s="35">
        <f t="shared" si="1061"/>
        <v>0</v>
      </c>
      <c r="AA1302" s="35">
        <f t="shared" si="1061"/>
        <v>0</v>
      </c>
      <c r="AB1302" s="35">
        <f t="shared" si="1061"/>
        <v>0</v>
      </c>
      <c r="AC1302" s="35">
        <f t="shared" si="1061"/>
        <v>0</v>
      </c>
      <c r="AD1302" s="35">
        <f t="shared" si="1061"/>
        <v>0</v>
      </c>
      <c r="AE1302" s="35">
        <f t="shared" si="1061"/>
        <v>0</v>
      </c>
      <c r="AF1302" s="35">
        <f t="shared" si="1061"/>
        <v>0</v>
      </c>
      <c r="AG1302" s="35">
        <f t="shared" si="1061"/>
        <v>0</v>
      </c>
      <c r="AH1302" s="35">
        <f t="shared" si="1061"/>
        <v>0</v>
      </c>
      <c r="AI1302" s="35">
        <f t="shared" si="1061"/>
        <v>0</v>
      </c>
      <c r="AJ1302" s="35">
        <f t="shared" si="1061"/>
        <v>0</v>
      </c>
      <c r="AK1302" s="35">
        <f t="shared" si="1061"/>
        <v>0</v>
      </c>
      <c r="AL1302" s="35">
        <f t="shared" si="1061"/>
        <v>0</v>
      </c>
      <c r="AM1302" s="35">
        <f t="shared" si="1061"/>
        <v>0</v>
      </c>
      <c r="AN1302" s="35">
        <f t="shared" si="1061"/>
        <v>0</v>
      </c>
      <c r="AO1302" s="35">
        <f t="shared" si="1061"/>
        <v>0</v>
      </c>
      <c r="AP1302" s="35">
        <f t="shared" si="1061"/>
        <v>4.4000000000000004</v>
      </c>
      <c r="AQ1302" s="35">
        <f t="shared" si="1061"/>
        <v>0</v>
      </c>
      <c r="AR1302" s="35">
        <f t="shared" si="1061"/>
        <v>824.78</v>
      </c>
      <c r="AS1302" s="35">
        <f t="shared" si="1061"/>
        <v>824.78</v>
      </c>
      <c r="AT1302" s="35">
        <f t="shared" si="1061"/>
        <v>0</v>
      </c>
      <c r="AU1302" s="35">
        <f t="shared" si="1061"/>
        <v>0</v>
      </c>
      <c r="AV1302" s="35">
        <f t="shared" si="1061"/>
        <v>0</v>
      </c>
    </row>
    <row r="1303" spans="1:48" ht="76.5" x14ac:dyDescent="0.5">
      <c r="A1303" s="53">
        <v>1201</v>
      </c>
      <c r="B1303" s="50" t="s">
        <v>2467</v>
      </c>
      <c r="C1303" s="51" t="s">
        <v>2468</v>
      </c>
      <c r="D1303" s="52">
        <v>2018</v>
      </c>
      <c r="E1303" s="52">
        <v>2020</v>
      </c>
      <c r="F1303" s="33">
        <v>21761.562190000001</v>
      </c>
      <c r="G1303" s="34">
        <f>N1303+U1303+AB1303+AI1303+AP1303</f>
        <v>5.7999999999999989</v>
      </c>
      <c r="H1303" s="34">
        <f>O1303+V1303+AC1303+AJ1303+AQ1303</f>
        <v>0</v>
      </c>
      <c r="I1303" s="34">
        <f t="shared" ref="I1303:I1304" si="1062">J1303+K1303+L1303</f>
        <v>19380.150000000001</v>
      </c>
      <c r="J1303" s="34">
        <f t="shared" ref="J1303:M1304" si="1063">Q1303+X1303+AE1303+AL1303+AS1303</f>
        <v>19380.150000000001</v>
      </c>
      <c r="K1303" s="34">
        <f t="shared" si="1063"/>
        <v>0</v>
      </c>
      <c r="L1303" s="34">
        <f t="shared" si="1063"/>
        <v>0</v>
      </c>
      <c r="M1303" s="34">
        <f t="shared" si="1063"/>
        <v>0</v>
      </c>
      <c r="N1303" s="34">
        <v>5.7999999999999989</v>
      </c>
      <c r="O1303" s="34">
        <v>0</v>
      </c>
      <c r="P1303" s="34">
        <f t="shared" ref="P1303:P1304" si="1064">Q1303+R1303+S1303</f>
        <v>19380.150000000001</v>
      </c>
      <c r="Q1303" s="34">
        <v>19380.150000000001</v>
      </c>
      <c r="R1303" s="34">
        <v>0</v>
      </c>
      <c r="S1303" s="34">
        <v>0</v>
      </c>
      <c r="T1303" s="34">
        <v>0</v>
      </c>
      <c r="U1303" s="34">
        <v>0</v>
      </c>
      <c r="V1303" s="34">
        <v>0</v>
      </c>
      <c r="W1303" s="34">
        <f t="shared" ref="W1303:W1304" si="1065">X1303+Y1303+Z1303</f>
        <v>0</v>
      </c>
      <c r="X1303" s="34">
        <v>0</v>
      </c>
      <c r="Y1303" s="34">
        <v>0</v>
      </c>
      <c r="Z1303" s="34">
        <v>0</v>
      </c>
      <c r="AA1303" s="34">
        <v>0</v>
      </c>
      <c r="AB1303" s="34">
        <v>0</v>
      </c>
      <c r="AC1303" s="34">
        <v>0</v>
      </c>
      <c r="AD1303" s="34">
        <f t="shared" ref="AD1303:AD1304" si="1066">AE1303+AF1303+AG1303</f>
        <v>0</v>
      </c>
      <c r="AE1303" s="34">
        <v>0</v>
      </c>
      <c r="AF1303" s="34">
        <v>0</v>
      </c>
      <c r="AG1303" s="34">
        <v>0</v>
      </c>
      <c r="AH1303" s="34">
        <v>0</v>
      </c>
      <c r="AI1303" s="34">
        <v>0</v>
      </c>
      <c r="AJ1303" s="34">
        <v>0</v>
      </c>
      <c r="AK1303" s="34">
        <f t="shared" ref="AK1303:AK1304" si="1067">AL1303+AM1303+AN1303</f>
        <v>0</v>
      </c>
      <c r="AL1303" s="34">
        <v>0</v>
      </c>
      <c r="AM1303" s="34">
        <v>0</v>
      </c>
      <c r="AN1303" s="34">
        <v>0</v>
      </c>
      <c r="AO1303" s="34">
        <v>0</v>
      </c>
      <c r="AP1303" s="34">
        <v>0</v>
      </c>
      <c r="AQ1303" s="34">
        <v>0</v>
      </c>
      <c r="AR1303" s="34">
        <f t="shared" ref="AR1303:AR1304" si="1068">AS1303+AT1303+AU1303</f>
        <v>0</v>
      </c>
      <c r="AS1303" s="34">
        <v>0</v>
      </c>
      <c r="AT1303" s="34">
        <v>0</v>
      </c>
      <c r="AU1303" s="34">
        <v>0</v>
      </c>
      <c r="AV1303" s="34">
        <v>0</v>
      </c>
    </row>
    <row r="1304" spans="1:48" ht="76.5" x14ac:dyDescent="0.5">
      <c r="A1304" s="53">
        <v>1202</v>
      </c>
      <c r="B1304" s="50" t="s">
        <v>2469</v>
      </c>
      <c r="C1304" s="51" t="s">
        <v>2470</v>
      </c>
      <c r="D1304" s="52">
        <v>2022</v>
      </c>
      <c r="E1304" s="52">
        <v>2024</v>
      </c>
      <c r="F1304" s="33">
        <v>17824.78</v>
      </c>
      <c r="G1304" s="34">
        <f>N1304+U1304+AB1304+AI1304+AP1304</f>
        <v>4.4000000000000004</v>
      </c>
      <c r="H1304" s="34">
        <f>O1304+V1304+AC1304+AJ1304+AQ1304</f>
        <v>0</v>
      </c>
      <c r="I1304" s="34">
        <f t="shared" si="1062"/>
        <v>824.78</v>
      </c>
      <c r="J1304" s="34">
        <f t="shared" si="1063"/>
        <v>824.78</v>
      </c>
      <c r="K1304" s="34">
        <f t="shared" si="1063"/>
        <v>0</v>
      </c>
      <c r="L1304" s="34">
        <f t="shared" si="1063"/>
        <v>0</v>
      </c>
      <c r="M1304" s="34">
        <f t="shared" si="1063"/>
        <v>0</v>
      </c>
      <c r="N1304" s="34">
        <v>0</v>
      </c>
      <c r="O1304" s="34">
        <v>0</v>
      </c>
      <c r="P1304" s="34">
        <f t="shared" si="1064"/>
        <v>0</v>
      </c>
      <c r="Q1304" s="34">
        <v>0</v>
      </c>
      <c r="R1304" s="34">
        <v>0</v>
      </c>
      <c r="S1304" s="34">
        <v>0</v>
      </c>
      <c r="T1304" s="34">
        <v>0</v>
      </c>
      <c r="U1304" s="34">
        <v>0</v>
      </c>
      <c r="V1304" s="34">
        <v>0</v>
      </c>
      <c r="W1304" s="34">
        <f t="shared" si="1065"/>
        <v>0</v>
      </c>
      <c r="X1304" s="34">
        <v>0</v>
      </c>
      <c r="Y1304" s="34">
        <v>0</v>
      </c>
      <c r="Z1304" s="34">
        <v>0</v>
      </c>
      <c r="AA1304" s="34">
        <v>0</v>
      </c>
      <c r="AB1304" s="34">
        <v>0</v>
      </c>
      <c r="AC1304" s="34">
        <v>0</v>
      </c>
      <c r="AD1304" s="34">
        <f t="shared" si="1066"/>
        <v>0</v>
      </c>
      <c r="AE1304" s="34">
        <v>0</v>
      </c>
      <c r="AF1304" s="34">
        <v>0</v>
      </c>
      <c r="AG1304" s="34">
        <v>0</v>
      </c>
      <c r="AH1304" s="34">
        <v>0</v>
      </c>
      <c r="AI1304" s="34">
        <v>0</v>
      </c>
      <c r="AJ1304" s="34">
        <v>0</v>
      </c>
      <c r="AK1304" s="34">
        <f t="shared" si="1067"/>
        <v>0</v>
      </c>
      <c r="AL1304" s="34">
        <v>0</v>
      </c>
      <c r="AM1304" s="34">
        <v>0</v>
      </c>
      <c r="AN1304" s="34">
        <v>0</v>
      </c>
      <c r="AO1304" s="34">
        <v>0</v>
      </c>
      <c r="AP1304" s="34">
        <v>4.4000000000000004</v>
      </c>
      <c r="AQ1304" s="34">
        <v>0</v>
      </c>
      <c r="AR1304" s="34">
        <f t="shared" si="1068"/>
        <v>824.78</v>
      </c>
      <c r="AS1304" s="34">
        <v>824.78</v>
      </c>
      <c r="AT1304" s="34">
        <v>0</v>
      </c>
      <c r="AU1304" s="34">
        <v>0</v>
      </c>
      <c r="AV1304" s="34">
        <v>0</v>
      </c>
    </row>
    <row r="1305" spans="1:48" ht="38.25" x14ac:dyDescent="0.5">
      <c r="A1305" s="53"/>
      <c r="B1305" s="43" t="s">
        <v>513</v>
      </c>
      <c r="C1305" s="48"/>
      <c r="D1305" s="52"/>
      <c r="E1305" s="45"/>
      <c r="F1305" s="35">
        <f>SUM(F1306:F1318)</f>
        <v>93901.987300000008</v>
      </c>
      <c r="G1305" s="35">
        <f t="shared" ref="G1305:AV1305" si="1069">SUM(G1306:G1318)</f>
        <v>6.4424999999999999</v>
      </c>
      <c r="H1305" s="35">
        <f t="shared" si="1069"/>
        <v>2.94</v>
      </c>
      <c r="I1305" s="35">
        <f t="shared" si="1069"/>
        <v>54130.237800000003</v>
      </c>
      <c r="J1305" s="35">
        <f t="shared" si="1069"/>
        <v>54130.237800000003</v>
      </c>
      <c r="K1305" s="35">
        <f t="shared" si="1069"/>
        <v>0</v>
      </c>
      <c r="L1305" s="35">
        <f t="shared" si="1069"/>
        <v>0</v>
      </c>
      <c r="M1305" s="35">
        <f t="shared" si="1069"/>
        <v>0</v>
      </c>
      <c r="N1305" s="35">
        <f t="shared" si="1069"/>
        <v>2.4624999999999995</v>
      </c>
      <c r="O1305" s="35">
        <f t="shared" si="1069"/>
        <v>1.88</v>
      </c>
      <c r="P1305" s="35">
        <f t="shared" si="1069"/>
        <v>20928.755800000003</v>
      </c>
      <c r="Q1305" s="35">
        <f t="shared" si="1069"/>
        <v>20928.755800000003</v>
      </c>
      <c r="R1305" s="35">
        <f t="shared" si="1069"/>
        <v>0</v>
      </c>
      <c r="S1305" s="35">
        <f t="shared" si="1069"/>
        <v>0</v>
      </c>
      <c r="T1305" s="35">
        <f t="shared" si="1069"/>
        <v>0</v>
      </c>
      <c r="U1305" s="35">
        <f t="shared" si="1069"/>
        <v>0.72</v>
      </c>
      <c r="V1305" s="35">
        <f t="shared" si="1069"/>
        <v>0.65</v>
      </c>
      <c r="W1305" s="35">
        <f t="shared" si="1069"/>
        <v>13652.031999999999</v>
      </c>
      <c r="X1305" s="35">
        <f t="shared" si="1069"/>
        <v>13652.031999999999</v>
      </c>
      <c r="Y1305" s="35">
        <f t="shared" si="1069"/>
        <v>0</v>
      </c>
      <c r="Z1305" s="35">
        <f t="shared" si="1069"/>
        <v>0</v>
      </c>
      <c r="AA1305" s="35">
        <f t="shared" si="1069"/>
        <v>0</v>
      </c>
      <c r="AB1305" s="35">
        <f t="shared" si="1069"/>
        <v>2.96</v>
      </c>
      <c r="AC1305" s="35">
        <f t="shared" si="1069"/>
        <v>0.16</v>
      </c>
      <c r="AD1305" s="35">
        <f t="shared" si="1069"/>
        <v>9446.06</v>
      </c>
      <c r="AE1305" s="35">
        <f t="shared" si="1069"/>
        <v>9446.06</v>
      </c>
      <c r="AF1305" s="35">
        <f t="shared" si="1069"/>
        <v>0</v>
      </c>
      <c r="AG1305" s="35">
        <f t="shared" si="1069"/>
        <v>0</v>
      </c>
      <c r="AH1305" s="35">
        <f t="shared" si="1069"/>
        <v>0</v>
      </c>
      <c r="AI1305" s="35">
        <f t="shared" si="1069"/>
        <v>0.30000000000000004</v>
      </c>
      <c r="AJ1305" s="35">
        <f t="shared" si="1069"/>
        <v>0.25</v>
      </c>
      <c r="AK1305" s="35">
        <f t="shared" si="1069"/>
        <v>8103.3899999999994</v>
      </c>
      <c r="AL1305" s="35">
        <f t="shared" si="1069"/>
        <v>8103.3899999999994</v>
      </c>
      <c r="AM1305" s="35">
        <f t="shared" si="1069"/>
        <v>0</v>
      </c>
      <c r="AN1305" s="35">
        <f t="shared" si="1069"/>
        <v>0</v>
      </c>
      <c r="AO1305" s="35">
        <f t="shared" si="1069"/>
        <v>0</v>
      </c>
      <c r="AP1305" s="35">
        <f t="shared" si="1069"/>
        <v>0</v>
      </c>
      <c r="AQ1305" s="35">
        <f t="shared" si="1069"/>
        <v>0</v>
      </c>
      <c r="AR1305" s="35">
        <f t="shared" si="1069"/>
        <v>2000</v>
      </c>
      <c r="AS1305" s="35">
        <f t="shared" si="1069"/>
        <v>2000</v>
      </c>
      <c r="AT1305" s="35">
        <f t="shared" si="1069"/>
        <v>0</v>
      </c>
      <c r="AU1305" s="35">
        <f t="shared" si="1069"/>
        <v>0</v>
      </c>
      <c r="AV1305" s="35">
        <f t="shared" si="1069"/>
        <v>0</v>
      </c>
    </row>
    <row r="1306" spans="1:48" ht="76.5" x14ac:dyDescent="0.5">
      <c r="A1306" s="53">
        <v>1203</v>
      </c>
      <c r="B1306" s="50" t="s">
        <v>2471</v>
      </c>
      <c r="C1306" s="34" t="s">
        <v>2472</v>
      </c>
      <c r="D1306" s="52">
        <v>2018</v>
      </c>
      <c r="E1306" s="52">
        <v>2020</v>
      </c>
      <c r="F1306" s="33">
        <v>4280.81214</v>
      </c>
      <c r="G1306" s="34">
        <f t="shared" ref="G1306:G1318" si="1070">N1306+U1306+AB1306+AI1306+AP1306</f>
        <v>0.16750000000000001</v>
      </c>
      <c r="H1306" s="34">
        <f t="shared" ref="H1306:H1318" si="1071">O1306+V1306+AC1306+AJ1306+AQ1306</f>
        <v>0</v>
      </c>
      <c r="I1306" s="34">
        <f t="shared" ref="I1306:I1318" si="1072">J1306+K1306+L1306</f>
        <v>543.44000000000005</v>
      </c>
      <c r="J1306" s="34">
        <f t="shared" ref="J1306:J1318" si="1073">Q1306+X1306+AE1306+AL1306+AS1306</f>
        <v>543.44000000000005</v>
      </c>
      <c r="K1306" s="34">
        <f t="shared" ref="K1306:K1318" si="1074">R1306+Y1306+AF1306+AM1306+AT1306</f>
        <v>0</v>
      </c>
      <c r="L1306" s="34">
        <f t="shared" ref="L1306:L1318" si="1075">S1306+Z1306+AG1306+AN1306+AU1306</f>
        <v>0</v>
      </c>
      <c r="M1306" s="34">
        <f t="shared" ref="M1306:M1318" si="1076">T1306+AA1306+AH1306+AO1306+AV1306</f>
        <v>0</v>
      </c>
      <c r="N1306" s="33">
        <v>0.16750000000000001</v>
      </c>
      <c r="O1306" s="33">
        <v>0</v>
      </c>
      <c r="P1306" s="34">
        <f t="shared" ref="P1306:P1318" si="1077">Q1306+R1306+S1306</f>
        <v>543.44000000000005</v>
      </c>
      <c r="Q1306" s="33">
        <v>543.44000000000005</v>
      </c>
      <c r="R1306" s="34">
        <v>0</v>
      </c>
      <c r="S1306" s="34">
        <v>0</v>
      </c>
      <c r="T1306" s="34">
        <v>0</v>
      </c>
      <c r="U1306" s="33">
        <v>0</v>
      </c>
      <c r="V1306" s="33">
        <v>0</v>
      </c>
      <c r="W1306" s="34">
        <f t="shared" ref="W1306:W1318" si="1078">X1306+Y1306+Z1306</f>
        <v>0</v>
      </c>
      <c r="X1306" s="33">
        <v>0</v>
      </c>
      <c r="Y1306" s="34">
        <v>0</v>
      </c>
      <c r="Z1306" s="34">
        <v>0</v>
      </c>
      <c r="AA1306" s="34">
        <v>0</v>
      </c>
      <c r="AB1306" s="33">
        <v>0</v>
      </c>
      <c r="AC1306" s="33">
        <v>0</v>
      </c>
      <c r="AD1306" s="34">
        <f t="shared" ref="AD1306:AD1318" si="1079">AE1306+AF1306+AG1306</f>
        <v>0</v>
      </c>
      <c r="AE1306" s="33">
        <v>0</v>
      </c>
      <c r="AF1306" s="34">
        <v>0</v>
      </c>
      <c r="AG1306" s="34">
        <v>0</v>
      </c>
      <c r="AH1306" s="34">
        <v>0</v>
      </c>
      <c r="AI1306" s="33">
        <v>0</v>
      </c>
      <c r="AJ1306" s="33">
        <v>0</v>
      </c>
      <c r="AK1306" s="34">
        <f t="shared" ref="AK1306:AK1318" si="1080">AL1306+AM1306+AN1306</f>
        <v>0</v>
      </c>
      <c r="AL1306" s="33">
        <v>0</v>
      </c>
      <c r="AM1306" s="34">
        <v>0</v>
      </c>
      <c r="AN1306" s="34">
        <v>0</v>
      </c>
      <c r="AO1306" s="34">
        <v>0</v>
      </c>
      <c r="AP1306" s="33">
        <v>0</v>
      </c>
      <c r="AQ1306" s="33">
        <v>0</v>
      </c>
      <c r="AR1306" s="34">
        <f t="shared" ref="AR1306:AR1318" si="1081">AS1306+AT1306+AU1306</f>
        <v>0</v>
      </c>
      <c r="AS1306" s="33">
        <v>0</v>
      </c>
      <c r="AT1306" s="34">
        <v>0</v>
      </c>
      <c r="AU1306" s="34">
        <v>0</v>
      </c>
      <c r="AV1306" s="34">
        <v>0</v>
      </c>
    </row>
    <row r="1307" spans="1:48" ht="114.75" x14ac:dyDescent="0.5">
      <c r="A1307" s="53">
        <v>1204</v>
      </c>
      <c r="B1307" s="50" t="s">
        <v>2473</v>
      </c>
      <c r="C1307" s="34" t="s">
        <v>2474</v>
      </c>
      <c r="D1307" s="52">
        <v>2019</v>
      </c>
      <c r="E1307" s="52">
        <v>2020</v>
      </c>
      <c r="F1307" s="33">
        <v>273.01758000000001</v>
      </c>
      <c r="G1307" s="34">
        <f t="shared" si="1070"/>
        <v>0</v>
      </c>
      <c r="H1307" s="34">
        <f t="shared" si="1071"/>
        <v>0</v>
      </c>
      <c r="I1307" s="34">
        <f t="shared" si="1072"/>
        <v>174</v>
      </c>
      <c r="J1307" s="34">
        <f t="shared" si="1073"/>
        <v>174</v>
      </c>
      <c r="K1307" s="34">
        <f t="shared" si="1074"/>
        <v>0</v>
      </c>
      <c r="L1307" s="34">
        <f t="shared" si="1075"/>
        <v>0</v>
      </c>
      <c r="M1307" s="34">
        <f t="shared" si="1076"/>
        <v>0</v>
      </c>
      <c r="N1307" s="33">
        <v>0</v>
      </c>
      <c r="O1307" s="33">
        <v>0</v>
      </c>
      <c r="P1307" s="34">
        <f t="shared" si="1077"/>
        <v>174</v>
      </c>
      <c r="Q1307" s="33">
        <v>174</v>
      </c>
      <c r="R1307" s="34">
        <v>0</v>
      </c>
      <c r="S1307" s="34">
        <v>0</v>
      </c>
      <c r="T1307" s="34">
        <v>0</v>
      </c>
      <c r="U1307" s="33">
        <v>0</v>
      </c>
      <c r="V1307" s="33">
        <v>0</v>
      </c>
      <c r="W1307" s="34">
        <f t="shared" si="1078"/>
        <v>0</v>
      </c>
      <c r="X1307" s="33">
        <v>0</v>
      </c>
      <c r="Y1307" s="34">
        <v>0</v>
      </c>
      <c r="Z1307" s="34">
        <v>0</v>
      </c>
      <c r="AA1307" s="34">
        <v>0</v>
      </c>
      <c r="AB1307" s="33">
        <v>0</v>
      </c>
      <c r="AC1307" s="33">
        <v>0</v>
      </c>
      <c r="AD1307" s="34">
        <f t="shared" si="1079"/>
        <v>0</v>
      </c>
      <c r="AE1307" s="33">
        <v>0</v>
      </c>
      <c r="AF1307" s="34">
        <v>0</v>
      </c>
      <c r="AG1307" s="34">
        <v>0</v>
      </c>
      <c r="AH1307" s="34">
        <v>0</v>
      </c>
      <c r="AI1307" s="33">
        <v>0</v>
      </c>
      <c r="AJ1307" s="33">
        <v>0</v>
      </c>
      <c r="AK1307" s="34">
        <f t="shared" si="1080"/>
        <v>0</v>
      </c>
      <c r="AL1307" s="33">
        <v>0</v>
      </c>
      <c r="AM1307" s="34">
        <v>0</v>
      </c>
      <c r="AN1307" s="34">
        <v>0</v>
      </c>
      <c r="AO1307" s="34">
        <v>0</v>
      </c>
      <c r="AP1307" s="33">
        <v>0</v>
      </c>
      <c r="AQ1307" s="33">
        <v>0</v>
      </c>
      <c r="AR1307" s="34">
        <f t="shared" si="1081"/>
        <v>0</v>
      </c>
      <c r="AS1307" s="33">
        <v>0</v>
      </c>
      <c r="AT1307" s="34">
        <v>0</v>
      </c>
      <c r="AU1307" s="34">
        <v>0</v>
      </c>
      <c r="AV1307" s="34">
        <v>0</v>
      </c>
    </row>
    <row r="1308" spans="1:48" ht="114.75" x14ac:dyDescent="0.5">
      <c r="A1308" s="53">
        <v>1205</v>
      </c>
      <c r="B1308" s="50" t="s">
        <v>2475</v>
      </c>
      <c r="C1308" s="51" t="s">
        <v>2476</v>
      </c>
      <c r="D1308" s="52">
        <v>2017</v>
      </c>
      <c r="E1308" s="52">
        <v>2023</v>
      </c>
      <c r="F1308" s="33">
        <v>5332.83</v>
      </c>
      <c r="G1308" s="34">
        <f t="shared" si="1070"/>
        <v>0.30000000000000004</v>
      </c>
      <c r="H1308" s="34">
        <f t="shared" si="1071"/>
        <v>0.25</v>
      </c>
      <c r="I1308" s="34">
        <f t="shared" si="1072"/>
        <v>5332.83</v>
      </c>
      <c r="J1308" s="34">
        <f t="shared" si="1073"/>
        <v>5332.83</v>
      </c>
      <c r="K1308" s="34">
        <f t="shared" si="1074"/>
        <v>0</v>
      </c>
      <c r="L1308" s="34">
        <f t="shared" si="1075"/>
        <v>0</v>
      </c>
      <c r="M1308" s="34">
        <f t="shared" si="1076"/>
        <v>0</v>
      </c>
      <c r="N1308" s="34">
        <v>0</v>
      </c>
      <c r="O1308" s="34">
        <v>0</v>
      </c>
      <c r="P1308" s="34">
        <f t="shared" si="1077"/>
        <v>0</v>
      </c>
      <c r="Q1308" s="34">
        <v>0</v>
      </c>
      <c r="R1308" s="34">
        <v>0</v>
      </c>
      <c r="S1308" s="34">
        <v>0</v>
      </c>
      <c r="T1308" s="34">
        <v>0</v>
      </c>
      <c r="U1308" s="34">
        <v>0</v>
      </c>
      <c r="V1308" s="34">
        <v>0</v>
      </c>
      <c r="W1308" s="34">
        <f t="shared" si="1078"/>
        <v>0</v>
      </c>
      <c r="X1308" s="34">
        <v>0</v>
      </c>
      <c r="Y1308" s="34">
        <v>0</v>
      </c>
      <c r="Z1308" s="34">
        <v>0</v>
      </c>
      <c r="AA1308" s="34">
        <v>0</v>
      </c>
      <c r="AB1308" s="34">
        <v>0</v>
      </c>
      <c r="AC1308" s="34">
        <v>0</v>
      </c>
      <c r="AD1308" s="34">
        <f t="shared" si="1079"/>
        <v>0</v>
      </c>
      <c r="AE1308" s="34">
        <v>0</v>
      </c>
      <c r="AF1308" s="34">
        <v>0</v>
      </c>
      <c r="AG1308" s="34">
        <v>0</v>
      </c>
      <c r="AH1308" s="34">
        <v>0</v>
      </c>
      <c r="AI1308" s="34">
        <v>0.30000000000000004</v>
      </c>
      <c r="AJ1308" s="34">
        <v>0.25</v>
      </c>
      <c r="AK1308" s="34">
        <f t="shared" si="1080"/>
        <v>5332.83</v>
      </c>
      <c r="AL1308" s="34">
        <v>5332.83</v>
      </c>
      <c r="AM1308" s="34">
        <v>0</v>
      </c>
      <c r="AN1308" s="34">
        <v>0</v>
      </c>
      <c r="AO1308" s="34">
        <v>0</v>
      </c>
      <c r="AP1308" s="34">
        <v>0</v>
      </c>
      <c r="AQ1308" s="34">
        <v>0</v>
      </c>
      <c r="AR1308" s="34">
        <f t="shared" si="1081"/>
        <v>0</v>
      </c>
      <c r="AS1308" s="34">
        <v>0</v>
      </c>
      <c r="AT1308" s="34">
        <v>0</v>
      </c>
      <c r="AU1308" s="34">
        <v>0</v>
      </c>
      <c r="AV1308" s="34">
        <v>0</v>
      </c>
    </row>
    <row r="1309" spans="1:48" ht="114.75" x14ac:dyDescent="0.5">
      <c r="A1309" s="53">
        <v>1206</v>
      </c>
      <c r="B1309" s="50" t="s">
        <v>2477</v>
      </c>
      <c r="C1309" s="51" t="s">
        <v>2478</v>
      </c>
      <c r="D1309" s="52">
        <v>2019</v>
      </c>
      <c r="E1309" s="52">
        <v>2020</v>
      </c>
      <c r="F1309" s="33">
        <v>4250.8614200000002</v>
      </c>
      <c r="G1309" s="34">
        <f t="shared" si="1070"/>
        <v>0.46699999999999997</v>
      </c>
      <c r="H1309" s="34">
        <f t="shared" si="1071"/>
        <v>0.25</v>
      </c>
      <c r="I1309" s="34">
        <f t="shared" si="1072"/>
        <v>774.22</v>
      </c>
      <c r="J1309" s="34">
        <f t="shared" si="1073"/>
        <v>774.22</v>
      </c>
      <c r="K1309" s="34">
        <f t="shared" si="1074"/>
        <v>0</v>
      </c>
      <c r="L1309" s="34">
        <f t="shared" si="1075"/>
        <v>0</v>
      </c>
      <c r="M1309" s="34">
        <f t="shared" si="1076"/>
        <v>0</v>
      </c>
      <c r="N1309" s="34">
        <v>0.46699999999999997</v>
      </c>
      <c r="O1309" s="34">
        <v>0.25</v>
      </c>
      <c r="P1309" s="34">
        <f t="shared" si="1077"/>
        <v>774.22</v>
      </c>
      <c r="Q1309" s="34">
        <v>774.22</v>
      </c>
      <c r="R1309" s="34">
        <v>0</v>
      </c>
      <c r="S1309" s="34">
        <v>0</v>
      </c>
      <c r="T1309" s="34">
        <v>0</v>
      </c>
      <c r="U1309" s="34">
        <v>0</v>
      </c>
      <c r="V1309" s="34">
        <v>0</v>
      </c>
      <c r="W1309" s="34">
        <f t="shared" si="1078"/>
        <v>0</v>
      </c>
      <c r="X1309" s="34">
        <v>0</v>
      </c>
      <c r="Y1309" s="34">
        <v>0</v>
      </c>
      <c r="Z1309" s="34">
        <v>0</v>
      </c>
      <c r="AA1309" s="34">
        <v>0</v>
      </c>
      <c r="AB1309" s="34">
        <v>0</v>
      </c>
      <c r="AC1309" s="34">
        <v>0</v>
      </c>
      <c r="AD1309" s="34">
        <f t="shared" si="1079"/>
        <v>0</v>
      </c>
      <c r="AE1309" s="34">
        <v>0</v>
      </c>
      <c r="AF1309" s="34">
        <v>0</v>
      </c>
      <c r="AG1309" s="34">
        <v>0</v>
      </c>
      <c r="AH1309" s="34">
        <v>0</v>
      </c>
      <c r="AI1309" s="34">
        <v>0</v>
      </c>
      <c r="AJ1309" s="34">
        <v>0</v>
      </c>
      <c r="AK1309" s="34">
        <f t="shared" si="1080"/>
        <v>0</v>
      </c>
      <c r="AL1309" s="34">
        <v>0</v>
      </c>
      <c r="AM1309" s="34">
        <v>0</v>
      </c>
      <c r="AN1309" s="34">
        <v>0</v>
      </c>
      <c r="AO1309" s="34">
        <v>0</v>
      </c>
      <c r="AP1309" s="34">
        <v>0</v>
      </c>
      <c r="AQ1309" s="34">
        <v>0</v>
      </c>
      <c r="AR1309" s="34">
        <f t="shared" si="1081"/>
        <v>0</v>
      </c>
      <c r="AS1309" s="34">
        <v>0</v>
      </c>
      <c r="AT1309" s="34">
        <v>0</v>
      </c>
      <c r="AU1309" s="34">
        <v>0</v>
      </c>
      <c r="AV1309" s="34">
        <v>0</v>
      </c>
    </row>
    <row r="1310" spans="1:48" ht="114.75" x14ac:dyDescent="0.5">
      <c r="A1310" s="53">
        <v>1207</v>
      </c>
      <c r="B1310" s="50" t="s">
        <v>2479</v>
      </c>
      <c r="C1310" s="51" t="s">
        <v>2480</v>
      </c>
      <c r="D1310" s="52">
        <v>2018</v>
      </c>
      <c r="E1310" s="52">
        <v>2020</v>
      </c>
      <c r="F1310" s="33">
        <v>1667.6953100000001</v>
      </c>
      <c r="G1310" s="34">
        <f t="shared" si="1070"/>
        <v>0.47799999999999998</v>
      </c>
      <c r="H1310" s="34">
        <f t="shared" si="1071"/>
        <v>0</v>
      </c>
      <c r="I1310" s="34">
        <f t="shared" si="1072"/>
        <v>1338.84</v>
      </c>
      <c r="J1310" s="34">
        <f t="shared" si="1073"/>
        <v>1338.84</v>
      </c>
      <c r="K1310" s="34">
        <f t="shared" si="1074"/>
        <v>0</v>
      </c>
      <c r="L1310" s="34">
        <f t="shared" si="1075"/>
        <v>0</v>
      </c>
      <c r="M1310" s="34">
        <f t="shared" si="1076"/>
        <v>0</v>
      </c>
      <c r="N1310" s="34">
        <v>0.47799999999999998</v>
      </c>
      <c r="O1310" s="34">
        <v>0</v>
      </c>
      <c r="P1310" s="34">
        <f t="shared" si="1077"/>
        <v>1338.84</v>
      </c>
      <c r="Q1310" s="34">
        <v>1338.84</v>
      </c>
      <c r="R1310" s="34">
        <v>0</v>
      </c>
      <c r="S1310" s="34">
        <v>0</v>
      </c>
      <c r="T1310" s="34">
        <v>0</v>
      </c>
      <c r="U1310" s="34">
        <v>0</v>
      </c>
      <c r="V1310" s="34">
        <v>0</v>
      </c>
      <c r="W1310" s="34">
        <f t="shared" si="1078"/>
        <v>0</v>
      </c>
      <c r="X1310" s="34">
        <v>0</v>
      </c>
      <c r="Y1310" s="34">
        <v>0</v>
      </c>
      <c r="Z1310" s="34">
        <v>0</v>
      </c>
      <c r="AA1310" s="34">
        <v>0</v>
      </c>
      <c r="AB1310" s="34">
        <v>0</v>
      </c>
      <c r="AC1310" s="34">
        <v>0</v>
      </c>
      <c r="AD1310" s="34">
        <f t="shared" si="1079"/>
        <v>0</v>
      </c>
      <c r="AE1310" s="34">
        <v>0</v>
      </c>
      <c r="AF1310" s="34">
        <v>0</v>
      </c>
      <c r="AG1310" s="34">
        <v>0</v>
      </c>
      <c r="AH1310" s="34">
        <v>0</v>
      </c>
      <c r="AI1310" s="34">
        <v>0</v>
      </c>
      <c r="AJ1310" s="34">
        <v>0</v>
      </c>
      <c r="AK1310" s="34">
        <f t="shared" si="1080"/>
        <v>0</v>
      </c>
      <c r="AL1310" s="34">
        <v>0</v>
      </c>
      <c r="AM1310" s="34">
        <v>0</v>
      </c>
      <c r="AN1310" s="34">
        <v>0</v>
      </c>
      <c r="AO1310" s="34">
        <v>0</v>
      </c>
      <c r="AP1310" s="34">
        <v>0</v>
      </c>
      <c r="AQ1310" s="34">
        <v>0</v>
      </c>
      <c r="AR1310" s="34">
        <f t="shared" si="1081"/>
        <v>0</v>
      </c>
      <c r="AS1310" s="34">
        <v>0</v>
      </c>
      <c r="AT1310" s="34">
        <v>0</v>
      </c>
      <c r="AU1310" s="34">
        <v>0</v>
      </c>
      <c r="AV1310" s="34">
        <v>0</v>
      </c>
    </row>
    <row r="1311" spans="1:48" ht="76.5" x14ac:dyDescent="0.5">
      <c r="A1311" s="53">
        <v>1208</v>
      </c>
      <c r="B1311" s="50" t="s">
        <v>2481</v>
      </c>
      <c r="C1311" s="51" t="s">
        <v>2482</v>
      </c>
      <c r="D1311" s="52">
        <v>2018</v>
      </c>
      <c r="E1311" s="52">
        <v>2024</v>
      </c>
      <c r="F1311" s="33">
        <v>25770.560000000001</v>
      </c>
      <c r="G1311" s="34">
        <f t="shared" si="1070"/>
        <v>0</v>
      </c>
      <c r="H1311" s="34">
        <f t="shared" si="1071"/>
        <v>0</v>
      </c>
      <c r="I1311" s="34">
        <f t="shared" si="1072"/>
        <v>2770.56</v>
      </c>
      <c r="J1311" s="34">
        <f t="shared" si="1073"/>
        <v>2770.56</v>
      </c>
      <c r="K1311" s="34">
        <f t="shared" si="1074"/>
        <v>0</v>
      </c>
      <c r="L1311" s="34">
        <f t="shared" si="1075"/>
        <v>0</v>
      </c>
      <c r="M1311" s="34">
        <f t="shared" si="1076"/>
        <v>0</v>
      </c>
      <c r="N1311" s="34">
        <v>0</v>
      </c>
      <c r="O1311" s="34">
        <v>0</v>
      </c>
      <c r="P1311" s="34">
        <f t="shared" si="1077"/>
        <v>0</v>
      </c>
      <c r="Q1311" s="34">
        <v>0</v>
      </c>
      <c r="R1311" s="34">
        <v>0</v>
      </c>
      <c r="S1311" s="34">
        <v>0</v>
      </c>
      <c r="T1311" s="34">
        <v>0</v>
      </c>
      <c r="U1311" s="34">
        <v>0</v>
      </c>
      <c r="V1311" s="34">
        <v>0</v>
      </c>
      <c r="W1311" s="34">
        <f t="shared" si="1078"/>
        <v>0</v>
      </c>
      <c r="X1311" s="34">
        <v>0</v>
      </c>
      <c r="Y1311" s="34">
        <v>0</v>
      </c>
      <c r="Z1311" s="34">
        <v>0</v>
      </c>
      <c r="AA1311" s="34">
        <v>0</v>
      </c>
      <c r="AB1311" s="34">
        <v>0</v>
      </c>
      <c r="AC1311" s="34">
        <v>0</v>
      </c>
      <c r="AD1311" s="34">
        <f t="shared" si="1079"/>
        <v>0</v>
      </c>
      <c r="AE1311" s="34">
        <v>0</v>
      </c>
      <c r="AF1311" s="34">
        <v>0</v>
      </c>
      <c r="AG1311" s="34">
        <v>0</v>
      </c>
      <c r="AH1311" s="34">
        <v>0</v>
      </c>
      <c r="AI1311" s="34">
        <v>0</v>
      </c>
      <c r="AJ1311" s="34">
        <v>0</v>
      </c>
      <c r="AK1311" s="34">
        <f t="shared" si="1080"/>
        <v>770.56</v>
      </c>
      <c r="AL1311" s="34">
        <v>770.56</v>
      </c>
      <c r="AM1311" s="34">
        <v>0</v>
      </c>
      <c r="AN1311" s="34">
        <v>0</v>
      </c>
      <c r="AO1311" s="34">
        <v>0</v>
      </c>
      <c r="AP1311" s="34">
        <v>0</v>
      </c>
      <c r="AQ1311" s="34">
        <v>0</v>
      </c>
      <c r="AR1311" s="34">
        <f t="shared" si="1081"/>
        <v>2000</v>
      </c>
      <c r="AS1311" s="34">
        <v>2000</v>
      </c>
      <c r="AT1311" s="34">
        <v>0</v>
      </c>
      <c r="AU1311" s="34">
        <v>0</v>
      </c>
      <c r="AV1311" s="34">
        <v>0</v>
      </c>
    </row>
    <row r="1312" spans="1:48" ht="114.75" x14ac:dyDescent="0.5">
      <c r="A1312" s="53">
        <v>1209</v>
      </c>
      <c r="B1312" s="50" t="s">
        <v>2483</v>
      </c>
      <c r="C1312" s="51" t="s">
        <v>2484</v>
      </c>
      <c r="D1312" s="52">
        <v>2019</v>
      </c>
      <c r="E1312" s="52">
        <v>2020</v>
      </c>
      <c r="F1312" s="33">
        <v>6249.9508499999993</v>
      </c>
      <c r="G1312" s="34">
        <f t="shared" si="1070"/>
        <v>0.77</v>
      </c>
      <c r="H1312" s="34">
        <f t="shared" si="1071"/>
        <v>0.25</v>
      </c>
      <c r="I1312" s="34">
        <f t="shared" si="1072"/>
        <v>1169.2918</v>
      </c>
      <c r="J1312" s="34">
        <f t="shared" si="1073"/>
        <v>1169.2918</v>
      </c>
      <c r="K1312" s="34">
        <f t="shared" si="1074"/>
        <v>0</v>
      </c>
      <c r="L1312" s="34">
        <f t="shared" si="1075"/>
        <v>0</v>
      </c>
      <c r="M1312" s="34">
        <f t="shared" si="1076"/>
        <v>0</v>
      </c>
      <c r="N1312" s="34">
        <v>0.77</v>
      </c>
      <c r="O1312" s="34">
        <v>0.25</v>
      </c>
      <c r="P1312" s="34">
        <f t="shared" si="1077"/>
        <v>1169.2918</v>
      </c>
      <c r="Q1312" s="34">
        <v>1169.2918</v>
      </c>
      <c r="R1312" s="34">
        <v>0</v>
      </c>
      <c r="S1312" s="34">
        <v>0</v>
      </c>
      <c r="T1312" s="34">
        <v>0</v>
      </c>
      <c r="U1312" s="34">
        <v>0</v>
      </c>
      <c r="V1312" s="34">
        <v>0</v>
      </c>
      <c r="W1312" s="34">
        <f t="shared" si="1078"/>
        <v>0</v>
      </c>
      <c r="X1312" s="34">
        <v>0</v>
      </c>
      <c r="Y1312" s="34">
        <v>0</v>
      </c>
      <c r="Z1312" s="34">
        <v>0</v>
      </c>
      <c r="AA1312" s="34">
        <v>0</v>
      </c>
      <c r="AB1312" s="34">
        <v>0</v>
      </c>
      <c r="AC1312" s="34">
        <v>0</v>
      </c>
      <c r="AD1312" s="34">
        <f t="shared" si="1079"/>
        <v>0</v>
      </c>
      <c r="AE1312" s="34">
        <v>0</v>
      </c>
      <c r="AF1312" s="34">
        <v>0</v>
      </c>
      <c r="AG1312" s="34">
        <v>0</v>
      </c>
      <c r="AH1312" s="34">
        <v>0</v>
      </c>
      <c r="AI1312" s="34">
        <v>0</v>
      </c>
      <c r="AJ1312" s="34">
        <v>0</v>
      </c>
      <c r="AK1312" s="34">
        <f t="shared" si="1080"/>
        <v>0</v>
      </c>
      <c r="AL1312" s="34">
        <v>0</v>
      </c>
      <c r="AM1312" s="34">
        <v>0</v>
      </c>
      <c r="AN1312" s="34">
        <v>0</v>
      </c>
      <c r="AO1312" s="34">
        <v>0</v>
      </c>
      <c r="AP1312" s="34">
        <v>0</v>
      </c>
      <c r="AQ1312" s="34">
        <v>0</v>
      </c>
      <c r="AR1312" s="34">
        <f t="shared" si="1081"/>
        <v>0</v>
      </c>
      <c r="AS1312" s="34">
        <v>0</v>
      </c>
      <c r="AT1312" s="34">
        <v>0</v>
      </c>
      <c r="AU1312" s="34">
        <v>0</v>
      </c>
      <c r="AV1312" s="34">
        <v>0</v>
      </c>
    </row>
    <row r="1313" spans="1:48" ht="114.75" x14ac:dyDescent="0.5">
      <c r="A1313" s="53">
        <v>1210</v>
      </c>
      <c r="B1313" s="50" t="s">
        <v>2485</v>
      </c>
      <c r="C1313" s="51" t="s">
        <v>2486</v>
      </c>
      <c r="D1313" s="52">
        <v>2019</v>
      </c>
      <c r="E1313" s="52">
        <v>2021</v>
      </c>
      <c r="F1313" s="33">
        <v>1384.18</v>
      </c>
      <c r="G1313" s="34">
        <f t="shared" si="1070"/>
        <v>7.0000000000000007E-2</v>
      </c>
      <c r="H1313" s="34">
        <f t="shared" si="1071"/>
        <v>0.25</v>
      </c>
      <c r="I1313" s="34">
        <f t="shared" si="1072"/>
        <v>1344.18</v>
      </c>
      <c r="J1313" s="34">
        <f t="shared" si="1073"/>
        <v>1344.18</v>
      </c>
      <c r="K1313" s="34">
        <f t="shared" si="1074"/>
        <v>0</v>
      </c>
      <c r="L1313" s="34">
        <f t="shared" si="1075"/>
        <v>0</v>
      </c>
      <c r="M1313" s="34">
        <f t="shared" si="1076"/>
        <v>0</v>
      </c>
      <c r="N1313" s="34">
        <v>0</v>
      </c>
      <c r="O1313" s="34">
        <v>0</v>
      </c>
      <c r="P1313" s="34">
        <f t="shared" si="1077"/>
        <v>1075.3440000000001</v>
      </c>
      <c r="Q1313" s="34">
        <v>1075.3440000000001</v>
      </c>
      <c r="R1313" s="34">
        <v>0</v>
      </c>
      <c r="S1313" s="34">
        <v>0</v>
      </c>
      <c r="T1313" s="34">
        <v>0</v>
      </c>
      <c r="U1313" s="34">
        <v>7.0000000000000007E-2</v>
      </c>
      <c r="V1313" s="34">
        <v>0.25</v>
      </c>
      <c r="W1313" s="34">
        <f t="shared" si="1078"/>
        <v>268.83600000000001</v>
      </c>
      <c r="X1313" s="34">
        <v>268.83600000000001</v>
      </c>
      <c r="Y1313" s="34">
        <v>0</v>
      </c>
      <c r="Z1313" s="34">
        <v>0</v>
      </c>
      <c r="AA1313" s="34">
        <v>0</v>
      </c>
      <c r="AB1313" s="34">
        <v>0</v>
      </c>
      <c r="AC1313" s="34">
        <v>0</v>
      </c>
      <c r="AD1313" s="34">
        <f t="shared" si="1079"/>
        <v>0</v>
      </c>
      <c r="AE1313" s="34">
        <v>0</v>
      </c>
      <c r="AF1313" s="34">
        <v>0</v>
      </c>
      <c r="AG1313" s="34">
        <v>0</v>
      </c>
      <c r="AH1313" s="34">
        <v>0</v>
      </c>
      <c r="AI1313" s="34">
        <v>0</v>
      </c>
      <c r="AJ1313" s="34">
        <v>0</v>
      </c>
      <c r="AK1313" s="34">
        <f t="shared" si="1080"/>
        <v>0</v>
      </c>
      <c r="AL1313" s="34">
        <v>0</v>
      </c>
      <c r="AM1313" s="34">
        <v>0</v>
      </c>
      <c r="AN1313" s="34">
        <v>0</v>
      </c>
      <c r="AO1313" s="34">
        <v>0</v>
      </c>
      <c r="AP1313" s="34">
        <v>0</v>
      </c>
      <c r="AQ1313" s="34">
        <v>0</v>
      </c>
      <c r="AR1313" s="34">
        <f t="shared" si="1081"/>
        <v>0</v>
      </c>
      <c r="AS1313" s="34">
        <v>0</v>
      </c>
      <c r="AT1313" s="34">
        <v>0</v>
      </c>
      <c r="AU1313" s="34">
        <v>0</v>
      </c>
      <c r="AV1313" s="34">
        <v>0</v>
      </c>
    </row>
    <row r="1314" spans="1:48" ht="153" x14ac:dyDescent="0.5">
      <c r="A1314" s="53">
        <v>1211</v>
      </c>
      <c r="B1314" s="50" t="s">
        <v>2487</v>
      </c>
      <c r="C1314" s="51" t="s">
        <v>2488</v>
      </c>
      <c r="D1314" s="52">
        <v>2019</v>
      </c>
      <c r="E1314" s="52">
        <v>2020</v>
      </c>
      <c r="F1314" s="33">
        <v>3857.94</v>
      </c>
      <c r="G1314" s="34">
        <f t="shared" si="1070"/>
        <v>0.3</v>
      </c>
      <c r="H1314" s="34">
        <f t="shared" si="1071"/>
        <v>0.63</v>
      </c>
      <c r="I1314" s="34">
        <f t="shared" si="1072"/>
        <v>3568.01</v>
      </c>
      <c r="J1314" s="34">
        <f t="shared" si="1073"/>
        <v>3568.01</v>
      </c>
      <c r="K1314" s="34">
        <f t="shared" si="1074"/>
        <v>0</v>
      </c>
      <c r="L1314" s="34">
        <f t="shared" si="1075"/>
        <v>0</v>
      </c>
      <c r="M1314" s="34">
        <f t="shared" si="1076"/>
        <v>0</v>
      </c>
      <c r="N1314" s="34">
        <v>0.3</v>
      </c>
      <c r="O1314" s="34">
        <v>0.63</v>
      </c>
      <c r="P1314" s="34">
        <f t="shared" si="1077"/>
        <v>3568.01</v>
      </c>
      <c r="Q1314" s="34">
        <v>3568.01</v>
      </c>
      <c r="R1314" s="34">
        <v>0</v>
      </c>
      <c r="S1314" s="34">
        <v>0</v>
      </c>
      <c r="T1314" s="34">
        <v>0</v>
      </c>
      <c r="U1314" s="34">
        <v>0</v>
      </c>
      <c r="V1314" s="34">
        <v>0</v>
      </c>
      <c r="W1314" s="34">
        <f t="shared" si="1078"/>
        <v>0</v>
      </c>
      <c r="X1314" s="34">
        <v>0</v>
      </c>
      <c r="Y1314" s="34">
        <v>0</v>
      </c>
      <c r="Z1314" s="34">
        <v>0</v>
      </c>
      <c r="AA1314" s="34">
        <v>0</v>
      </c>
      <c r="AB1314" s="34">
        <v>0</v>
      </c>
      <c r="AC1314" s="34">
        <v>0</v>
      </c>
      <c r="AD1314" s="34">
        <f t="shared" si="1079"/>
        <v>0</v>
      </c>
      <c r="AE1314" s="34">
        <v>0</v>
      </c>
      <c r="AF1314" s="34">
        <v>0</v>
      </c>
      <c r="AG1314" s="34">
        <v>0</v>
      </c>
      <c r="AH1314" s="34">
        <v>0</v>
      </c>
      <c r="AI1314" s="34">
        <v>0</v>
      </c>
      <c r="AJ1314" s="34">
        <v>0</v>
      </c>
      <c r="AK1314" s="34">
        <f t="shared" si="1080"/>
        <v>0</v>
      </c>
      <c r="AL1314" s="34">
        <v>0</v>
      </c>
      <c r="AM1314" s="34">
        <v>0</v>
      </c>
      <c r="AN1314" s="34">
        <v>0</v>
      </c>
      <c r="AO1314" s="34">
        <v>0</v>
      </c>
      <c r="AP1314" s="34">
        <v>0</v>
      </c>
      <c r="AQ1314" s="34">
        <v>0</v>
      </c>
      <c r="AR1314" s="34">
        <f t="shared" si="1081"/>
        <v>0</v>
      </c>
      <c r="AS1314" s="34">
        <v>0</v>
      </c>
      <c r="AT1314" s="34">
        <v>0</v>
      </c>
      <c r="AU1314" s="34">
        <v>0</v>
      </c>
      <c r="AV1314" s="34">
        <v>0</v>
      </c>
    </row>
    <row r="1315" spans="1:48" ht="191.25" x14ac:dyDescent="0.5">
      <c r="A1315" s="53">
        <v>1212</v>
      </c>
      <c r="B1315" s="50" t="s">
        <v>2489</v>
      </c>
      <c r="C1315" s="51" t="s">
        <v>2490</v>
      </c>
      <c r="D1315" s="52">
        <v>2020</v>
      </c>
      <c r="E1315" s="52">
        <v>2020</v>
      </c>
      <c r="F1315" s="33">
        <v>9062.59</v>
      </c>
      <c r="G1315" s="34">
        <f t="shared" si="1070"/>
        <v>0.24</v>
      </c>
      <c r="H1315" s="34">
        <f t="shared" si="1071"/>
        <v>0.5</v>
      </c>
      <c r="I1315" s="34">
        <f t="shared" si="1072"/>
        <v>8752.35</v>
      </c>
      <c r="J1315" s="34">
        <f t="shared" si="1073"/>
        <v>8752.35</v>
      </c>
      <c r="K1315" s="34">
        <f t="shared" si="1074"/>
        <v>0</v>
      </c>
      <c r="L1315" s="34">
        <f t="shared" si="1075"/>
        <v>0</v>
      </c>
      <c r="M1315" s="34">
        <f t="shared" si="1076"/>
        <v>0</v>
      </c>
      <c r="N1315" s="34">
        <v>0.24</v>
      </c>
      <c r="O1315" s="34">
        <v>0.5</v>
      </c>
      <c r="P1315" s="34">
        <f t="shared" si="1077"/>
        <v>5953.41</v>
      </c>
      <c r="Q1315" s="34">
        <f>8752.35-2798.94</f>
        <v>5953.41</v>
      </c>
      <c r="R1315" s="34">
        <v>0</v>
      </c>
      <c r="S1315" s="34">
        <v>0</v>
      </c>
      <c r="T1315" s="34">
        <v>0</v>
      </c>
      <c r="U1315" s="34">
        <v>0</v>
      </c>
      <c r="V1315" s="34">
        <v>0</v>
      </c>
      <c r="W1315" s="34">
        <f t="shared" si="1078"/>
        <v>2798.94</v>
      </c>
      <c r="X1315" s="34">
        <v>2798.94</v>
      </c>
      <c r="Y1315" s="34">
        <v>0</v>
      </c>
      <c r="Z1315" s="34">
        <v>0</v>
      </c>
      <c r="AA1315" s="34">
        <v>0</v>
      </c>
      <c r="AB1315" s="34">
        <v>0</v>
      </c>
      <c r="AC1315" s="34">
        <v>0</v>
      </c>
      <c r="AD1315" s="34">
        <f t="shared" si="1079"/>
        <v>0</v>
      </c>
      <c r="AE1315" s="34">
        <v>0</v>
      </c>
      <c r="AF1315" s="34">
        <v>0</v>
      </c>
      <c r="AG1315" s="34">
        <v>0</v>
      </c>
      <c r="AH1315" s="34">
        <v>0</v>
      </c>
      <c r="AI1315" s="34">
        <v>0</v>
      </c>
      <c r="AJ1315" s="34">
        <v>0</v>
      </c>
      <c r="AK1315" s="34">
        <f t="shared" si="1080"/>
        <v>0</v>
      </c>
      <c r="AL1315" s="34">
        <v>0</v>
      </c>
      <c r="AM1315" s="34">
        <v>0</v>
      </c>
      <c r="AN1315" s="34">
        <v>0</v>
      </c>
      <c r="AO1315" s="34">
        <v>0</v>
      </c>
      <c r="AP1315" s="34">
        <v>0</v>
      </c>
      <c r="AQ1315" s="34">
        <v>0</v>
      </c>
      <c r="AR1315" s="34">
        <f t="shared" si="1081"/>
        <v>0</v>
      </c>
      <c r="AS1315" s="34">
        <v>0</v>
      </c>
      <c r="AT1315" s="34">
        <v>0</v>
      </c>
      <c r="AU1315" s="34">
        <v>0</v>
      </c>
      <c r="AV1315" s="34">
        <v>0</v>
      </c>
    </row>
    <row r="1316" spans="1:48" ht="114.75" x14ac:dyDescent="0.5">
      <c r="A1316" s="53">
        <v>1213</v>
      </c>
      <c r="B1316" s="50" t="s">
        <v>2491</v>
      </c>
      <c r="C1316" s="51" t="s">
        <v>2492</v>
      </c>
      <c r="D1316" s="52">
        <v>2019</v>
      </c>
      <c r="E1316" s="52">
        <v>2020</v>
      </c>
      <c r="F1316" s="33">
        <v>1190.8499999999999</v>
      </c>
      <c r="G1316" s="34">
        <f t="shared" si="1070"/>
        <v>0.04</v>
      </c>
      <c r="H1316" s="34">
        <f t="shared" si="1071"/>
        <v>0.25</v>
      </c>
      <c r="I1316" s="34">
        <f t="shared" si="1072"/>
        <v>1125.1500000000001</v>
      </c>
      <c r="J1316" s="34">
        <f t="shared" si="1073"/>
        <v>1125.1500000000001</v>
      </c>
      <c r="K1316" s="34">
        <f t="shared" si="1074"/>
        <v>0</v>
      </c>
      <c r="L1316" s="34">
        <f t="shared" si="1075"/>
        <v>0</v>
      </c>
      <c r="M1316" s="34">
        <f t="shared" si="1076"/>
        <v>0</v>
      </c>
      <c r="N1316" s="34">
        <v>0.04</v>
      </c>
      <c r="O1316" s="34">
        <v>0.25</v>
      </c>
      <c r="P1316" s="34">
        <f t="shared" si="1077"/>
        <v>1125.1500000000001</v>
      </c>
      <c r="Q1316" s="34">
        <v>1125.1500000000001</v>
      </c>
      <c r="R1316" s="34">
        <v>0</v>
      </c>
      <c r="S1316" s="34">
        <v>0</v>
      </c>
      <c r="T1316" s="34">
        <v>0</v>
      </c>
      <c r="U1316" s="34">
        <v>0</v>
      </c>
      <c r="V1316" s="34">
        <v>0</v>
      </c>
      <c r="W1316" s="34">
        <f t="shared" si="1078"/>
        <v>0</v>
      </c>
      <c r="X1316" s="34">
        <v>0</v>
      </c>
      <c r="Y1316" s="34">
        <v>0</v>
      </c>
      <c r="Z1316" s="34">
        <v>0</v>
      </c>
      <c r="AA1316" s="34">
        <v>0</v>
      </c>
      <c r="AB1316" s="34">
        <v>0</v>
      </c>
      <c r="AC1316" s="34">
        <v>0</v>
      </c>
      <c r="AD1316" s="34">
        <f t="shared" si="1079"/>
        <v>0</v>
      </c>
      <c r="AE1316" s="34">
        <v>0</v>
      </c>
      <c r="AF1316" s="34">
        <v>0</v>
      </c>
      <c r="AG1316" s="34">
        <v>0</v>
      </c>
      <c r="AH1316" s="34">
        <v>0</v>
      </c>
      <c r="AI1316" s="34">
        <v>0</v>
      </c>
      <c r="AJ1316" s="34">
        <v>0</v>
      </c>
      <c r="AK1316" s="34">
        <f t="shared" si="1080"/>
        <v>0</v>
      </c>
      <c r="AL1316" s="34">
        <v>0</v>
      </c>
      <c r="AM1316" s="34">
        <v>0</v>
      </c>
      <c r="AN1316" s="34">
        <v>0</v>
      </c>
      <c r="AO1316" s="34">
        <v>0</v>
      </c>
      <c r="AP1316" s="34">
        <v>0</v>
      </c>
      <c r="AQ1316" s="34">
        <v>0</v>
      </c>
      <c r="AR1316" s="34">
        <f t="shared" si="1081"/>
        <v>0</v>
      </c>
      <c r="AS1316" s="34">
        <v>0</v>
      </c>
      <c r="AT1316" s="34">
        <v>0</v>
      </c>
      <c r="AU1316" s="34">
        <v>0</v>
      </c>
      <c r="AV1316" s="34">
        <v>0</v>
      </c>
    </row>
    <row r="1317" spans="1:48" ht="114.75" x14ac:dyDescent="0.5">
      <c r="A1317" s="53">
        <v>1214</v>
      </c>
      <c r="B1317" s="50" t="s">
        <v>2493</v>
      </c>
      <c r="C1317" s="51" t="s">
        <v>2494</v>
      </c>
      <c r="D1317" s="52">
        <v>2018</v>
      </c>
      <c r="E1317" s="52">
        <v>2022</v>
      </c>
      <c r="F1317" s="33">
        <v>19125.64</v>
      </c>
      <c r="G1317" s="34">
        <f t="shared" si="1070"/>
        <v>2.96</v>
      </c>
      <c r="H1317" s="34">
        <f t="shared" si="1071"/>
        <v>0.16</v>
      </c>
      <c r="I1317" s="34">
        <f t="shared" si="1072"/>
        <v>15787.985999999999</v>
      </c>
      <c r="J1317" s="34">
        <f t="shared" si="1073"/>
        <v>15787.985999999999</v>
      </c>
      <c r="K1317" s="34">
        <f t="shared" si="1074"/>
        <v>0</v>
      </c>
      <c r="L1317" s="34">
        <f t="shared" si="1075"/>
        <v>0</v>
      </c>
      <c r="M1317" s="34">
        <f t="shared" si="1076"/>
        <v>0</v>
      </c>
      <c r="N1317" s="34">
        <v>0</v>
      </c>
      <c r="O1317" s="34">
        <v>0</v>
      </c>
      <c r="P1317" s="34">
        <f t="shared" si="1077"/>
        <v>3557.67</v>
      </c>
      <c r="Q1317" s="34">
        <v>3557.67</v>
      </c>
      <c r="R1317" s="34">
        <v>0</v>
      </c>
      <c r="S1317" s="34">
        <v>0</v>
      </c>
      <c r="T1317" s="34">
        <v>0</v>
      </c>
      <c r="U1317" s="34">
        <v>0</v>
      </c>
      <c r="V1317" s="34">
        <v>0</v>
      </c>
      <c r="W1317" s="34">
        <f t="shared" si="1078"/>
        <v>9784.2559999999994</v>
      </c>
      <c r="X1317" s="34">
        <v>9784.2559999999994</v>
      </c>
      <c r="Y1317" s="34">
        <v>0</v>
      </c>
      <c r="Z1317" s="34">
        <v>0</v>
      </c>
      <c r="AA1317" s="34">
        <v>0</v>
      </c>
      <c r="AB1317" s="34">
        <v>2.96</v>
      </c>
      <c r="AC1317" s="34">
        <v>0.16</v>
      </c>
      <c r="AD1317" s="34">
        <f t="shared" si="1079"/>
        <v>446.06</v>
      </c>
      <c r="AE1317" s="34">
        <v>446.06</v>
      </c>
      <c r="AF1317" s="34">
        <v>0</v>
      </c>
      <c r="AG1317" s="34">
        <v>0</v>
      </c>
      <c r="AH1317" s="34">
        <v>0</v>
      </c>
      <c r="AI1317" s="34">
        <v>0</v>
      </c>
      <c r="AJ1317" s="34">
        <v>0</v>
      </c>
      <c r="AK1317" s="34">
        <f t="shared" si="1080"/>
        <v>2000</v>
      </c>
      <c r="AL1317" s="34">
        <v>2000</v>
      </c>
      <c r="AM1317" s="34">
        <v>0</v>
      </c>
      <c r="AN1317" s="34">
        <v>0</v>
      </c>
      <c r="AO1317" s="34">
        <v>0</v>
      </c>
      <c r="AP1317" s="34">
        <v>0</v>
      </c>
      <c r="AQ1317" s="34">
        <v>0</v>
      </c>
      <c r="AR1317" s="34">
        <f t="shared" si="1081"/>
        <v>0</v>
      </c>
      <c r="AS1317" s="34">
        <v>0</v>
      </c>
      <c r="AT1317" s="34">
        <v>0</v>
      </c>
      <c r="AU1317" s="34">
        <v>0</v>
      </c>
      <c r="AV1317" s="34">
        <v>0</v>
      </c>
    </row>
    <row r="1318" spans="1:48" ht="114.75" x14ac:dyDescent="0.5">
      <c r="A1318" s="53">
        <v>1215</v>
      </c>
      <c r="B1318" s="50" t="s">
        <v>2495</v>
      </c>
      <c r="C1318" s="51" t="s">
        <v>2496</v>
      </c>
      <c r="D1318" s="52">
        <v>2019</v>
      </c>
      <c r="E1318" s="52">
        <v>2021</v>
      </c>
      <c r="F1318" s="33">
        <v>11455.06</v>
      </c>
      <c r="G1318" s="34">
        <f t="shared" si="1070"/>
        <v>0.65</v>
      </c>
      <c r="H1318" s="34">
        <f t="shared" si="1071"/>
        <v>0.4</v>
      </c>
      <c r="I1318" s="34">
        <f t="shared" si="1072"/>
        <v>11449.380000000001</v>
      </c>
      <c r="J1318" s="34">
        <f t="shared" si="1073"/>
        <v>11449.380000000001</v>
      </c>
      <c r="K1318" s="34">
        <f t="shared" si="1074"/>
        <v>0</v>
      </c>
      <c r="L1318" s="34">
        <f t="shared" si="1075"/>
        <v>0</v>
      </c>
      <c r="M1318" s="34">
        <f t="shared" si="1076"/>
        <v>0</v>
      </c>
      <c r="N1318" s="34">
        <v>0</v>
      </c>
      <c r="O1318" s="34">
        <v>0</v>
      </c>
      <c r="P1318" s="34">
        <f t="shared" si="1077"/>
        <v>1649.38</v>
      </c>
      <c r="Q1318" s="34">
        <v>1649.38</v>
      </c>
      <c r="R1318" s="34">
        <v>0</v>
      </c>
      <c r="S1318" s="34">
        <v>0</v>
      </c>
      <c r="T1318" s="34">
        <v>0</v>
      </c>
      <c r="U1318" s="34">
        <v>0.65</v>
      </c>
      <c r="V1318" s="34">
        <v>0.4</v>
      </c>
      <c r="W1318" s="34">
        <f t="shared" si="1078"/>
        <v>800</v>
      </c>
      <c r="X1318" s="34">
        <v>800</v>
      </c>
      <c r="Y1318" s="34">
        <v>0</v>
      </c>
      <c r="Z1318" s="34">
        <v>0</v>
      </c>
      <c r="AA1318" s="34">
        <v>0</v>
      </c>
      <c r="AB1318" s="34">
        <v>0</v>
      </c>
      <c r="AC1318" s="34">
        <v>0</v>
      </c>
      <c r="AD1318" s="34">
        <f t="shared" si="1079"/>
        <v>9000</v>
      </c>
      <c r="AE1318" s="34">
        <v>9000</v>
      </c>
      <c r="AF1318" s="34">
        <v>0</v>
      </c>
      <c r="AG1318" s="34">
        <v>0</v>
      </c>
      <c r="AH1318" s="34">
        <v>0</v>
      </c>
      <c r="AI1318" s="34">
        <v>0</v>
      </c>
      <c r="AJ1318" s="34">
        <v>0</v>
      </c>
      <c r="AK1318" s="34">
        <f t="shared" si="1080"/>
        <v>0</v>
      </c>
      <c r="AL1318" s="34">
        <v>0</v>
      </c>
      <c r="AM1318" s="34">
        <v>0</v>
      </c>
      <c r="AN1318" s="34">
        <v>0</v>
      </c>
      <c r="AO1318" s="34">
        <v>0</v>
      </c>
      <c r="AP1318" s="34">
        <v>0</v>
      </c>
      <c r="AQ1318" s="34">
        <v>0</v>
      </c>
      <c r="AR1318" s="34">
        <f t="shared" si="1081"/>
        <v>0</v>
      </c>
      <c r="AS1318" s="34">
        <v>0</v>
      </c>
      <c r="AT1318" s="34">
        <v>0</v>
      </c>
      <c r="AU1318" s="34">
        <v>0</v>
      </c>
      <c r="AV1318" s="34">
        <v>0</v>
      </c>
    </row>
    <row r="1319" spans="1:48" ht="38.25" x14ac:dyDescent="0.5">
      <c r="A1319" s="53"/>
      <c r="B1319" s="43" t="s">
        <v>903</v>
      </c>
      <c r="C1319" s="48"/>
      <c r="D1319" s="52"/>
      <c r="E1319" s="45"/>
      <c r="F1319" s="35">
        <f>SUM(F1320:F1379)</f>
        <v>493902.61631999997</v>
      </c>
      <c r="G1319" s="35">
        <f t="shared" ref="G1319:AV1319" si="1082">SUM(G1320:G1379)</f>
        <v>55.714839999999981</v>
      </c>
      <c r="H1319" s="35">
        <f t="shared" si="1082"/>
        <v>11.963000000000003</v>
      </c>
      <c r="I1319" s="35">
        <f t="shared" si="1082"/>
        <v>427417.17909999983</v>
      </c>
      <c r="J1319" s="35">
        <f t="shared" si="1082"/>
        <v>224606.24909999996</v>
      </c>
      <c r="K1319" s="35">
        <f t="shared" si="1082"/>
        <v>202810.93</v>
      </c>
      <c r="L1319" s="35">
        <f t="shared" si="1082"/>
        <v>0</v>
      </c>
      <c r="M1319" s="35">
        <f t="shared" si="1082"/>
        <v>0</v>
      </c>
      <c r="N1319" s="35">
        <f t="shared" si="1082"/>
        <v>8.584839999999998</v>
      </c>
      <c r="O1319" s="35">
        <f t="shared" si="1082"/>
        <v>4.3599999999999994</v>
      </c>
      <c r="P1319" s="35">
        <f t="shared" si="1082"/>
        <v>102851.98109999999</v>
      </c>
      <c r="Q1319" s="35">
        <f t="shared" si="1082"/>
        <v>102851.98109999999</v>
      </c>
      <c r="R1319" s="35">
        <f t="shared" si="1082"/>
        <v>0</v>
      </c>
      <c r="S1319" s="35">
        <f t="shared" si="1082"/>
        <v>0</v>
      </c>
      <c r="T1319" s="35">
        <f t="shared" si="1082"/>
        <v>0</v>
      </c>
      <c r="U1319" s="35">
        <f t="shared" si="1082"/>
        <v>7.0399999999999974</v>
      </c>
      <c r="V1319" s="35">
        <f t="shared" si="1082"/>
        <v>4.4029999999999996</v>
      </c>
      <c r="W1319" s="35">
        <f t="shared" si="1082"/>
        <v>77434.747999999978</v>
      </c>
      <c r="X1319" s="35">
        <f t="shared" si="1082"/>
        <v>50033.48799999999</v>
      </c>
      <c r="Y1319" s="35">
        <f t="shared" si="1082"/>
        <v>27401.259999999977</v>
      </c>
      <c r="Z1319" s="35">
        <f t="shared" si="1082"/>
        <v>0</v>
      </c>
      <c r="AA1319" s="35">
        <f t="shared" si="1082"/>
        <v>0</v>
      </c>
      <c r="AB1319" s="35">
        <f t="shared" si="1082"/>
        <v>19.350000000000001</v>
      </c>
      <c r="AC1319" s="35">
        <f t="shared" si="1082"/>
        <v>2.95</v>
      </c>
      <c r="AD1319" s="35">
        <f t="shared" si="1082"/>
        <v>76200.790000000008</v>
      </c>
      <c r="AE1319" s="35">
        <f t="shared" si="1082"/>
        <v>29507.81</v>
      </c>
      <c r="AF1319" s="35">
        <f t="shared" si="1082"/>
        <v>46692.979999999996</v>
      </c>
      <c r="AG1319" s="35">
        <f t="shared" si="1082"/>
        <v>0</v>
      </c>
      <c r="AH1319" s="35">
        <f t="shared" si="1082"/>
        <v>0</v>
      </c>
      <c r="AI1319" s="35">
        <f t="shared" si="1082"/>
        <v>20.74</v>
      </c>
      <c r="AJ1319" s="35">
        <f t="shared" si="1082"/>
        <v>0.25</v>
      </c>
      <c r="AK1319" s="35">
        <f t="shared" si="1082"/>
        <v>115919.66</v>
      </c>
      <c r="AL1319" s="35">
        <f t="shared" si="1082"/>
        <v>22202.97</v>
      </c>
      <c r="AM1319" s="35">
        <f t="shared" si="1082"/>
        <v>93716.69</v>
      </c>
      <c r="AN1319" s="35">
        <f t="shared" si="1082"/>
        <v>0</v>
      </c>
      <c r="AO1319" s="35">
        <f t="shared" si="1082"/>
        <v>0</v>
      </c>
      <c r="AP1319" s="35">
        <f t="shared" si="1082"/>
        <v>0</v>
      </c>
      <c r="AQ1319" s="35">
        <f t="shared" si="1082"/>
        <v>0</v>
      </c>
      <c r="AR1319" s="35">
        <f t="shared" si="1082"/>
        <v>55010</v>
      </c>
      <c r="AS1319" s="35">
        <f t="shared" si="1082"/>
        <v>20010</v>
      </c>
      <c r="AT1319" s="35">
        <f t="shared" si="1082"/>
        <v>35000</v>
      </c>
      <c r="AU1319" s="35">
        <f t="shared" si="1082"/>
        <v>0</v>
      </c>
      <c r="AV1319" s="35">
        <f t="shared" si="1082"/>
        <v>0</v>
      </c>
    </row>
    <row r="1320" spans="1:48" ht="114.75" x14ac:dyDescent="0.5">
      <c r="A1320" s="53">
        <v>1216</v>
      </c>
      <c r="B1320" s="50" t="s">
        <v>2497</v>
      </c>
      <c r="C1320" s="51" t="s">
        <v>2498</v>
      </c>
      <c r="D1320" s="52">
        <v>2015</v>
      </c>
      <c r="E1320" s="52">
        <v>2021</v>
      </c>
      <c r="F1320" s="33">
        <v>798.3</v>
      </c>
      <c r="G1320" s="34">
        <f t="shared" ref="G1320:G1351" si="1083">N1320+U1320+AB1320+AI1320+AP1320</f>
        <v>0.26</v>
      </c>
      <c r="H1320" s="34">
        <f t="shared" ref="H1320:H1351" si="1084">O1320+V1320+AC1320+AJ1320+AQ1320</f>
        <v>0</v>
      </c>
      <c r="I1320" s="34">
        <f t="shared" ref="I1320:I1379" si="1085">J1320+K1320+L1320</f>
        <v>790</v>
      </c>
      <c r="J1320" s="34">
        <f t="shared" ref="J1320:J1351" si="1086">Q1320+X1320+AE1320+AL1320+AS1320</f>
        <v>790</v>
      </c>
      <c r="K1320" s="34">
        <f t="shared" ref="K1320:K1351" si="1087">R1320+Y1320+AF1320+AM1320+AT1320</f>
        <v>0</v>
      </c>
      <c r="L1320" s="34">
        <f t="shared" ref="L1320:L1351" si="1088">S1320+Z1320+AG1320+AN1320+AU1320</f>
        <v>0</v>
      </c>
      <c r="M1320" s="34">
        <f t="shared" ref="M1320:M1351" si="1089">T1320+AA1320+AH1320+AO1320+AV1320</f>
        <v>0</v>
      </c>
      <c r="N1320" s="34">
        <v>0</v>
      </c>
      <c r="O1320" s="34">
        <v>0</v>
      </c>
      <c r="P1320" s="34">
        <f t="shared" ref="P1320:P1379" si="1090">Q1320+R1320+S1320</f>
        <v>10</v>
      </c>
      <c r="Q1320" s="34">
        <v>10</v>
      </c>
      <c r="R1320" s="34">
        <v>0</v>
      </c>
      <c r="S1320" s="34">
        <v>0</v>
      </c>
      <c r="T1320" s="34">
        <v>0</v>
      </c>
      <c r="U1320" s="34">
        <v>0.26</v>
      </c>
      <c r="V1320" s="34">
        <v>0</v>
      </c>
      <c r="W1320" s="34">
        <f t="shared" ref="W1320:W1379" si="1091">X1320+Y1320+Z1320</f>
        <v>780</v>
      </c>
      <c r="X1320" s="34">
        <v>780</v>
      </c>
      <c r="Y1320" s="34">
        <v>0</v>
      </c>
      <c r="Z1320" s="34">
        <v>0</v>
      </c>
      <c r="AA1320" s="34">
        <v>0</v>
      </c>
      <c r="AB1320" s="34">
        <v>0</v>
      </c>
      <c r="AC1320" s="34">
        <v>0</v>
      </c>
      <c r="AD1320" s="34">
        <f t="shared" ref="AD1320:AD1379" si="1092">AE1320+AF1320+AG1320</f>
        <v>0</v>
      </c>
      <c r="AE1320" s="34">
        <v>0</v>
      </c>
      <c r="AF1320" s="34">
        <v>0</v>
      </c>
      <c r="AG1320" s="34">
        <v>0</v>
      </c>
      <c r="AH1320" s="34">
        <v>0</v>
      </c>
      <c r="AI1320" s="34">
        <v>0</v>
      </c>
      <c r="AJ1320" s="34">
        <v>0</v>
      </c>
      <c r="AK1320" s="34">
        <f t="shared" ref="AK1320:AK1379" si="1093">AL1320+AM1320+AN1320</f>
        <v>0</v>
      </c>
      <c r="AL1320" s="34">
        <v>0</v>
      </c>
      <c r="AM1320" s="34">
        <v>0</v>
      </c>
      <c r="AN1320" s="34">
        <v>0</v>
      </c>
      <c r="AO1320" s="34">
        <v>0</v>
      </c>
      <c r="AP1320" s="34">
        <v>0</v>
      </c>
      <c r="AQ1320" s="34">
        <v>0</v>
      </c>
      <c r="AR1320" s="34">
        <f t="shared" ref="AR1320:AR1379" si="1094">AS1320+AT1320+AU1320</f>
        <v>0</v>
      </c>
      <c r="AS1320" s="34">
        <v>0</v>
      </c>
      <c r="AT1320" s="34">
        <v>0</v>
      </c>
      <c r="AU1320" s="34">
        <v>0</v>
      </c>
      <c r="AV1320" s="34">
        <v>0</v>
      </c>
    </row>
    <row r="1321" spans="1:48" ht="114.75" x14ac:dyDescent="0.5">
      <c r="A1321" s="53">
        <v>1217</v>
      </c>
      <c r="B1321" s="50" t="s">
        <v>2499</v>
      </c>
      <c r="C1321" s="51" t="s">
        <v>2500</v>
      </c>
      <c r="D1321" s="52">
        <v>2020</v>
      </c>
      <c r="E1321" s="52">
        <v>2022</v>
      </c>
      <c r="F1321" s="33">
        <v>2632.05</v>
      </c>
      <c r="G1321" s="34">
        <f t="shared" si="1083"/>
        <v>0.15</v>
      </c>
      <c r="H1321" s="34">
        <f t="shared" si="1084"/>
        <v>0.4</v>
      </c>
      <c r="I1321" s="34">
        <f t="shared" si="1085"/>
        <v>2622.05</v>
      </c>
      <c r="J1321" s="34">
        <f t="shared" si="1086"/>
        <v>2622.05</v>
      </c>
      <c r="K1321" s="34">
        <f t="shared" si="1087"/>
        <v>0</v>
      </c>
      <c r="L1321" s="34">
        <f t="shared" si="1088"/>
        <v>0</v>
      </c>
      <c r="M1321" s="34">
        <f t="shared" si="1089"/>
        <v>0</v>
      </c>
      <c r="N1321" s="34">
        <v>0</v>
      </c>
      <c r="O1321" s="34">
        <v>0</v>
      </c>
      <c r="P1321" s="34">
        <f t="shared" si="1090"/>
        <v>10</v>
      </c>
      <c r="Q1321" s="34">
        <v>10</v>
      </c>
      <c r="R1321" s="34">
        <v>0</v>
      </c>
      <c r="S1321" s="34">
        <v>0</v>
      </c>
      <c r="T1321" s="34">
        <v>0</v>
      </c>
      <c r="U1321" s="34">
        <v>0</v>
      </c>
      <c r="V1321" s="34">
        <v>0</v>
      </c>
      <c r="W1321" s="34">
        <f t="shared" si="1091"/>
        <v>0</v>
      </c>
      <c r="X1321" s="34">
        <v>0</v>
      </c>
      <c r="Y1321" s="34">
        <v>0</v>
      </c>
      <c r="Z1321" s="34">
        <v>0</v>
      </c>
      <c r="AA1321" s="34">
        <v>0</v>
      </c>
      <c r="AB1321" s="34">
        <v>0.15</v>
      </c>
      <c r="AC1321" s="34">
        <v>0.4</v>
      </c>
      <c r="AD1321" s="34">
        <f t="shared" si="1092"/>
        <v>612.04999999999995</v>
      </c>
      <c r="AE1321" s="34">
        <v>612.04999999999995</v>
      </c>
      <c r="AF1321" s="34">
        <v>0</v>
      </c>
      <c r="AG1321" s="34">
        <v>0</v>
      </c>
      <c r="AH1321" s="34">
        <v>0</v>
      </c>
      <c r="AI1321" s="34">
        <v>0</v>
      </c>
      <c r="AJ1321" s="34">
        <v>0</v>
      </c>
      <c r="AK1321" s="34">
        <f t="shared" si="1093"/>
        <v>2000</v>
      </c>
      <c r="AL1321" s="34">
        <v>2000</v>
      </c>
      <c r="AM1321" s="34">
        <v>0</v>
      </c>
      <c r="AN1321" s="34">
        <v>0</v>
      </c>
      <c r="AO1321" s="34">
        <v>0</v>
      </c>
      <c r="AP1321" s="34">
        <v>0</v>
      </c>
      <c r="AQ1321" s="34">
        <v>0</v>
      </c>
      <c r="AR1321" s="34">
        <f t="shared" si="1094"/>
        <v>0</v>
      </c>
      <c r="AS1321" s="34">
        <v>0</v>
      </c>
      <c r="AT1321" s="34">
        <v>0</v>
      </c>
      <c r="AU1321" s="34">
        <v>0</v>
      </c>
      <c r="AV1321" s="34">
        <v>0</v>
      </c>
    </row>
    <row r="1322" spans="1:48" ht="76.5" x14ac:dyDescent="0.5">
      <c r="A1322" s="53">
        <v>1218</v>
      </c>
      <c r="B1322" s="50" t="s">
        <v>2501</v>
      </c>
      <c r="C1322" s="51" t="s">
        <v>2502</v>
      </c>
      <c r="D1322" s="52">
        <v>2019</v>
      </c>
      <c r="E1322" s="52">
        <v>2020</v>
      </c>
      <c r="F1322" s="33">
        <v>7172.9177800000007</v>
      </c>
      <c r="G1322" s="34">
        <f t="shared" si="1083"/>
        <v>1.7250000000000001</v>
      </c>
      <c r="H1322" s="34">
        <f t="shared" si="1084"/>
        <v>0.25</v>
      </c>
      <c r="I1322" s="34">
        <f t="shared" si="1085"/>
        <v>6100.7</v>
      </c>
      <c r="J1322" s="34">
        <f t="shared" si="1086"/>
        <v>6100.7</v>
      </c>
      <c r="K1322" s="34">
        <f t="shared" si="1087"/>
        <v>0</v>
      </c>
      <c r="L1322" s="34">
        <f t="shared" si="1088"/>
        <v>0</v>
      </c>
      <c r="M1322" s="34">
        <f t="shared" si="1089"/>
        <v>0</v>
      </c>
      <c r="N1322" s="34">
        <v>1.7250000000000001</v>
      </c>
      <c r="O1322" s="34">
        <v>0.25</v>
      </c>
      <c r="P1322" s="34">
        <f t="shared" si="1090"/>
        <v>6100.7</v>
      </c>
      <c r="Q1322" s="34">
        <v>6100.7</v>
      </c>
      <c r="R1322" s="34">
        <v>0</v>
      </c>
      <c r="S1322" s="34">
        <v>0</v>
      </c>
      <c r="T1322" s="34">
        <v>0</v>
      </c>
      <c r="U1322" s="34">
        <v>0</v>
      </c>
      <c r="V1322" s="34">
        <v>0</v>
      </c>
      <c r="W1322" s="34">
        <f t="shared" si="1091"/>
        <v>0</v>
      </c>
      <c r="X1322" s="34">
        <v>0</v>
      </c>
      <c r="Y1322" s="34">
        <v>0</v>
      </c>
      <c r="Z1322" s="34">
        <v>0</v>
      </c>
      <c r="AA1322" s="34">
        <v>0</v>
      </c>
      <c r="AB1322" s="34">
        <v>0</v>
      </c>
      <c r="AC1322" s="34">
        <v>0</v>
      </c>
      <c r="AD1322" s="34">
        <f t="shared" si="1092"/>
        <v>0</v>
      </c>
      <c r="AE1322" s="34">
        <v>0</v>
      </c>
      <c r="AF1322" s="34">
        <v>0</v>
      </c>
      <c r="AG1322" s="34">
        <v>0</v>
      </c>
      <c r="AH1322" s="34">
        <v>0</v>
      </c>
      <c r="AI1322" s="34">
        <v>0</v>
      </c>
      <c r="AJ1322" s="34">
        <v>0</v>
      </c>
      <c r="AK1322" s="34">
        <f t="shared" si="1093"/>
        <v>0</v>
      </c>
      <c r="AL1322" s="34">
        <v>0</v>
      </c>
      <c r="AM1322" s="34">
        <v>0</v>
      </c>
      <c r="AN1322" s="34">
        <v>0</v>
      </c>
      <c r="AO1322" s="34">
        <v>0</v>
      </c>
      <c r="AP1322" s="34">
        <v>0</v>
      </c>
      <c r="AQ1322" s="34">
        <v>0</v>
      </c>
      <c r="AR1322" s="34">
        <f t="shared" si="1094"/>
        <v>0</v>
      </c>
      <c r="AS1322" s="34">
        <v>0</v>
      </c>
      <c r="AT1322" s="34">
        <v>0</v>
      </c>
      <c r="AU1322" s="34">
        <v>0</v>
      </c>
      <c r="AV1322" s="34">
        <v>0</v>
      </c>
    </row>
    <row r="1323" spans="1:48" ht="191.25" x14ac:dyDescent="0.5">
      <c r="A1323" s="53">
        <v>1219</v>
      </c>
      <c r="B1323" s="50" t="s">
        <v>2503</v>
      </c>
      <c r="C1323" s="51" t="s">
        <v>2504</v>
      </c>
      <c r="D1323" s="52">
        <v>2019</v>
      </c>
      <c r="E1323" s="52">
        <v>2022</v>
      </c>
      <c r="F1323" s="33">
        <v>6614.04</v>
      </c>
      <c r="G1323" s="34">
        <f t="shared" si="1083"/>
        <v>2.84</v>
      </c>
      <c r="H1323" s="34">
        <f t="shared" si="1084"/>
        <v>0.25</v>
      </c>
      <c r="I1323" s="34">
        <f t="shared" si="1085"/>
        <v>3878.48</v>
      </c>
      <c r="J1323" s="34">
        <f t="shared" si="1086"/>
        <v>3878.48</v>
      </c>
      <c r="K1323" s="34">
        <f t="shared" si="1087"/>
        <v>0</v>
      </c>
      <c r="L1323" s="34">
        <f t="shared" si="1088"/>
        <v>0</v>
      </c>
      <c r="M1323" s="34">
        <f t="shared" si="1089"/>
        <v>0</v>
      </c>
      <c r="N1323" s="34">
        <v>0</v>
      </c>
      <c r="O1323" s="34">
        <v>0</v>
      </c>
      <c r="P1323" s="34">
        <f t="shared" si="1090"/>
        <v>1243.07</v>
      </c>
      <c r="Q1323" s="34">
        <v>1243.07</v>
      </c>
      <c r="R1323" s="34">
        <v>0</v>
      </c>
      <c r="S1323" s="34">
        <v>0</v>
      </c>
      <c r="T1323" s="34">
        <v>0</v>
      </c>
      <c r="U1323" s="34">
        <v>0</v>
      </c>
      <c r="V1323" s="34">
        <v>0</v>
      </c>
      <c r="W1323" s="34">
        <f t="shared" si="1091"/>
        <v>335.41</v>
      </c>
      <c r="X1323" s="34">
        <v>335.41</v>
      </c>
      <c r="Y1323" s="34">
        <v>0</v>
      </c>
      <c r="Z1323" s="34">
        <v>0</v>
      </c>
      <c r="AA1323" s="34">
        <v>0</v>
      </c>
      <c r="AB1323" s="34">
        <v>2.84</v>
      </c>
      <c r="AC1323" s="34">
        <v>0.25</v>
      </c>
      <c r="AD1323" s="34">
        <f t="shared" si="1092"/>
        <v>300</v>
      </c>
      <c r="AE1323" s="34">
        <v>300</v>
      </c>
      <c r="AF1323" s="34">
        <v>0</v>
      </c>
      <c r="AG1323" s="34">
        <v>0</v>
      </c>
      <c r="AH1323" s="34">
        <v>0</v>
      </c>
      <c r="AI1323" s="34">
        <v>0</v>
      </c>
      <c r="AJ1323" s="34">
        <v>0</v>
      </c>
      <c r="AK1323" s="34">
        <f t="shared" si="1093"/>
        <v>2000</v>
      </c>
      <c r="AL1323" s="34">
        <v>2000</v>
      </c>
      <c r="AM1323" s="34">
        <v>0</v>
      </c>
      <c r="AN1323" s="34">
        <v>0</v>
      </c>
      <c r="AO1323" s="34">
        <v>0</v>
      </c>
      <c r="AP1323" s="34">
        <v>0</v>
      </c>
      <c r="AQ1323" s="34">
        <v>0</v>
      </c>
      <c r="AR1323" s="34">
        <f t="shared" si="1094"/>
        <v>0</v>
      </c>
      <c r="AS1323" s="34">
        <v>0</v>
      </c>
      <c r="AT1323" s="34">
        <v>0</v>
      </c>
      <c r="AU1323" s="34">
        <v>0</v>
      </c>
      <c r="AV1323" s="34">
        <v>0</v>
      </c>
    </row>
    <row r="1324" spans="1:48" ht="114.75" x14ac:dyDescent="0.5">
      <c r="A1324" s="53">
        <v>1220</v>
      </c>
      <c r="B1324" s="50" t="s">
        <v>2505</v>
      </c>
      <c r="C1324" s="51" t="s">
        <v>2506</v>
      </c>
      <c r="D1324" s="52">
        <v>2019</v>
      </c>
      <c r="E1324" s="52">
        <v>2023</v>
      </c>
      <c r="F1324" s="33">
        <v>128592.82</v>
      </c>
      <c r="G1324" s="34">
        <f t="shared" si="1083"/>
        <v>14.5</v>
      </c>
      <c r="H1324" s="34">
        <f t="shared" si="1084"/>
        <v>0</v>
      </c>
      <c r="I1324" s="34">
        <f t="shared" si="1085"/>
        <v>93860</v>
      </c>
      <c r="J1324" s="34">
        <f t="shared" si="1086"/>
        <v>12360</v>
      </c>
      <c r="K1324" s="34">
        <f t="shared" si="1087"/>
        <v>81500</v>
      </c>
      <c r="L1324" s="34">
        <f t="shared" si="1088"/>
        <v>0</v>
      </c>
      <c r="M1324" s="34">
        <f t="shared" si="1089"/>
        <v>0</v>
      </c>
      <c r="N1324" s="34">
        <v>0</v>
      </c>
      <c r="O1324" s="34">
        <v>0</v>
      </c>
      <c r="P1324" s="34">
        <f t="shared" si="1090"/>
        <v>7260</v>
      </c>
      <c r="Q1324" s="34">
        <v>7260</v>
      </c>
      <c r="R1324" s="34">
        <v>0</v>
      </c>
      <c r="S1324" s="34">
        <v>0</v>
      </c>
      <c r="T1324" s="34">
        <v>0</v>
      </c>
      <c r="U1324" s="34">
        <v>0</v>
      </c>
      <c r="V1324" s="34">
        <v>0</v>
      </c>
      <c r="W1324" s="34">
        <f t="shared" si="1091"/>
        <v>5100</v>
      </c>
      <c r="X1324" s="34">
        <v>5100</v>
      </c>
      <c r="Y1324" s="34">
        <v>0</v>
      </c>
      <c r="Z1324" s="34">
        <v>0</v>
      </c>
      <c r="AA1324" s="34">
        <v>0</v>
      </c>
      <c r="AB1324" s="34">
        <v>0</v>
      </c>
      <c r="AC1324" s="34">
        <v>0</v>
      </c>
      <c r="AD1324" s="34">
        <f t="shared" si="1092"/>
        <v>45831.729999999996</v>
      </c>
      <c r="AE1324" s="34">
        <v>0</v>
      </c>
      <c r="AF1324" s="34">
        <v>45831.729999999996</v>
      </c>
      <c r="AG1324" s="34">
        <v>0</v>
      </c>
      <c r="AH1324" s="34">
        <v>0</v>
      </c>
      <c r="AI1324" s="34">
        <v>14.5</v>
      </c>
      <c r="AJ1324" s="34">
        <v>0</v>
      </c>
      <c r="AK1324" s="34">
        <f t="shared" si="1093"/>
        <v>668.27</v>
      </c>
      <c r="AL1324" s="34">
        <v>0</v>
      </c>
      <c r="AM1324" s="34">
        <v>668.27</v>
      </c>
      <c r="AN1324" s="34">
        <v>0</v>
      </c>
      <c r="AO1324" s="34">
        <v>0</v>
      </c>
      <c r="AP1324" s="34">
        <v>0</v>
      </c>
      <c r="AQ1324" s="34">
        <v>0</v>
      </c>
      <c r="AR1324" s="34">
        <f t="shared" si="1094"/>
        <v>35000</v>
      </c>
      <c r="AS1324" s="34">
        <v>0</v>
      </c>
      <c r="AT1324" s="34">
        <v>35000</v>
      </c>
      <c r="AU1324" s="34">
        <v>0</v>
      </c>
      <c r="AV1324" s="34">
        <v>0</v>
      </c>
    </row>
    <row r="1325" spans="1:48" ht="76.5" x14ac:dyDescent="0.5">
      <c r="A1325" s="53">
        <v>1221</v>
      </c>
      <c r="B1325" s="50" t="s">
        <v>2507</v>
      </c>
      <c r="C1325" s="51" t="s">
        <v>2508</v>
      </c>
      <c r="D1325" s="52">
        <v>2016</v>
      </c>
      <c r="E1325" s="52">
        <v>2020</v>
      </c>
      <c r="F1325" s="33">
        <v>3950.97</v>
      </c>
      <c r="G1325" s="34">
        <f t="shared" si="1083"/>
        <v>0.5</v>
      </c>
      <c r="H1325" s="34">
        <f t="shared" si="1084"/>
        <v>0.25</v>
      </c>
      <c r="I1325" s="34">
        <f t="shared" si="1085"/>
        <v>3898.97</v>
      </c>
      <c r="J1325" s="34">
        <f t="shared" si="1086"/>
        <v>3898.97</v>
      </c>
      <c r="K1325" s="34">
        <f t="shared" si="1087"/>
        <v>0</v>
      </c>
      <c r="L1325" s="34">
        <f t="shared" si="1088"/>
        <v>0</v>
      </c>
      <c r="M1325" s="34">
        <f t="shared" si="1089"/>
        <v>0</v>
      </c>
      <c r="N1325" s="34">
        <v>0.5</v>
      </c>
      <c r="O1325" s="34">
        <v>0.25</v>
      </c>
      <c r="P1325" s="34">
        <f t="shared" si="1090"/>
        <v>3898.97</v>
      </c>
      <c r="Q1325" s="34">
        <v>3898.97</v>
      </c>
      <c r="R1325" s="34">
        <v>0</v>
      </c>
      <c r="S1325" s="34">
        <v>0</v>
      </c>
      <c r="T1325" s="34">
        <v>0</v>
      </c>
      <c r="U1325" s="34">
        <v>0</v>
      </c>
      <c r="V1325" s="34">
        <v>0</v>
      </c>
      <c r="W1325" s="34">
        <f t="shared" si="1091"/>
        <v>0</v>
      </c>
      <c r="X1325" s="34">
        <v>0</v>
      </c>
      <c r="Y1325" s="34">
        <v>0</v>
      </c>
      <c r="Z1325" s="34">
        <v>0</v>
      </c>
      <c r="AA1325" s="34">
        <v>0</v>
      </c>
      <c r="AB1325" s="34">
        <v>0</v>
      </c>
      <c r="AC1325" s="34">
        <v>0</v>
      </c>
      <c r="AD1325" s="34">
        <f t="shared" si="1092"/>
        <v>0</v>
      </c>
      <c r="AE1325" s="34">
        <v>0</v>
      </c>
      <c r="AF1325" s="34">
        <v>0</v>
      </c>
      <c r="AG1325" s="34">
        <v>0</v>
      </c>
      <c r="AH1325" s="34">
        <v>0</v>
      </c>
      <c r="AI1325" s="34">
        <v>0</v>
      </c>
      <c r="AJ1325" s="34">
        <v>0</v>
      </c>
      <c r="AK1325" s="34">
        <f t="shared" si="1093"/>
        <v>0</v>
      </c>
      <c r="AL1325" s="34">
        <v>0</v>
      </c>
      <c r="AM1325" s="34">
        <v>0</v>
      </c>
      <c r="AN1325" s="34">
        <v>0</v>
      </c>
      <c r="AO1325" s="34">
        <v>0</v>
      </c>
      <c r="AP1325" s="34">
        <v>0</v>
      </c>
      <c r="AQ1325" s="34">
        <v>0</v>
      </c>
      <c r="AR1325" s="34">
        <f t="shared" si="1094"/>
        <v>0</v>
      </c>
      <c r="AS1325" s="34">
        <v>0</v>
      </c>
      <c r="AT1325" s="34">
        <v>0</v>
      </c>
      <c r="AU1325" s="34">
        <v>0</v>
      </c>
      <c r="AV1325" s="34">
        <v>0</v>
      </c>
    </row>
    <row r="1326" spans="1:48" ht="76.5" x14ac:dyDescent="0.5">
      <c r="A1326" s="53">
        <v>1222</v>
      </c>
      <c r="B1326" s="50" t="s">
        <v>2509</v>
      </c>
      <c r="C1326" s="51" t="s">
        <v>2510</v>
      </c>
      <c r="D1326" s="52">
        <v>2017</v>
      </c>
      <c r="E1326" s="52">
        <v>2023</v>
      </c>
      <c r="F1326" s="33">
        <v>20344.86</v>
      </c>
      <c r="G1326" s="34">
        <f t="shared" si="1083"/>
        <v>3.2</v>
      </c>
      <c r="H1326" s="34">
        <f t="shared" si="1084"/>
        <v>0</v>
      </c>
      <c r="I1326" s="34">
        <f t="shared" si="1085"/>
        <v>20344.86</v>
      </c>
      <c r="J1326" s="34">
        <f t="shared" si="1086"/>
        <v>20344.86</v>
      </c>
      <c r="K1326" s="34">
        <f t="shared" si="1087"/>
        <v>0</v>
      </c>
      <c r="L1326" s="34">
        <f t="shared" si="1088"/>
        <v>0</v>
      </c>
      <c r="M1326" s="34">
        <f t="shared" si="1089"/>
        <v>0</v>
      </c>
      <c r="N1326" s="34">
        <v>0</v>
      </c>
      <c r="O1326" s="34">
        <v>0</v>
      </c>
      <c r="P1326" s="34">
        <f t="shared" si="1090"/>
        <v>0</v>
      </c>
      <c r="Q1326" s="34">
        <v>0</v>
      </c>
      <c r="R1326" s="34">
        <v>0</v>
      </c>
      <c r="S1326" s="34">
        <v>0</v>
      </c>
      <c r="T1326" s="34">
        <v>0</v>
      </c>
      <c r="U1326" s="34">
        <v>0</v>
      </c>
      <c r="V1326" s="34">
        <v>0</v>
      </c>
      <c r="W1326" s="34">
        <f t="shared" si="1091"/>
        <v>0</v>
      </c>
      <c r="X1326" s="34">
        <v>0</v>
      </c>
      <c r="Y1326" s="34">
        <v>0</v>
      </c>
      <c r="Z1326" s="34">
        <v>0</v>
      </c>
      <c r="AA1326" s="34">
        <v>0</v>
      </c>
      <c r="AB1326" s="34">
        <v>0</v>
      </c>
      <c r="AC1326" s="34">
        <v>0</v>
      </c>
      <c r="AD1326" s="34">
        <f t="shared" si="1092"/>
        <v>275.89</v>
      </c>
      <c r="AE1326" s="34">
        <v>275.89</v>
      </c>
      <c r="AF1326" s="34">
        <v>0</v>
      </c>
      <c r="AG1326" s="34">
        <v>0</v>
      </c>
      <c r="AH1326" s="34">
        <v>0</v>
      </c>
      <c r="AI1326" s="34">
        <v>3.2</v>
      </c>
      <c r="AJ1326" s="34">
        <v>0</v>
      </c>
      <c r="AK1326" s="34">
        <f t="shared" si="1093"/>
        <v>68.97</v>
      </c>
      <c r="AL1326" s="34">
        <v>68.97</v>
      </c>
      <c r="AM1326" s="34">
        <v>0</v>
      </c>
      <c r="AN1326" s="34">
        <v>0</v>
      </c>
      <c r="AO1326" s="34">
        <v>0</v>
      </c>
      <c r="AP1326" s="34">
        <v>0</v>
      </c>
      <c r="AQ1326" s="34">
        <v>0</v>
      </c>
      <c r="AR1326" s="34">
        <f t="shared" si="1094"/>
        <v>20000</v>
      </c>
      <c r="AS1326" s="34">
        <v>20000</v>
      </c>
      <c r="AT1326" s="34">
        <v>0</v>
      </c>
      <c r="AU1326" s="34">
        <v>0</v>
      </c>
      <c r="AV1326" s="34">
        <v>0</v>
      </c>
    </row>
    <row r="1327" spans="1:48" ht="114.75" x14ac:dyDescent="0.5">
      <c r="A1327" s="53">
        <v>1223</v>
      </c>
      <c r="B1327" s="50" t="s">
        <v>2511</v>
      </c>
      <c r="C1327" s="51" t="s">
        <v>2512</v>
      </c>
      <c r="D1327" s="52">
        <v>2016</v>
      </c>
      <c r="E1327" s="52">
        <v>2020</v>
      </c>
      <c r="F1327" s="33">
        <v>3979.4725899999999</v>
      </c>
      <c r="G1327" s="34">
        <f t="shared" si="1083"/>
        <v>0.84</v>
      </c>
      <c r="H1327" s="34">
        <f t="shared" si="1084"/>
        <v>0.25</v>
      </c>
      <c r="I1327" s="34">
        <f t="shared" si="1085"/>
        <v>788.55200000000002</v>
      </c>
      <c r="J1327" s="34">
        <f t="shared" si="1086"/>
        <v>788.55200000000002</v>
      </c>
      <c r="K1327" s="34">
        <f t="shared" si="1087"/>
        <v>0</v>
      </c>
      <c r="L1327" s="34">
        <f t="shared" si="1088"/>
        <v>0</v>
      </c>
      <c r="M1327" s="34">
        <f t="shared" si="1089"/>
        <v>0</v>
      </c>
      <c r="N1327" s="34">
        <v>0.84</v>
      </c>
      <c r="O1327" s="34">
        <v>0.25</v>
      </c>
      <c r="P1327" s="34">
        <f t="shared" si="1090"/>
        <v>788.55200000000002</v>
      </c>
      <c r="Q1327" s="34">
        <v>788.55200000000002</v>
      </c>
      <c r="R1327" s="34">
        <v>0</v>
      </c>
      <c r="S1327" s="34">
        <v>0</v>
      </c>
      <c r="T1327" s="34">
        <v>0</v>
      </c>
      <c r="U1327" s="34">
        <v>0</v>
      </c>
      <c r="V1327" s="34">
        <v>0</v>
      </c>
      <c r="W1327" s="34">
        <f t="shared" si="1091"/>
        <v>0</v>
      </c>
      <c r="X1327" s="34">
        <v>0</v>
      </c>
      <c r="Y1327" s="34">
        <v>0</v>
      </c>
      <c r="Z1327" s="34">
        <v>0</v>
      </c>
      <c r="AA1327" s="34">
        <v>0</v>
      </c>
      <c r="AB1327" s="34">
        <v>0</v>
      </c>
      <c r="AC1327" s="34">
        <v>0</v>
      </c>
      <c r="AD1327" s="34">
        <f t="shared" si="1092"/>
        <v>0</v>
      </c>
      <c r="AE1327" s="34">
        <v>0</v>
      </c>
      <c r="AF1327" s="34">
        <v>0</v>
      </c>
      <c r="AG1327" s="34">
        <v>0</v>
      </c>
      <c r="AH1327" s="34">
        <v>0</v>
      </c>
      <c r="AI1327" s="34">
        <v>0</v>
      </c>
      <c r="AJ1327" s="34">
        <v>0</v>
      </c>
      <c r="AK1327" s="34">
        <f t="shared" si="1093"/>
        <v>0</v>
      </c>
      <c r="AL1327" s="34">
        <v>0</v>
      </c>
      <c r="AM1327" s="34">
        <v>0</v>
      </c>
      <c r="AN1327" s="34">
        <v>0</v>
      </c>
      <c r="AO1327" s="34">
        <v>0</v>
      </c>
      <c r="AP1327" s="34">
        <v>0</v>
      </c>
      <c r="AQ1327" s="34">
        <v>0</v>
      </c>
      <c r="AR1327" s="34">
        <f t="shared" si="1094"/>
        <v>0</v>
      </c>
      <c r="AS1327" s="34">
        <v>0</v>
      </c>
      <c r="AT1327" s="34">
        <v>0</v>
      </c>
      <c r="AU1327" s="34">
        <v>0</v>
      </c>
      <c r="AV1327" s="34">
        <v>0</v>
      </c>
    </row>
    <row r="1328" spans="1:48" ht="153" x14ac:dyDescent="0.5">
      <c r="A1328" s="53">
        <v>1224</v>
      </c>
      <c r="B1328" s="50" t="s">
        <v>2513</v>
      </c>
      <c r="C1328" s="51" t="s">
        <v>2514</v>
      </c>
      <c r="D1328" s="52">
        <v>2016</v>
      </c>
      <c r="E1328" s="52">
        <v>2022</v>
      </c>
      <c r="F1328" s="33">
        <v>130609.67</v>
      </c>
      <c r="G1328" s="34">
        <f t="shared" si="1083"/>
        <v>12.14</v>
      </c>
      <c r="H1328" s="34">
        <f t="shared" si="1084"/>
        <v>0</v>
      </c>
      <c r="I1328" s="34">
        <f t="shared" si="1085"/>
        <v>125409.00999999998</v>
      </c>
      <c r="J1328" s="34">
        <f t="shared" si="1086"/>
        <v>4098.08</v>
      </c>
      <c r="K1328" s="34">
        <f t="shared" si="1087"/>
        <v>121310.92999999998</v>
      </c>
      <c r="L1328" s="34">
        <f t="shared" si="1088"/>
        <v>0</v>
      </c>
      <c r="M1328" s="34">
        <f t="shared" si="1089"/>
        <v>0</v>
      </c>
      <c r="N1328" s="34">
        <v>0</v>
      </c>
      <c r="O1328" s="34">
        <v>0</v>
      </c>
      <c r="P1328" s="34">
        <f t="shared" si="1090"/>
        <v>4098.08</v>
      </c>
      <c r="Q1328" s="34">
        <v>4098.08</v>
      </c>
      <c r="R1328" s="34">
        <v>0</v>
      </c>
      <c r="S1328" s="34">
        <v>0</v>
      </c>
      <c r="T1328" s="34">
        <v>0</v>
      </c>
      <c r="U1328" s="34">
        <v>0</v>
      </c>
      <c r="V1328" s="34">
        <v>0</v>
      </c>
      <c r="W1328" s="34">
        <f t="shared" si="1091"/>
        <v>27401.259999999977</v>
      </c>
      <c r="X1328" s="34">
        <v>0</v>
      </c>
      <c r="Y1328" s="34">
        <v>27401.259999999977</v>
      </c>
      <c r="Z1328" s="34">
        <v>0</v>
      </c>
      <c r="AA1328" s="34">
        <v>0</v>
      </c>
      <c r="AB1328" s="34">
        <v>12.14</v>
      </c>
      <c r="AC1328" s="34">
        <v>0</v>
      </c>
      <c r="AD1328" s="34">
        <f t="shared" si="1092"/>
        <v>861.25</v>
      </c>
      <c r="AE1328" s="34">
        <v>0</v>
      </c>
      <c r="AF1328" s="34">
        <v>861.25</v>
      </c>
      <c r="AG1328" s="34">
        <v>0</v>
      </c>
      <c r="AH1328" s="34">
        <v>0</v>
      </c>
      <c r="AI1328" s="34">
        <v>0</v>
      </c>
      <c r="AJ1328" s="34">
        <v>0</v>
      </c>
      <c r="AK1328" s="34">
        <f t="shared" si="1093"/>
        <v>93048.42</v>
      </c>
      <c r="AL1328" s="34">
        <v>0</v>
      </c>
      <c r="AM1328" s="34">
        <v>93048.42</v>
      </c>
      <c r="AN1328" s="34">
        <v>0</v>
      </c>
      <c r="AO1328" s="34">
        <v>0</v>
      </c>
      <c r="AP1328" s="34">
        <v>0</v>
      </c>
      <c r="AQ1328" s="34">
        <v>0</v>
      </c>
      <c r="AR1328" s="34">
        <f t="shared" si="1094"/>
        <v>0</v>
      </c>
      <c r="AS1328" s="34">
        <v>0</v>
      </c>
      <c r="AT1328" s="34">
        <v>0</v>
      </c>
      <c r="AU1328" s="34">
        <v>0</v>
      </c>
      <c r="AV1328" s="34">
        <v>0</v>
      </c>
    </row>
    <row r="1329" spans="1:48" ht="114.75" x14ac:dyDescent="0.5">
      <c r="A1329" s="53">
        <v>1225</v>
      </c>
      <c r="B1329" s="50" t="s">
        <v>2515</v>
      </c>
      <c r="C1329" s="51" t="s">
        <v>2516</v>
      </c>
      <c r="D1329" s="52">
        <v>2015</v>
      </c>
      <c r="E1329" s="52">
        <v>2025</v>
      </c>
      <c r="F1329" s="33">
        <v>600.4</v>
      </c>
      <c r="G1329" s="34">
        <f t="shared" si="1083"/>
        <v>0</v>
      </c>
      <c r="H1329" s="34">
        <f t="shared" si="1084"/>
        <v>0</v>
      </c>
      <c r="I1329" s="34">
        <f t="shared" si="1085"/>
        <v>10</v>
      </c>
      <c r="J1329" s="34">
        <f t="shared" si="1086"/>
        <v>10</v>
      </c>
      <c r="K1329" s="34">
        <f t="shared" si="1087"/>
        <v>0</v>
      </c>
      <c r="L1329" s="34">
        <f t="shared" si="1088"/>
        <v>0</v>
      </c>
      <c r="M1329" s="34">
        <f t="shared" si="1089"/>
        <v>0</v>
      </c>
      <c r="N1329" s="34">
        <v>0</v>
      </c>
      <c r="O1329" s="34">
        <v>0</v>
      </c>
      <c r="P1329" s="34">
        <f t="shared" si="1090"/>
        <v>0</v>
      </c>
      <c r="Q1329" s="34">
        <v>0</v>
      </c>
      <c r="R1329" s="34">
        <v>0</v>
      </c>
      <c r="S1329" s="34">
        <v>0</v>
      </c>
      <c r="T1329" s="34">
        <v>0</v>
      </c>
      <c r="U1329" s="34">
        <v>0</v>
      </c>
      <c r="V1329" s="34">
        <v>0</v>
      </c>
      <c r="W1329" s="34">
        <f t="shared" si="1091"/>
        <v>0</v>
      </c>
      <c r="X1329" s="34">
        <v>0</v>
      </c>
      <c r="Y1329" s="34">
        <v>0</v>
      </c>
      <c r="Z1329" s="34">
        <v>0</v>
      </c>
      <c r="AA1329" s="34">
        <v>0</v>
      </c>
      <c r="AB1329" s="34">
        <v>0</v>
      </c>
      <c r="AC1329" s="34">
        <v>0</v>
      </c>
      <c r="AD1329" s="34">
        <f t="shared" si="1092"/>
        <v>0</v>
      </c>
      <c r="AE1329" s="34">
        <v>0</v>
      </c>
      <c r="AF1329" s="34">
        <v>0</v>
      </c>
      <c r="AG1329" s="34">
        <v>0</v>
      </c>
      <c r="AH1329" s="34">
        <v>0</v>
      </c>
      <c r="AI1329" s="34">
        <v>0</v>
      </c>
      <c r="AJ1329" s="34">
        <v>0</v>
      </c>
      <c r="AK1329" s="34">
        <f t="shared" si="1093"/>
        <v>0</v>
      </c>
      <c r="AL1329" s="34">
        <v>0</v>
      </c>
      <c r="AM1329" s="34">
        <v>0</v>
      </c>
      <c r="AN1329" s="34">
        <v>0</v>
      </c>
      <c r="AO1329" s="34">
        <v>0</v>
      </c>
      <c r="AP1329" s="34">
        <v>0</v>
      </c>
      <c r="AQ1329" s="34">
        <v>0</v>
      </c>
      <c r="AR1329" s="34">
        <f t="shared" si="1094"/>
        <v>10</v>
      </c>
      <c r="AS1329" s="34">
        <v>10</v>
      </c>
      <c r="AT1329" s="34">
        <v>0</v>
      </c>
      <c r="AU1329" s="34">
        <v>0</v>
      </c>
      <c r="AV1329" s="34">
        <v>0</v>
      </c>
    </row>
    <row r="1330" spans="1:48" ht="114.75" x14ac:dyDescent="0.5">
      <c r="A1330" s="53">
        <v>1226</v>
      </c>
      <c r="B1330" s="50" t="s">
        <v>2517</v>
      </c>
      <c r="C1330" s="51" t="s">
        <v>2518</v>
      </c>
      <c r="D1330" s="52">
        <v>2018</v>
      </c>
      <c r="E1330" s="52">
        <v>2020</v>
      </c>
      <c r="F1330" s="33">
        <v>2388.6782000000003</v>
      </c>
      <c r="G1330" s="34">
        <f t="shared" si="1083"/>
        <v>7.0000000000000001E-3</v>
      </c>
      <c r="H1330" s="34">
        <f t="shared" si="1084"/>
        <v>0</v>
      </c>
      <c r="I1330" s="34">
        <f t="shared" si="1085"/>
        <v>2087.7199999999998</v>
      </c>
      <c r="J1330" s="34">
        <f t="shared" si="1086"/>
        <v>2087.7199999999998</v>
      </c>
      <c r="K1330" s="34">
        <f t="shared" si="1087"/>
        <v>0</v>
      </c>
      <c r="L1330" s="34">
        <f t="shared" si="1088"/>
        <v>0</v>
      </c>
      <c r="M1330" s="34">
        <f t="shared" si="1089"/>
        <v>0</v>
      </c>
      <c r="N1330" s="34">
        <v>7.0000000000000001E-3</v>
      </c>
      <c r="O1330" s="34">
        <v>0</v>
      </c>
      <c r="P1330" s="34">
        <f t="shared" si="1090"/>
        <v>2087.7199999999998</v>
      </c>
      <c r="Q1330" s="34">
        <v>2087.7199999999998</v>
      </c>
      <c r="R1330" s="34">
        <v>0</v>
      </c>
      <c r="S1330" s="34">
        <v>0</v>
      </c>
      <c r="T1330" s="34">
        <v>0</v>
      </c>
      <c r="U1330" s="34">
        <v>0</v>
      </c>
      <c r="V1330" s="34">
        <v>0</v>
      </c>
      <c r="W1330" s="34">
        <f t="shared" si="1091"/>
        <v>0</v>
      </c>
      <c r="X1330" s="34">
        <v>0</v>
      </c>
      <c r="Y1330" s="34">
        <v>0</v>
      </c>
      <c r="Z1330" s="34">
        <v>0</v>
      </c>
      <c r="AA1330" s="34">
        <v>0</v>
      </c>
      <c r="AB1330" s="34">
        <v>0</v>
      </c>
      <c r="AC1330" s="34">
        <v>0</v>
      </c>
      <c r="AD1330" s="34">
        <f t="shared" si="1092"/>
        <v>0</v>
      </c>
      <c r="AE1330" s="34">
        <v>0</v>
      </c>
      <c r="AF1330" s="34">
        <v>0</v>
      </c>
      <c r="AG1330" s="34">
        <v>0</v>
      </c>
      <c r="AH1330" s="34">
        <v>0</v>
      </c>
      <c r="AI1330" s="34">
        <v>0</v>
      </c>
      <c r="AJ1330" s="34">
        <v>0</v>
      </c>
      <c r="AK1330" s="34">
        <f t="shared" si="1093"/>
        <v>0</v>
      </c>
      <c r="AL1330" s="34">
        <v>0</v>
      </c>
      <c r="AM1330" s="34">
        <v>0</v>
      </c>
      <c r="AN1330" s="34">
        <v>0</v>
      </c>
      <c r="AO1330" s="34">
        <v>0</v>
      </c>
      <c r="AP1330" s="34">
        <v>0</v>
      </c>
      <c r="AQ1330" s="34">
        <v>0</v>
      </c>
      <c r="AR1330" s="34">
        <f t="shared" si="1094"/>
        <v>0</v>
      </c>
      <c r="AS1330" s="34">
        <v>0</v>
      </c>
      <c r="AT1330" s="34">
        <v>0</v>
      </c>
      <c r="AU1330" s="34">
        <v>0</v>
      </c>
      <c r="AV1330" s="34">
        <v>0</v>
      </c>
    </row>
    <row r="1331" spans="1:48" ht="76.5" x14ac:dyDescent="0.5">
      <c r="A1331" s="53">
        <v>1227</v>
      </c>
      <c r="B1331" s="50" t="s">
        <v>2519</v>
      </c>
      <c r="C1331" s="51" t="s">
        <v>2520</v>
      </c>
      <c r="D1331" s="52">
        <v>2018</v>
      </c>
      <c r="E1331" s="52">
        <v>2020</v>
      </c>
      <c r="F1331" s="33">
        <v>2323.9364599999999</v>
      </c>
      <c r="G1331" s="34">
        <f t="shared" si="1083"/>
        <v>7.0000000000000007E-2</v>
      </c>
      <c r="H1331" s="34">
        <f t="shared" si="1084"/>
        <v>0</v>
      </c>
      <c r="I1331" s="34">
        <f t="shared" si="1085"/>
        <v>415.19159999999999</v>
      </c>
      <c r="J1331" s="34">
        <f t="shared" si="1086"/>
        <v>415.19159999999999</v>
      </c>
      <c r="K1331" s="34">
        <f t="shared" si="1087"/>
        <v>0</v>
      </c>
      <c r="L1331" s="34">
        <f t="shared" si="1088"/>
        <v>0</v>
      </c>
      <c r="M1331" s="34">
        <f t="shared" si="1089"/>
        <v>0</v>
      </c>
      <c r="N1331" s="34">
        <v>7.0000000000000007E-2</v>
      </c>
      <c r="O1331" s="34">
        <v>0</v>
      </c>
      <c r="P1331" s="34">
        <f t="shared" si="1090"/>
        <v>415.19159999999999</v>
      </c>
      <c r="Q1331" s="34">
        <v>415.19159999999999</v>
      </c>
      <c r="R1331" s="34">
        <v>0</v>
      </c>
      <c r="S1331" s="34">
        <v>0</v>
      </c>
      <c r="T1331" s="34">
        <v>0</v>
      </c>
      <c r="U1331" s="34">
        <v>0</v>
      </c>
      <c r="V1331" s="34">
        <v>0</v>
      </c>
      <c r="W1331" s="34">
        <f t="shared" si="1091"/>
        <v>0</v>
      </c>
      <c r="X1331" s="34">
        <v>0</v>
      </c>
      <c r="Y1331" s="34">
        <v>0</v>
      </c>
      <c r="Z1331" s="34">
        <v>0</v>
      </c>
      <c r="AA1331" s="34">
        <v>0</v>
      </c>
      <c r="AB1331" s="34">
        <v>0</v>
      </c>
      <c r="AC1331" s="34">
        <v>0</v>
      </c>
      <c r="AD1331" s="34">
        <f t="shared" si="1092"/>
        <v>0</v>
      </c>
      <c r="AE1331" s="34">
        <v>0</v>
      </c>
      <c r="AF1331" s="34">
        <v>0</v>
      </c>
      <c r="AG1331" s="34">
        <v>0</v>
      </c>
      <c r="AH1331" s="34">
        <v>0</v>
      </c>
      <c r="AI1331" s="34">
        <v>0</v>
      </c>
      <c r="AJ1331" s="34">
        <v>0</v>
      </c>
      <c r="AK1331" s="34">
        <f t="shared" si="1093"/>
        <v>0</v>
      </c>
      <c r="AL1331" s="34">
        <v>0</v>
      </c>
      <c r="AM1331" s="34">
        <v>0</v>
      </c>
      <c r="AN1331" s="34">
        <v>0</v>
      </c>
      <c r="AO1331" s="34">
        <v>0</v>
      </c>
      <c r="AP1331" s="34">
        <v>0</v>
      </c>
      <c r="AQ1331" s="34">
        <v>0</v>
      </c>
      <c r="AR1331" s="34">
        <f t="shared" si="1094"/>
        <v>0</v>
      </c>
      <c r="AS1331" s="34">
        <v>0</v>
      </c>
      <c r="AT1331" s="34">
        <v>0</v>
      </c>
      <c r="AU1331" s="34">
        <v>0</v>
      </c>
      <c r="AV1331" s="34">
        <v>0</v>
      </c>
    </row>
    <row r="1332" spans="1:48" ht="114.75" x14ac:dyDescent="0.5">
      <c r="A1332" s="53">
        <v>1228</v>
      </c>
      <c r="B1332" s="50" t="s">
        <v>2521</v>
      </c>
      <c r="C1332" s="51" t="s">
        <v>2522</v>
      </c>
      <c r="D1332" s="52">
        <v>2018</v>
      </c>
      <c r="E1332" s="52">
        <v>2020</v>
      </c>
      <c r="F1332" s="33">
        <v>2270.12961</v>
      </c>
      <c r="G1332" s="34">
        <f t="shared" si="1083"/>
        <v>0.08</v>
      </c>
      <c r="H1332" s="34">
        <f t="shared" si="1084"/>
        <v>0</v>
      </c>
      <c r="I1332" s="34">
        <f t="shared" si="1085"/>
        <v>1878.5816</v>
      </c>
      <c r="J1332" s="34">
        <f t="shared" si="1086"/>
        <v>1878.5816</v>
      </c>
      <c r="K1332" s="34">
        <f t="shared" si="1087"/>
        <v>0</v>
      </c>
      <c r="L1332" s="34">
        <f t="shared" si="1088"/>
        <v>0</v>
      </c>
      <c r="M1332" s="34">
        <f t="shared" si="1089"/>
        <v>0</v>
      </c>
      <c r="N1332" s="34">
        <v>0.08</v>
      </c>
      <c r="O1332" s="34">
        <v>0</v>
      </c>
      <c r="P1332" s="34">
        <f t="shared" si="1090"/>
        <v>1878.5816</v>
      </c>
      <c r="Q1332" s="34">
        <v>1878.5816</v>
      </c>
      <c r="R1332" s="34">
        <v>0</v>
      </c>
      <c r="S1332" s="34">
        <v>0</v>
      </c>
      <c r="T1332" s="34">
        <v>0</v>
      </c>
      <c r="U1332" s="34">
        <v>0</v>
      </c>
      <c r="V1332" s="34">
        <v>0</v>
      </c>
      <c r="W1332" s="34">
        <f t="shared" si="1091"/>
        <v>0</v>
      </c>
      <c r="X1332" s="34">
        <v>0</v>
      </c>
      <c r="Y1332" s="34">
        <v>0</v>
      </c>
      <c r="Z1332" s="34">
        <v>0</v>
      </c>
      <c r="AA1332" s="34">
        <v>0</v>
      </c>
      <c r="AB1332" s="34">
        <v>0</v>
      </c>
      <c r="AC1332" s="34">
        <v>0</v>
      </c>
      <c r="AD1332" s="34">
        <f t="shared" si="1092"/>
        <v>0</v>
      </c>
      <c r="AE1332" s="34">
        <v>0</v>
      </c>
      <c r="AF1332" s="34">
        <v>0</v>
      </c>
      <c r="AG1332" s="34">
        <v>0</v>
      </c>
      <c r="AH1332" s="34">
        <v>0</v>
      </c>
      <c r="AI1332" s="34">
        <v>0</v>
      </c>
      <c r="AJ1332" s="34">
        <v>0</v>
      </c>
      <c r="AK1332" s="34">
        <f t="shared" si="1093"/>
        <v>0</v>
      </c>
      <c r="AL1332" s="34">
        <v>0</v>
      </c>
      <c r="AM1332" s="34">
        <v>0</v>
      </c>
      <c r="AN1332" s="34">
        <v>0</v>
      </c>
      <c r="AO1332" s="34">
        <v>0</v>
      </c>
      <c r="AP1332" s="34">
        <v>0</v>
      </c>
      <c r="AQ1332" s="34">
        <v>0</v>
      </c>
      <c r="AR1332" s="34">
        <f t="shared" si="1094"/>
        <v>0</v>
      </c>
      <c r="AS1332" s="34">
        <v>0</v>
      </c>
      <c r="AT1332" s="34">
        <v>0</v>
      </c>
      <c r="AU1332" s="34">
        <v>0</v>
      </c>
      <c r="AV1332" s="34">
        <v>0</v>
      </c>
    </row>
    <row r="1333" spans="1:48" ht="76.5" x14ac:dyDescent="0.5">
      <c r="A1333" s="53">
        <v>1229</v>
      </c>
      <c r="B1333" s="50" t="s">
        <v>2523</v>
      </c>
      <c r="C1333" s="51" t="s">
        <v>2524</v>
      </c>
      <c r="D1333" s="52">
        <v>2018</v>
      </c>
      <c r="E1333" s="52">
        <v>2020</v>
      </c>
      <c r="F1333" s="33">
        <v>2278.1376</v>
      </c>
      <c r="G1333" s="34">
        <f t="shared" si="1083"/>
        <v>0.05</v>
      </c>
      <c r="H1333" s="34">
        <f t="shared" si="1084"/>
        <v>0</v>
      </c>
      <c r="I1333" s="34">
        <f t="shared" si="1085"/>
        <v>410.5652</v>
      </c>
      <c r="J1333" s="34">
        <f t="shared" si="1086"/>
        <v>410.5652</v>
      </c>
      <c r="K1333" s="34">
        <f t="shared" si="1087"/>
        <v>0</v>
      </c>
      <c r="L1333" s="34">
        <f t="shared" si="1088"/>
        <v>0</v>
      </c>
      <c r="M1333" s="34">
        <f t="shared" si="1089"/>
        <v>0</v>
      </c>
      <c r="N1333" s="34">
        <v>0.05</v>
      </c>
      <c r="O1333" s="34">
        <v>0</v>
      </c>
      <c r="P1333" s="34">
        <f t="shared" si="1090"/>
        <v>410.5652</v>
      </c>
      <c r="Q1333" s="34">
        <v>410.5652</v>
      </c>
      <c r="R1333" s="34">
        <v>0</v>
      </c>
      <c r="S1333" s="34">
        <v>0</v>
      </c>
      <c r="T1333" s="34">
        <v>0</v>
      </c>
      <c r="U1333" s="34">
        <v>0</v>
      </c>
      <c r="V1333" s="34">
        <v>0</v>
      </c>
      <c r="W1333" s="34">
        <f t="shared" si="1091"/>
        <v>0</v>
      </c>
      <c r="X1333" s="34">
        <v>0</v>
      </c>
      <c r="Y1333" s="34">
        <v>0</v>
      </c>
      <c r="Z1333" s="34">
        <v>0</v>
      </c>
      <c r="AA1333" s="34">
        <v>0</v>
      </c>
      <c r="AB1333" s="34">
        <v>0</v>
      </c>
      <c r="AC1333" s="34">
        <v>0</v>
      </c>
      <c r="AD1333" s="34">
        <f t="shared" si="1092"/>
        <v>0</v>
      </c>
      <c r="AE1333" s="34">
        <v>0</v>
      </c>
      <c r="AF1333" s="34">
        <v>0</v>
      </c>
      <c r="AG1333" s="34">
        <v>0</v>
      </c>
      <c r="AH1333" s="34">
        <v>0</v>
      </c>
      <c r="AI1333" s="34">
        <v>0</v>
      </c>
      <c r="AJ1333" s="34">
        <v>0</v>
      </c>
      <c r="AK1333" s="34">
        <f t="shared" si="1093"/>
        <v>0</v>
      </c>
      <c r="AL1333" s="34">
        <v>0</v>
      </c>
      <c r="AM1333" s="34">
        <v>0</v>
      </c>
      <c r="AN1333" s="34">
        <v>0</v>
      </c>
      <c r="AO1333" s="34">
        <v>0</v>
      </c>
      <c r="AP1333" s="34">
        <v>0</v>
      </c>
      <c r="AQ1333" s="34">
        <v>0</v>
      </c>
      <c r="AR1333" s="34">
        <f t="shared" si="1094"/>
        <v>0</v>
      </c>
      <c r="AS1333" s="34">
        <v>0</v>
      </c>
      <c r="AT1333" s="34">
        <v>0</v>
      </c>
      <c r="AU1333" s="34">
        <v>0</v>
      </c>
      <c r="AV1333" s="34">
        <v>0</v>
      </c>
    </row>
    <row r="1334" spans="1:48" ht="114.75" x14ac:dyDescent="0.5">
      <c r="A1334" s="53">
        <v>1230</v>
      </c>
      <c r="B1334" s="50" t="s">
        <v>2525</v>
      </c>
      <c r="C1334" s="51" t="s">
        <v>2526</v>
      </c>
      <c r="D1334" s="52">
        <v>2018</v>
      </c>
      <c r="E1334" s="52">
        <v>2020</v>
      </c>
      <c r="F1334" s="33">
        <v>2587.0700000000002</v>
      </c>
      <c r="G1334" s="34">
        <f t="shared" si="1083"/>
        <v>0</v>
      </c>
      <c r="H1334" s="34">
        <f t="shared" si="1084"/>
        <v>0</v>
      </c>
      <c r="I1334" s="34">
        <f t="shared" si="1085"/>
        <v>2498.0700000000002</v>
      </c>
      <c r="J1334" s="34">
        <f t="shared" si="1086"/>
        <v>2498.0700000000002</v>
      </c>
      <c r="K1334" s="34">
        <f t="shared" si="1087"/>
        <v>0</v>
      </c>
      <c r="L1334" s="34">
        <f t="shared" si="1088"/>
        <v>0</v>
      </c>
      <c r="M1334" s="34">
        <f t="shared" si="1089"/>
        <v>0</v>
      </c>
      <c r="N1334" s="34">
        <v>0</v>
      </c>
      <c r="O1334" s="34">
        <v>0</v>
      </c>
      <c r="P1334" s="34">
        <f t="shared" si="1090"/>
        <v>2498.0700000000002</v>
      </c>
      <c r="Q1334" s="34">
        <v>2498.0700000000002</v>
      </c>
      <c r="R1334" s="34">
        <v>0</v>
      </c>
      <c r="S1334" s="34">
        <v>0</v>
      </c>
      <c r="T1334" s="34">
        <v>0</v>
      </c>
      <c r="U1334" s="34">
        <v>0</v>
      </c>
      <c r="V1334" s="34">
        <v>0</v>
      </c>
      <c r="W1334" s="34">
        <f t="shared" si="1091"/>
        <v>0</v>
      </c>
      <c r="X1334" s="34">
        <v>0</v>
      </c>
      <c r="Y1334" s="34">
        <v>0</v>
      </c>
      <c r="Z1334" s="34">
        <v>0</v>
      </c>
      <c r="AA1334" s="34">
        <v>0</v>
      </c>
      <c r="AB1334" s="34">
        <v>0</v>
      </c>
      <c r="AC1334" s="34">
        <v>0</v>
      </c>
      <c r="AD1334" s="34">
        <f t="shared" si="1092"/>
        <v>0</v>
      </c>
      <c r="AE1334" s="34">
        <v>0</v>
      </c>
      <c r="AF1334" s="34">
        <v>0</v>
      </c>
      <c r="AG1334" s="34">
        <v>0</v>
      </c>
      <c r="AH1334" s="34">
        <v>0</v>
      </c>
      <c r="AI1334" s="34">
        <v>0</v>
      </c>
      <c r="AJ1334" s="34">
        <v>0</v>
      </c>
      <c r="AK1334" s="34">
        <f t="shared" si="1093"/>
        <v>0</v>
      </c>
      <c r="AL1334" s="34">
        <v>0</v>
      </c>
      <c r="AM1334" s="34">
        <v>0</v>
      </c>
      <c r="AN1334" s="34">
        <v>0</v>
      </c>
      <c r="AO1334" s="34">
        <v>0</v>
      </c>
      <c r="AP1334" s="34">
        <v>0</v>
      </c>
      <c r="AQ1334" s="34">
        <v>0</v>
      </c>
      <c r="AR1334" s="34">
        <f t="shared" si="1094"/>
        <v>0</v>
      </c>
      <c r="AS1334" s="34">
        <v>0</v>
      </c>
      <c r="AT1334" s="34">
        <v>0</v>
      </c>
      <c r="AU1334" s="34">
        <v>0</v>
      </c>
      <c r="AV1334" s="34">
        <v>0</v>
      </c>
    </row>
    <row r="1335" spans="1:48" ht="114.75" x14ac:dyDescent="0.5">
      <c r="A1335" s="53">
        <v>1231</v>
      </c>
      <c r="B1335" s="50" t="s">
        <v>2527</v>
      </c>
      <c r="C1335" s="51" t="s">
        <v>2528</v>
      </c>
      <c r="D1335" s="52">
        <v>2018</v>
      </c>
      <c r="E1335" s="52">
        <v>2020</v>
      </c>
      <c r="F1335" s="33">
        <v>2278.4925400000002</v>
      </c>
      <c r="G1335" s="34">
        <f t="shared" si="1083"/>
        <v>0.06</v>
      </c>
      <c r="H1335" s="34">
        <f t="shared" si="1084"/>
        <v>0</v>
      </c>
      <c r="I1335" s="34">
        <f t="shared" si="1085"/>
        <v>411.00630000000001</v>
      </c>
      <c r="J1335" s="34">
        <f t="shared" si="1086"/>
        <v>411.00630000000001</v>
      </c>
      <c r="K1335" s="34">
        <f t="shared" si="1087"/>
        <v>0</v>
      </c>
      <c r="L1335" s="34">
        <f t="shared" si="1088"/>
        <v>0</v>
      </c>
      <c r="M1335" s="34">
        <f t="shared" si="1089"/>
        <v>0</v>
      </c>
      <c r="N1335" s="34">
        <v>0.06</v>
      </c>
      <c r="O1335" s="34">
        <v>0</v>
      </c>
      <c r="P1335" s="34">
        <f t="shared" si="1090"/>
        <v>411.00630000000001</v>
      </c>
      <c r="Q1335" s="34">
        <v>411.00630000000001</v>
      </c>
      <c r="R1335" s="34">
        <v>0</v>
      </c>
      <c r="S1335" s="34">
        <v>0</v>
      </c>
      <c r="T1335" s="34">
        <v>0</v>
      </c>
      <c r="U1335" s="34">
        <v>0</v>
      </c>
      <c r="V1335" s="34">
        <v>0</v>
      </c>
      <c r="W1335" s="34">
        <f t="shared" si="1091"/>
        <v>0</v>
      </c>
      <c r="X1335" s="34">
        <v>0</v>
      </c>
      <c r="Y1335" s="34">
        <v>0</v>
      </c>
      <c r="Z1335" s="34">
        <v>0</v>
      </c>
      <c r="AA1335" s="34">
        <v>0</v>
      </c>
      <c r="AB1335" s="34">
        <v>0</v>
      </c>
      <c r="AC1335" s="34">
        <v>0</v>
      </c>
      <c r="AD1335" s="34">
        <f t="shared" si="1092"/>
        <v>0</v>
      </c>
      <c r="AE1335" s="34">
        <v>0</v>
      </c>
      <c r="AF1335" s="34">
        <v>0</v>
      </c>
      <c r="AG1335" s="34">
        <v>0</v>
      </c>
      <c r="AH1335" s="34">
        <v>0</v>
      </c>
      <c r="AI1335" s="34">
        <v>0</v>
      </c>
      <c r="AJ1335" s="34">
        <v>0</v>
      </c>
      <c r="AK1335" s="34">
        <f t="shared" si="1093"/>
        <v>0</v>
      </c>
      <c r="AL1335" s="34">
        <v>0</v>
      </c>
      <c r="AM1335" s="34">
        <v>0</v>
      </c>
      <c r="AN1335" s="34">
        <v>0</v>
      </c>
      <c r="AO1335" s="34">
        <v>0</v>
      </c>
      <c r="AP1335" s="34">
        <v>0</v>
      </c>
      <c r="AQ1335" s="34">
        <v>0</v>
      </c>
      <c r="AR1335" s="34">
        <f t="shared" si="1094"/>
        <v>0</v>
      </c>
      <c r="AS1335" s="34">
        <v>0</v>
      </c>
      <c r="AT1335" s="34">
        <v>0</v>
      </c>
      <c r="AU1335" s="34">
        <v>0</v>
      </c>
      <c r="AV1335" s="34">
        <v>0</v>
      </c>
    </row>
    <row r="1336" spans="1:48" ht="76.5" x14ac:dyDescent="0.5">
      <c r="A1336" s="53">
        <v>1232</v>
      </c>
      <c r="B1336" s="50" t="s">
        <v>2529</v>
      </c>
      <c r="C1336" s="51" t="s">
        <v>2530</v>
      </c>
      <c r="D1336" s="52">
        <v>2018</v>
      </c>
      <c r="E1336" s="52">
        <v>2020</v>
      </c>
      <c r="F1336" s="33">
        <v>3512.23</v>
      </c>
      <c r="G1336" s="34">
        <f t="shared" si="1083"/>
        <v>0</v>
      </c>
      <c r="H1336" s="34">
        <f t="shared" si="1084"/>
        <v>0</v>
      </c>
      <c r="I1336" s="34">
        <f t="shared" si="1085"/>
        <v>2630.7</v>
      </c>
      <c r="J1336" s="34">
        <f t="shared" si="1086"/>
        <v>2630.7</v>
      </c>
      <c r="K1336" s="34">
        <f t="shared" si="1087"/>
        <v>0</v>
      </c>
      <c r="L1336" s="34">
        <f t="shared" si="1088"/>
        <v>0</v>
      </c>
      <c r="M1336" s="34">
        <f t="shared" si="1089"/>
        <v>0</v>
      </c>
      <c r="N1336" s="34">
        <v>0</v>
      </c>
      <c r="O1336" s="34">
        <v>0</v>
      </c>
      <c r="P1336" s="34">
        <f t="shared" si="1090"/>
        <v>2630.7</v>
      </c>
      <c r="Q1336" s="34">
        <v>2630.7</v>
      </c>
      <c r="R1336" s="34">
        <v>0</v>
      </c>
      <c r="S1336" s="34">
        <v>0</v>
      </c>
      <c r="T1336" s="34">
        <v>0</v>
      </c>
      <c r="U1336" s="34">
        <v>0</v>
      </c>
      <c r="V1336" s="34">
        <v>0</v>
      </c>
      <c r="W1336" s="34">
        <f t="shared" si="1091"/>
        <v>0</v>
      </c>
      <c r="X1336" s="34">
        <v>0</v>
      </c>
      <c r="Y1336" s="34">
        <v>0</v>
      </c>
      <c r="Z1336" s="34">
        <v>0</v>
      </c>
      <c r="AA1336" s="34">
        <v>0</v>
      </c>
      <c r="AB1336" s="34">
        <v>0</v>
      </c>
      <c r="AC1336" s="34">
        <v>0</v>
      </c>
      <c r="AD1336" s="34">
        <f t="shared" si="1092"/>
        <v>0</v>
      </c>
      <c r="AE1336" s="34">
        <v>0</v>
      </c>
      <c r="AF1336" s="34">
        <v>0</v>
      </c>
      <c r="AG1336" s="34">
        <v>0</v>
      </c>
      <c r="AH1336" s="34">
        <v>0</v>
      </c>
      <c r="AI1336" s="34">
        <v>0</v>
      </c>
      <c r="AJ1336" s="34">
        <v>0</v>
      </c>
      <c r="AK1336" s="34">
        <f t="shared" si="1093"/>
        <v>0</v>
      </c>
      <c r="AL1336" s="34">
        <v>0</v>
      </c>
      <c r="AM1336" s="34">
        <v>0</v>
      </c>
      <c r="AN1336" s="34">
        <v>0</v>
      </c>
      <c r="AO1336" s="34">
        <v>0</v>
      </c>
      <c r="AP1336" s="34">
        <v>0</v>
      </c>
      <c r="AQ1336" s="34">
        <v>0</v>
      </c>
      <c r="AR1336" s="34">
        <f t="shared" si="1094"/>
        <v>0</v>
      </c>
      <c r="AS1336" s="34">
        <v>0</v>
      </c>
      <c r="AT1336" s="34">
        <v>0</v>
      </c>
      <c r="AU1336" s="34">
        <v>0</v>
      </c>
      <c r="AV1336" s="34">
        <v>0</v>
      </c>
    </row>
    <row r="1337" spans="1:48" ht="114.75" x14ac:dyDescent="0.5">
      <c r="A1337" s="53">
        <v>1233</v>
      </c>
      <c r="B1337" s="50" t="s">
        <v>2531</v>
      </c>
      <c r="C1337" s="51" t="s">
        <v>2532</v>
      </c>
      <c r="D1337" s="52">
        <v>2018</v>
      </c>
      <c r="E1337" s="52">
        <v>2020</v>
      </c>
      <c r="F1337" s="33">
        <v>2225.8750599999998</v>
      </c>
      <c r="G1337" s="34">
        <f t="shared" si="1083"/>
        <v>3.2000000000000001E-2</v>
      </c>
      <c r="H1337" s="34">
        <f t="shared" si="1084"/>
        <v>0</v>
      </c>
      <c r="I1337" s="34">
        <f t="shared" si="1085"/>
        <v>1930.33</v>
      </c>
      <c r="J1337" s="34">
        <f t="shared" si="1086"/>
        <v>1930.33</v>
      </c>
      <c r="K1337" s="34">
        <f t="shared" si="1087"/>
        <v>0</v>
      </c>
      <c r="L1337" s="34">
        <f t="shared" si="1088"/>
        <v>0</v>
      </c>
      <c r="M1337" s="34">
        <f t="shared" si="1089"/>
        <v>0</v>
      </c>
      <c r="N1337" s="34">
        <v>3.2000000000000001E-2</v>
      </c>
      <c r="O1337" s="34">
        <v>0</v>
      </c>
      <c r="P1337" s="34">
        <f t="shared" si="1090"/>
        <v>1930.33</v>
      </c>
      <c r="Q1337" s="34">
        <v>1930.33</v>
      </c>
      <c r="R1337" s="34">
        <v>0</v>
      </c>
      <c r="S1337" s="34">
        <v>0</v>
      </c>
      <c r="T1337" s="34">
        <v>0</v>
      </c>
      <c r="U1337" s="34">
        <v>0</v>
      </c>
      <c r="V1337" s="34">
        <v>0</v>
      </c>
      <c r="W1337" s="34">
        <f t="shared" si="1091"/>
        <v>0</v>
      </c>
      <c r="X1337" s="34">
        <v>0</v>
      </c>
      <c r="Y1337" s="34">
        <v>0</v>
      </c>
      <c r="Z1337" s="34">
        <v>0</v>
      </c>
      <c r="AA1337" s="34">
        <v>0</v>
      </c>
      <c r="AB1337" s="34">
        <v>0</v>
      </c>
      <c r="AC1337" s="34">
        <v>0</v>
      </c>
      <c r="AD1337" s="34">
        <f t="shared" si="1092"/>
        <v>0</v>
      </c>
      <c r="AE1337" s="34">
        <v>0</v>
      </c>
      <c r="AF1337" s="34">
        <v>0</v>
      </c>
      <c r="AG1337" s="34">
        <v>0</v>
      </c>
      <c r="AH1337" s="34">
        <v>0</v>
      </c>
      <c r="AI1337" s="34">
        <v>0</v>
      </c>
      <c r="AJ1337" s="34">
        <v>0</v>
      </c>
      <c r="AK1337" s="34">
        <f t="shared" si="1093"/>
        <v>0</v>
      </c>
      <c r="AL1337" s="34">
        <v>0</v>
      </c>
      <c r="AM1337" s="34">
        <v>0</v>
      </c>
      <c r="AN1337" s="34">
        <v>0</v>
      </c>
      <c r="AO1337" s="34">
        <v>0</v>
      </c>
      <c r="AP1337" s="34">
        <v>0</v>
      </c>
      <c r="AQ1337" s="34">
        <v>0</v>
      </c>
      <c r="AR1337" s="34">
        <f t="shared" si="1094"/>
        <v>0</v>
      </c>
      <c r="AS1337" s="34">
        <v>0</v>
      </c>
      <c r="AT1337" s="34">
        <v>0</v>
      </c>
      <c r="AU1337" s="34">
        <v>0</v>
      </c>
      <c r="AV1337" s="34">
        <v>0</v>
      </c>
    </row>
    <row r="1338" spans="1:48" ht="114.75" x14ac:dyDescent="0.5">
      <c r="A1338" s="53">
        <v>1234</v>
      </c>
      <c r="B1338" s="50" t="s">
        <v>2533</v>
      </c>
      <c r="C1338" s="51" t="s">
        <v>2534</v>
      </c>
      <c r="D1338" s="52">
        <v>2018</v>
      </c>
      <c r="E1338" s="52">
        <v>2020</v>
      </c>
      <c r="F1338" s="33">
        <v>2297.82215</v>
      </c>
      <c r="G1338" s="34">
        <f t="shared" si="1083"/>
        <v>3.2000000000000001E-2</v>
      </c>
      <c r="H1338" s="34">
        <f t="shared" si="1084"/>
        <v>0</v>
      </c>
      <c r="I1338" s="34">
        <f t="shared" si="1085"/>
        <v>1911.63</v>
      </c>
      <c r="J1338" s="34">
        <f t="shared" si="1086"/>
        <v>1911.63</v>
      </c>
      <c r="K1338" s="34">
        <f t="shared" si="1087"/>
        <v>0</v>
      </c>
      <c r="L1338" s="34">
        <f t="shared" si="1088"/>
        <v>0</v>
      </c>
      <c r="M1338" s="34">
        <f t="shared" si="1089"/>
        <v>0</v>
      </c>
      <c r="N1338" s="34">
        <v>3.2000000000000001E-2</v>
      </c>
      <c r="O1338" s="34">
        <v>0</v>
      </c>
      <c r="P1338" s="34">
        <f t="shared" si="1090"/>
        <v>1911.63</v>
      </c>
      <c r="Q1338" s="34">
        <v>1911.63</v>
      </c>
      <c r="R1338" s="34">
        <v>0</v>
      </c>
      <c r="S1338" s="34">
        <v>0</v>
      </c>
      <c r="T1338" s="34">
        <v>0</v>
      </c>
      <c r="U1338" s="34">
        <v>0</v>
      </c>
      <c r="V1338" s="34">
        <v>0</v>
      </c>
      <c r="W1338" s="34">
        <f t="shared" si="1091"/>
        <v>0</v>
      </c>
      <c r="X1338" s="34">
        <v>0</v>
      </c>
      <c r="Y1338" s="34">
        <v>0</v>
      </c>
      <c r="Z1338" s="34">
        <v>0</v>
      </c>
      <c r="AA1338" s="34">
        <v>0</v>
      </c>
      <c r="AB1338" s="34">
        <v>0</v>
      </c>
      <c r="AC1338" s="34">
        <v>0</v>
      </c>
      <c r="AD1338" s="34">
        <f t="shared" si="1092"/>
        <v>0</v>
      </c>
      <c r="AE1338" s="34">
        <v>0</v>
      </c>
      <c r="AF1338" s="34">
        <v>0</v>
      </c>
      <c r="AG1338" s="34">
        <v>0</v>
      </c>
      <c r="AH1338" s="34">
        <v>0</v>
      </c>
      <c r="AI1338" s="34">
        <v>0</v>
      </c>
      <c r="AJ1338" s="34">
        <v>0</v>
      </c>
      <c r="AK1338" s="34">
        <f t="shared" si="1093"/>
        <v>0</v>
      </c>
      <c r="AL1338" s="34">
        <v>0</v>
      </c>
      <c r="AM1338" s="34">
        <v>0</v>
      </c>
      <c r="AN1338" s="34">
        <v>0</v>
      </c>
      <c r="AO1338" s="34">
        <v>0</v>
      </c>
      <c r="AP1338" s="34">
        <v>0</v>
      </c>
      <c r="AQ1338" s="34">
        <v>0</v>
      </c>
      <c r="AR1338" s="34">
        <f t="shared" si="1094"/>
        <v>0</v>
      </c>
      <c r="AS1338" s="34">
        <v>0</v>
      </c>
      <c r="AT1338" s="34">
        <v>0</v>
      </c>
      <c r="AU1338" s="34">
        <v>0</v>
      </c>
      <c r="AV1338" s="34">
        <v>0</v>
      </c>
    </row>
    <row r="1339" spans="1:48" ht="114.75" x14ac:dyDescent="0.5">
      <c r="A1339" s="53">
        <v>1235</v>
      </c>
      <c r="B1339" s="50" t="s">
        <v>2535</v>
      </c>
      <c r="C1339" s="51" t="s">
        <v>2536</v>
      </c>
      <c r="D1339" s="52">
        <v>2018</v>
      </c>
      <c r="E1339" s="52">
        <v>2020</v>
      </c>
      <c r="F1339" s="33">
        <v>2305.0675799999999</v>
      </c>
      <c r="G1339" s="34">
        <f t="shared" si="1083"/>
        <v>3.2000000000000001E-2</v>
      </c>
      <c r="H1339" s="34">
        <f t="shared" si="1084"/>
        <v>0</v>
      </c>
      <c r="I1339" s="34">
        <f t="shared" si="1085"/>
        <v>1920.29</v>
      </c>
      <c r="J1339" s="34">
        <f t="shared" si="1086"/>
        <v>1920.29</v>
      </c>
      <c r="K1339" s="34">
        <f t="shared" si="1087"/>
        <v>0</v>
      </c>
      <c r="L1339" s="34">
        <f t="shared" si="1088"/>
        <v>0</v>
      </c>
      <c r="M1339" s="34">
        <f t="shared" si="1089"/>
        <v>0</v>
      </c>
      <c r="N1339" s="34">
        <v>3.2000000000000001E-2</v>
      </c>
      <c r="O1339" s="34">
        <v>0</v>
      </c>
      <c r="P1339" s="34">
        <f t="shared" si="1090"/>
        <v>1920.29</v>
      </c>
      <c r="Q1339" s="34">
        <v>1920.29</v>
      </c>
      <c r="R1339" s="34">
        <v>0</v>
      </c>
      <c r="S1339" s="34">
        <v>0</v>
      </c>
      <c r="T1339" s="34">
        <v>0</v>
      </c>
      <c r="U1339" s="34">
        <v>0</v>
      </c>
      <c r="V1339" s="34">
        <v>0</v>
      </c>
      <c r="W1339" s="34">
        <f t="shared" si="1091"/>
        <v>0</v>
      </c>
      <c r="X1339" s="34">
        <v>0</v>
      </c>
      <c r="Y1339" s="34">
        <v>0</v>
      </c>
      <c r="Z1339" s="34">
        <v>0</v>
      </c>
      <c r="AA1339" s="34">
        <v>0</v>
      </c>
      <c r="AB1339" s="34">
        <v>0</v>
      </c>
      <c r="AC1339" s="34">
        <v>0</v>
      </c>
      <c r="AD1339" s="34">
        <f t="shared" si="1092"/>
        <v>0</v>
      </c>
      <c r="AE1339" s="34">
        <v>0</v>
      </c>
      <c r="AF1339" s="34">
        <v>0</v>
      </c>
      <c r="AG1339" s="34">
        <v>0</v>
      </c>
      <c r="AH1339" s="34">
        <v>0</v>
      </c>
      <c r="AI1339" s="34">
        <v>0</v>
      </c>
      <c r="AJ1339" s="34">
        <v>0</v>
      </c>
      <c r="AK1339" s="34">
        <f t="shared" si="1093"/>
        <v>0</v>
      </c>
      <c r="AL1339" s="34">
        <v>0</v>
      </c>
      <c r="AM1339" s="34">
        <v>0</v>
      </c>
      <c r="AN1339" s="34">
        <v>0</v>
      </c>
      <c r="AO1339" s="34">
        <v>0</v>
      </c>
      <c r="AP1339" s="34">
        <v>0</v>
      </c>
      <c r="AQ1339" s="34">
        <v>0</v>
      </c>
      <c r="AR1339" s="34">
        <f t="shared" si="1094"/>
        <v>0</v>
      </c>
      <c r="AS1339" s="34">
        <v>0</v>
      </c>
      <c r="AT1339" s="34">
        <v>0</v>
      </c>
      <c r="AU1339" s="34">
        <v>0</v>
      </c>
      <c r="AV1339" s="34">
        <v>0</v>
      </c>
    </row>
    <row r="1340" spans="1:48" ht="114.75" x14ac:dyDescent="0.5">
      <c r="A1340" s="53">
        <v>1236</v>
      </c>
      <c r="B1340" s="50" t="s">
        <v>2537</v>
      </c>
      <c r="C1340" s="51" t="s">
        <v>2538</v>
      </c>
      <c r="D1340" s="52">
        <v>2018</v>
      </c>
      <c r="E1340" s="52">
        <v>2020</v>
      </c>
      <c r="F1340" s="33">
        <v>3512.23</v>
      </c>
      <c r="G1340" s="34">
        <f t="shared" si="1083"/>
        <v>0</v>
      </c>
      <c r="H1340" s="34">
        <f t="shared" si="1084"/>
        <v>0</v>
      </c>
      <c r="I1340" s="34">
        <f t="shared" si="1085"/>
        <v>2936.12</v>
      </c>
      <c r="J1340" s="34">
        <f t="shared" si="1086"/>
        <v>2936.12</v>
      </c>
      <c r="K1340" s="34">
        <f t="shared" si="1087"/>
        <v>0</v>
      </c>
      <c r="L1340" s="34">
        <f t="shared" si="1088"/>
        <v>0</v>
      </c>
      <c r="M1340" s="34">
        <f t="shared" si="1089"/>
        <v>0</v>
      </c>
      <c r="N1340" s="34">
        <v>0</v>
      </c>
      <c r="O1340" s="34">
        <v>0</v>
      </c>
      <c r="P1340" s="34">
        <f t="shared" si="1090"/>
        <v>2936.12</v>
      </c>
      <c r="Q1340" s="34">
        <v>2936.12</v>
      </c>
      <c r="R1340" s="34">
        <v>0</v>
      </c>
      <c r="S1340" s="34">
        <v>0</v>
      </c>
      <c r="T1340" s="34">
        <v>0</v>
      </c>
      <c r="U1340" s="34">
        <v>0</v>
      </c>
      <c r="V1340" s="34">
        <v>0</v>
      </c>
      <c r="W1340" s="34">
        <f t="shared" si="1091"/>
        <v>0</v>
      </c>
      <c r="X1340" s="34">
        <v>0</v>
      </c>
      <c r="Y1340" s="34">
        <v>0</v>
      </c>
      <c r="Z1340" s="34">
        <v>0</v>
      </c>
      <c r="AA1340" s="34">
        <v>0</v>
      </c>
      <c r="AB1340" s="34">
        <v>0</v>
      </c>
      <c r="AC1340" s="34">
        <v>0</v>
      </c>
      <c r="AD1340" s="34">
        <f t="shared" si="1092"/>
        <v>0</v>
      </c>
      <c r="AE1340" s="34">
        <v>0</v>
      </c>
      <c r="AF1340" s="34">
        <v>0</v>
      </c>
      <c r="AG1340" s="34">
        <v>0</v>
      </c>
      <c r="AH1340" s="34">
        <v>0</v>
      </c>
      <c r="AI1340" s="34">
        <v>0</v>
      </c>
      <c r="AJ1340" s="34">
        <v>0</v>
      </c>
      <c r="AK1340" s="34">
        <f t="shared" si="1093"/>
        <v>0</v>
      </c>
      <c r="AL1340" s="34">
        <v>0</v>
      </c>
      <c r="AM1340" s="34">
        <v>0</v>
      </c>
      <c r="AN1340" s="34">
        <v>0</v>
      </c>
      <c r="AO1340" s="34">
        <v>0</v>
      </c>
      <c r="AP1340" s="34">
        <v>0</v>
      </c>
      <c r="AQ1340" s="34">
        <v>0</v>
      </c>
      <c r="AR1340" s="34">
        <f t="shared" si="1094"/>
        <v>0</v>
      </c>
      <c r="AS1340" s="34">
        <v>0</v>
      </c>
      <c r="AT1340" s="34">
        <v>0</v>
      </c>
      <c r="AU1340" s="34">
        <v>0</v>
      </c>
      <c r="AV1340" s="34">
        <v>0</v>
      </c>
    </row>
    <row r="1341" spans="1:48" ht="114.75" x14ac:dyDescent="0.5">
      <c r="A1341" s="53">
        <v>1237</v>
      </c>
      <c r="B1341" s="50" t="s">
        <v>2539</v>
      </c>
      <c r="C1341" s="51" t="s">
        <v>2540</v>
      </c>
      <c r="D1341" s="52">
        <v>2018</v>
      </c>
      <c r="E1341" s="52">
        <v>2020</v>
      </c>
      <c r="F1341" s="33">
        <v>2034.5836499999998</v>
      </c>
      <c r="G1341" s="34">
        <f t="shared" si="1083"/>
        <v>1.4E-2</v>
      </c>
      <c r="H1341" s="34">
        <f t="shared" si="1084"/>
        <v>0</v>
      </c>
      <c r="I1341" s="34">
        <f t="shared" si="1085"/>
        <v>1772.44</v>
      </c>
      <c r="J1341" s="34">
        <f t="shared" si="1086"/>
        <v>1772.44</v>
      </c>
      <c r="K1341" s="34">
        <f t="shared" si="1087"/>
        <v>0</v>
      </c>
      <c r="L1341" s="34">
        <f t="shared" si="1088"/>
        <v>0</v>
      </c>
      <c r="M1341" s="34">
        <f t="shared" si="1089"/>
        <v>0</v>
      </c>
      <c r="N1341" s="34">
        <v>1.4E-2</v>
      </c>
      <c r="O1341" s="34">
        <v>0</v>
      </c>
      <c r="P1341" s="34">
        <f t="shared" si="1090"/>
        <v>1772.44</v>
      </c>
      <c r="Q1341" s="34">
        <v>1772.44</v>
      </c>
      <c r="R1341" s="34">
        <v>0</v>
      </c>
      <c r="S1341" s="34">
        <v>0</v>
      </c>
      <c r="T1341" s="34">
        <v>0</v>
      </c>
      <c r="U1341" s="34">
        <v>0</v>
      </c>
      <c r="V1341" s="34">
        <v>0</v>
      </c>
      <c r="W1341" s="34">
        <f t="shared" si="1091"/>
        <v>0</v>
      </c>
      <c r="X1341" s="34">
        <v>0</v>
      </c>
      <c r="Y1341" s="34">
        <v>0</v>
      </c>
      <c r="Z1341" s="34">
        <v>0</v>
      </c>
      <c r="AA1341" s="34">
        <v>0</v>
      </c>
      <c r="AB1341" s="34">
        <v>0</v>
      </c>
      <c r="AC1341" s="34">
        <v>0</v>
      </c>
      <c r="AD1341" s="34">
        <f t="shared" si="1092"/>
        <v>0</v>
      </c>
      <c r="AE1341" s="34">
        <v>0</v>
      </c>
      <c r="AF1341" s="34">
        <v>0</v>
      </c>
      <c r="AG1341" s="34">
        <v>0</v>
      </c>
      <c r="AH1341" s="34">
        <v>0</v>
      </c>
      <c r="AI1341" s="34">
        <v>0</v>
      </c>
      <c r="AJ1341" s="34">
        <v>0</v>
      </c>
      <c r="AK1341" s="34">
        <f t="shared" si="1093"/>
        <v>0</v>
      </c>
      <c r="AL1341" s="34">
        <v>0</v>
      </c>
      <c r="AM1341" s="34">
        <v>0</v>
      </c>
      <c r="AN1341" s="34">
        <v>0</v>
      </c>
      <c r="AO1341" s="34">
        <v>0</v>
      </c>
      <c r="AP1341" s="34">
        <v>0</v>
      </c>
      <c r="AQ1341" s="34">
        <v>0</v>
      </c>
      <c r="AR1341" s="34">
        <f t="shared" si="1094"/>
        <v>0</v>
      </c>
      <c r="AS1341" s="34">
        <v>0</v>
      </c>
      <c r="AT1341" s="34">
        <v>0</v>
      </c>
      <c r="AU1341" s="34">
        <v>0</v>
      </c>
      <c r="AV1341" s="34">
        <v>0</v>
      </c>
    </row>
    <row r="1342" spans="1:48" ht="114.75" x14ac:dyDescent="0.5">
      <c r="A1342" s="53">
        <v>1238</v>
      </c>
      <c r="B1342" s="50" t="s">
        <v>2541</v>
      </c>
      <c r="C1342" s="51" t="s">
        <v>2542</v>
      </c>
      <c r="D1342" s="52">
        <v>2018</v>
      </c>
      <c r="E1342" s="52">
        <v>2020</v>
      </c>
      <c r="F1342" s="33">
        <v>2281.91687</v>
      </c>
      <c r="G1342" s="34">
        <f t="shared" si="1083"/>
        <v>0.04</v>
      </c>
      <c r="H1342" s="34">
        <f t="shared" si="1084"/>
        <v>0</v>
      </c>
      <c r="I1342" s="34">
        <f t="shared" si="1085"/>
        <v>410.85809999999998</v>
      </c>
      <c r="J1342" s="34">
        <f t="shared" si="1086"/>
        <v>410.85809999999998</v>
      </c>
      <c r="K1342" s="34">
        <f t="shared" si="1087"/>
        <v>0</v>
      </c>
      <c r="L1342" s="34">
        <f t="shared" si="1088"/>
        <v>0</v>
      </c>
      <c r="M1342" s="34">
        <f t="shared" si="1089"/>
        <v>0</v>
      </c>
      <c r="N1342" s="34">
        <v>0.04</v>
      </c>
      <c r="O1342" s="34">
        <v>0</v>
      </c>
      <c r="P1342" s="34">
        <f t="shared" si="1090"/>
        <v>410.85809999999998</v>
      </c>
      <c r="Q1342" s="34">
        <v>410.85809999999998</v>
      </c>
      <c r="R1342" s="34">
        <v>0</v>
      </c>
      <c r="S1342" s="34">
        <v>0</v>
      </c>
      <c r="T1342" s="34">
        <v>0</v>
      </c>
      <c r="U1342" s="34">
        <v>0</v>
      </c>
      <c r="V1342" s="34">
        <v>0</v>
      </c>
      <c r="W1342" s="34">
        <f t="shared" si="1091"/>
        <v>0</v>
      </c>
      <c r="X1342" s="34">
        <v>0</v>
      </c>
      <c r="Y1342" s="34">
        <v>0</v>
      </c>
      <c r="Z1342" s="34">
        <v>0</v>
      </c>
      <c r="AA1342" s="34">
        <v>0</v>
      </c>
      <c r="AB1342" s="34">
        <v>0</v>
      </c>
      <c r="AC1342" s="34">
        <v>0</v>
      </c>
      <c r="AD1342" s="34">
        <f t="shared" si="1092"/>
        <v>0</v>
      </c>
      <c r="AE1342" s="34">
        <v>0</v>
      </c>
      <c r="AF1342" s="34">
        <v>0</v>
      </c>
      <c r="AG1342" s="34">
        <v>0</v>
      </c>
      <c r="AH1342" s="34">
        <v>0</v>
      </c>
      <c r="AI1342" s="34">
        <v>0</v>
      </c>
      <c r="AJ1342" s="34">
        <v>0</v>
      </c>
      <c r="AK1342" s="34">
        <f t="shared" si="1093"/>
        <v>0</v>
      </c>
      <c r="AL1342" s="34">
        <v>0</v>
      </c>
      <c r="AM1342" s="34">
        <v>0</v>
      </c>
      <c r="AN1342" s="34">
        <v>0</v>
      </c>
      <c r="AO1342" s="34">
        <v>0</v>
      </c>
      <c r="AP1342" s="34">
        <v>0</v>
      </c>
      <c r="AQ1342" s="34">
        <v>0</v>
      </c>
      <c r="AR1342" s="34">
        <f t="shared" si="1094"/>
        <v>0</v>
      </c>
      <c r="AS1342" s="34">
        <v>0</v>
      </c>
      <c r="AT1342" s="34">
        <v>0</v>
      </c>
      <c r="AU1342" s="34">
        <v>0</v>
      </c>
      <c r="AV1342" s="34">
        <v>0</v>
      </c>
    </row>
    <row r="1343" spans="1:48" ht="76.5" x14ac:dyDescent="0.5">
      <c r="A1343" s="53">
        <v>1239</v>
      </c>
      <c r="B1343" s="50" t="s">
        <v>2543</v>
      </c>
      <c r="C1343" s="51" t="s">
        <v>2544</v>
      </c>
      <c r="D1343" s="52">
        <v>2018</v>
      </c>
      <c r="E1343" s="52">
        <v>2020</v>
      </c>
      <c r="F1343" s="33">
        <v>2279.5362999999998</v>
      </c>
      <c r="G1343" s="34">
        <f t="shared" si="1083"/>
        <v>0.08</v>
      </c>
      <c r="H1343" s="34">
        <f t="shared" si="1084"/>
        <v>0</v>
      </c>
      <c r="I1343" s="34">
        <f t="shared" si="1085"/>
        <v>412.30029999999999</v>
      </c>
      <c r="J1343" s="34">
        <f t="shared" si="1086"/>
        <v>412.30029999999999</v>
      </c>
      <c r="K1343" s="34">
        <f t="shared" si="1087"/>
        <v>0</v>
      </c>
      <c r="L1343" s="34">
        <f t="shared" si="1088"/>
        <v>0</v>
      </c>
      <c r="M1343" s="34">
        <f t="shared" si="1089"/>
        <v>0</v>
      </c>
      <c r="N1343" s="34">
        <v>0.08</v>
      </c>
      <c r="O1343" s="34">
        <v>0</v>
      </c>
      <c r="P1343" s="34">
        <f t="shared" si="1090"/>
        <v>412.30029999999999</v>
      </c>
      <c r="Q1343" s="34">
        <v>412.30029999999999</v>
      </c>
      <c r="R1343" s="34">
        <v>0</v>
      </c>
      <c r="S1343" s="34">
        <v>0</v>
      </c>
      <c r="T1343" s="34">
        <v>0</v>
      </c>
      <c r="U1343" s="34">
        <v>0</v>
      </c>
      <c r="V1343" s="34">
        <v>0</v>
      </c>
      <c r="W1343" s="34">
        <f t="shared" si="1091"/>
        <v>0</v>
      </c>
      <c r="X1343" s="34">
        <v>0</v>
      </c>
      <c r="Y1343" s="34">
        <v>0</v>
      </c>
      <c r="Z1343" s="34">
        <v>0</v>
      </c>
      <c r="AA1343" s="34">
        <v>0</v>
      </c>
      <c r="AB1343" s="34">
        <v>0</v>
      </c>
      <c r="AC1343" s="34">
        <v>0</v>
      </c>
      <c r="AD1343" s="34">
        <f t="shared" si="1092"/>
        <v>0</v>
      </c>
      <c r="AE1343" s="34">
        <v>0</v>
      </c>
      <c r="AF1343" s="34">
        <v>0</v>
      </c>
      <c r="AG1343" s="34">
        <v>0</v>
      </c>
      <c r="AH1343" s="34">
        <v>0</v>
      </c>
      <c r="AI1343" s="34">
        <v>0</v>
      </c>
      <c r="AJ1343" s="34">
        <v>0</v>
      </c>
      <c r="AK1343" s="34">
        <f t="shared" si="1093"/>
        <v>0</v>
      </c>
      <c r="AL1343" s="34">
        <v>0</v>
      </c>
      <c r="AM1343" s="34">
        <v>0</v>
      </c>
      <c r="AN1343" s="34">
        <v>0</v>
      </c>
      <c r="AO1343" s="34">
        <v>0</v>
      </c>
      <c r="AP1343" s="34">
        <v>0</v>
      </c>
      <c r="AQ1343" s="34">
        <v>0</v>
      </c>
      <c r="AR1343" s="34">
        <f t="shared" si="1094"/>
        <v>0</v>
      </c>
      <c r="AS1343" s="34">
        <v>0</v>
      </c>
      <c r="AT1343" s="34">
        <v>0</v>
      </c>
      <c r="AU1343" s="34">
        <v>0</v>
      </c>
      <c r="AV1343" s="34">
        <v>0</v>
      </c>
    </row>
    <row r="1344" spans="1:48" ht="153" x14ac:dyDescent="0.5">
      <c r="A1344" s="53">
        <v>1240</v>
      </c>
      <c r="B1344" s="50" t="s">
        <v>2545</v>
      </c>
      <c r="C1344" s="51" t="s">
        <v>2546</v>
      </c>
      <c r="D1344" s="52">
        <v>2019</v>
      </c>
      <c r="E1344" s="52">
        <v>2020</v>
      </c>
      <c r="F1344" s="33">
        <v>1282.1025400000001</v>
      </c>
      <c r="G1344" s="34">
        <f t="shared" si="1083"/>
        <v>5.5E-2</v>
      </c>
      <c r="H1344" s="34">
        <f t="shared" si="1084"/>
        <v>0.25</v>
      </c>
      <c r="I1344" s="34">
        <f t="shared" si="1085"/>
        <v>247.69109999999998</v>
      </c>
      <c r="J1344" s="34">
        <f t="shared" si="1086"/>
        <v>247.69109999999998</v>
      </c>
      <c r="K1344" s="34">
        <f t="shared" si="1087"/>
        <v>0</v>
      </c>
      <c r="L1344" s="34">
        <f t="shared" si="1088"/>
        <v>0</v>
      </c>
      <c r="M1344" s="34">
        <f t="shared" si="1089"/>
        <v>0</v>
      </c>
      <c r="N1344" s="34">
        <v>5.5E-2</v>
      </c>
      <c r="O1344" s="34">
        <v>0.25</v>
      </c>
      <c r="P1344" s="34">
        <f t="shared" si="1090"/>
        <v>247.69109999999998</v>
      </c>
      <c r="Q1344" s="34">
        <v>247.69109999999998</v>
      </c>
      <c r="R1344" s="34">
        <v>0</v>
      </c>
      <c r="S1344" s="34">
        <v>0</v>
      </c>
      <c r="T1344" s="34">
        <v>0</v>
      </c>
      <c r="U1344" s="34">
        <v>0</v>
      </c>
      <c r="V1344" s="34">
        <v>0</v>
      </c>
      <c r="W1344" s="34">
        <f t="shared" si="1091"/>
        <v>0</v>
      </c>
      <c r="X1344" s="34">
        <v>0</v>
      </c>
      <c r="Y1344" s="34">
        <v>0</v>
      </c>
      <c r="Z1344" s="34">
        <v>0</v>
      </c>
      <c r="AA1344" s="34">
        <v>0</v>
      </c>
      <c r="AB1344" s="34">
        <v>0</v>
      </c>
      <c r="AC1344" s="34">
        <v>0</v>
      </c>
      <c r="AD1344" s="34">
        <f t="shared" si="1092"/>
        <v>0</v>
      </c>
      <c r="AE1344" s="34">
        <v>0</v>
      </c>
      <c r="AF1344" s="34">
        <v>0</v>
      </c>
      <c r="AG1344" s="34">
        <v>0</v>
      </c>
      <c r="AH1344" s="34">
        <v>0</v>
      </c>
      <c r="AI1344" s="34">
        <v>0</v>
      </c>
      <c r="AJ1344" s="34">
        <v>0</v>
      </c>
      <c r="AK1344" s="34">
        <f t="shared" si="1093"/>
        <v>0</v>
      </c>
      <c r="AL1344" s="34">
        <v>0</v>
      </c>
      <c r="AM1344" s="34">
        <v>0</v>
      </c>
      <c r="AN1344" s="34">
        <v>0</v>
      </c>
      <c r="AO1344" s="34">
        <v>0</v>
      </c>
      <c r="AP1344" s="34">
        <v>0</v>
      </c>
      <c r="AQ1344" s="34">
        <v>0</v>
      </c>
      <c r="AR1344" s="34">
        <f t="shared" si="1094"/>
        <v>0</v>
      </c>
      <c r="AS1344" s="34">
        <v>0</v>
      </c>
      <c r="AT1344" s="34">
        <v>0</v>
      </c>
      <c r="AU1344" s="34">
        <v>0</v>
      </c>
      <c r="AV1344" s="34">
        <v>0</v>
      </c>
    </row>
    <row r="1345" spans="1:48" ht="114.75" x14ac:dyDescent="0.5">
      <c r="A1345" s="53">
        <v>1241</v>
      </c>
      <c r="B1345" s="50" t="s">
        <v>2547</v>
      </c>
      <c r="C1345" s="51" t="s">
        <v>2548</v>
      </c>
      <c r="D1345" s="52">
        <v>2020</v>
      </c>
      <c r="E1345" s="52">
        <v>2021</v>
      </c>
      <c r="F1345" s="34">
        <v>11126.09</v>
      </c>
      <c r="G1345" s="34">
        <f t="shared" si="1083"/>
        <v>0.49</v>
      </c>
      <c r="H1345" s="34">
        <f t="shared" si="1084"/>
        <v>0.5</v>
      </c>
      <c r="I1345" s="34">
        <f t="shared" si="1085"/>
        <v>10369.14</v>
      </c>
      <c r="J1345" s="34">
        <f t="shared" si="1086"/>
        <v>10369.14</v>
      </c>
      <c r="K1345" s="34">
        <f t="shared" si="1087"/>
        <v>0</v>
      </c>
      <c r="L1345" s="34">
        <f t="shared" si="1088"/>
        <v>0</v>
      </c>
      <c r="M1345" s="34">
        <f t="shared" si="1089"/>
        <v>0</v>
      </c>
      <c r="N1345" s="34">
        <v>0</v>
      </c>
      <c r="O1345" s="34">
        <v>0</v>
      </c>
      <c r="P1345" s="34">
        <f t="shared" si="1090"/>
        <v>1230.79</v>
      </c>
      <c r="Q1345" s="34">
        <v>1230.79</v>
      </c>
      <c r="R1345" s="34">
        <v>0</v>
      </c>
      <c r="S1345" s="34">
        <v>0</v>
      </c>
      <c r="T1345" s="34">
        <v>0</v>
      </c>
      <c r="U1345" s="34">
        <v>0.49</v>
      </c>
      <c r="V1345" s="34">
        <v>0.5</v>
      </c>
      <c r="W1345" s="34">
        <f t="shared" si="1091"/>
        <v>1138.3499999999999</v>
      </c>
      <c r="X1345" s="34">
        <v>1138.3499999999999</v>
      </c>
      <c r="Y1345" s="34">
        <v>0</v>
      </c>
      <c r="Z1345" s="34">
        <v>0</v>
      </c>
      <c r="AA1345" s="34">
        <v>0</v>
      </c>
      <c r="AB1345" s="34">
        <v>0</v>
      </c>
      <c r="AC1345" s="34">
        <v>0</v>
      </c>
      <c r="AD1345" s="34">
        <f t="shared" si="1092"/>
        <v>8000</v>
      </c>
      <c r="AE1345" s="34">
        <v>8000</v>
      </c>
      <c r="AF1345" s="34">
        <v>0</v>
      </c>
      <c r="AG1345" s="34">
        <v>0</v>
      </c>
      <c r="AH1345" s="34">
        <v>0</v>
      </c>
      <c r="AI1345" s="34">
        <v>0</v>
      </c>
      <c r="AJ1345" s="34">
        <v>0</v>
      </c>
      <c r="AK1345" s="34">
        <f t="shared" si="1093"/>
        <v>0</v>
      </c>
      <c r="AL1345" s="34">
        <v>0</v>
      </c>
      <c r="AM1345" s="34">
        <v>0</v>
      </c>
      <c r="AN1345" s="34">
        <v>0</v>
      </c>
      <c r="AO1345" s="34">
        <v>0</v>
      </c>
      <c r="AP1345" s="34">
        <v>0</v>
      </c>
      <c r="AQ1345" s="34">
        <v>0</v>
      </c>
      <c r="AR1345" s="34">
        <f t="shared" si="1094"/>
        <v>0</v>
      </c>
      <c r="AS1345" s="34">
        <v>0</v>
      </c>
      <c r="AT1345" s="34">
        <v>0</v>
      </c>
      <c r="AU1345" s="34">
        <v>0</v>
      </c>
      <c r="AV1345" s="34">
        <v>0</v>
      </c>
    </row>
    <row r="1346" spans="1:48" ht="114.75" x14ac:dyDescent="0.5">
      <c r="A1346" s="53">
        <v>1242</v>
      </c>
      <c r="B1346" s="50" t="s">
        <v>2549</v>
      </c>
      <c r="C1346" s="51" t="s">
        <v>2550</v>
      </c>
      <c r="D1346" s="52">
        <v>2019</v>
      </c>
      <c r="E1346" s="52">
        <v>2020</v>
      </c>
      <c r="F1346" s="33">
        <v>956.03471000000002</v>
      </c>
      <c r="G1346" s="34">
        <f t="shared" si="1083"/>
        <v>0.04</v>
      </c>
      <c r="H1346" s="34">
        <f t="shared" si="1084"/>
        <v>0.1</v>
      </c>
      <c r="I1346" s="34">
        <f t="shared" si="1085"/>
        <v>165.06</v>
      </c>
      <c r="J1346" s="34">
        <f t="shared" si="1086"/>
        <v>165.06</v>
      </c>
      <c r="K1346" s="34">
        <f t="shared" si="1087"/>
        <v>0</v>
      </c>
      <c r="L1346" s="34">
        <f t="shared" si="1088"/>
        <v>0</v>
      </c>
      <c r="M1346" s="34">
        <f t="shared" si="1089"/>
        <v>0</v>
      </c>
      <c r="N1346" s="34">
        <v>0.04</v>
      </c>
      <c r="O1346" s="34">
        <v>0.1</v>
      </c>
      <c r="P1346" s="34">
        <f t="shared" si="1090"/>
        <v>165.06</v>
      </c>
      <c r="Q1346" s="34">
        <v>165.06</v>
      </c>
      <c r="R1346" s="34">
        <v>0</v>
      </c>
      <c r="S1346" s="34">
        <v>0</v>
      </c>
      <c r="T1346" s="34">
        <v>0</v>
      </c>
      <c r="U1346" s="34">
        <v>0</v>
      </c>
      <c r="V1346" s="34">
        <v>0</v>
      </c>
      <c r="W1346" s="34">
        <f t="shared" si="1091"/>
        <v>0</v>
      </c>
      <c r="X1346" s="34">
        <v>0</v>
      </c>
      <c r="Y1346" s="34">
        <v>0</v>
      </c>
      <c r="Z1346" s="34">
        <v>0</v>
      </c>
      <c r="AA1346" s="34">
        <v>0</v>
      </c>
      <c r="AB1346" s="34">
        <v>0</v>
      </c>
      <c r="AC1346" s="34">
        <v>0</v>
      </c>
      <c r="AD1346" s="34">
        <f t="shared" si="1092"/>
        <v>0</v>
      </c>
      <c r="AE1346" s="34">
        <v>0</v>
      </c>
      <c r="AF1346" s="34">
        <v>0</v>
      </c>
      <c r="AG1346" s="34">
        <v>0</v>
      </c>
      <c r="AH1346" s="34">
        <v>0</v>
      </c>
      <c r="AI1346" s="34">
        <v>0</v>
      </c>
      <c r="AJ1346" s="34">
        <v>0</v>
      </c>
      <c r="AK1346" s="34">
        <f t="shared" si="1093"/>
        <v>0</v>
      </c>
      <c r="AL1346" s="34">
        <v>0</v>
      </c>
      <c r="AM1346" s="34">
        <v>0</v>
      </c>
      <c r="AN1346" s="34">
        <v>0</v>
      </c>
      <c r="AO1346" s="34">
        <v>0</v>
      </c>
      <c r="AP1346" s="34">
        <v>0</v>
      </c>
      <c r="AQ1346" s="34">
        <v>0</v>
      </c>
      <c r="AR1346" s="34">
        <f t="shared" si="1094"/>
        <v>0</v>
      </c>
      <c r="AS1346" s="34">
        <v>0</v>
      </c>
      <c r="AT1346" s="34">
        <v>0</v>
      </c>
      <c r="AU1346" s="34">
        <v>0</v>
      </c>
      <c r="AV1346" s="34">
        <v>0</v>
      </c>
    </row>
    <row r="1347" spans="1:48" ht="114.75" x14ac:dyDescent="0.5">
      <c r="A1347" s="53">
        <v>1243</v>
      </c>
      <c r="B1347" s="50" t="s">
        <v>2551</v>
      </c>
      <c r="C1347" s="51" t="s">
        <v>2552</v>
      </c>
      <c r="D1347" s="52">
        <v>2019</v>
      </c>
      <c r="E1347" s="52">
        <v>2020</v>
      </c>
      <c r="F1347" s="33">
        <v>1067.8237300000001</v>
      </c>
      <c r="G1347" s="34">
        <f t="shared" si="1083"/>
        <v>0.13</v>
      </c>
      <c r="H1347" s="34">
        <f t="shared" si="1084"/>
        <v>0.16</v>
      </c>
      <c r="I1347" s="34">
        <f t="shared" si="1085"/>
        <v>213.88490000000002</v>
      </c>
      <c r="J1347" s="34">
        <f t="shared" si="1086"/>
        <v>213.88490000000002</v>
      </c>
      <c r="K1347" s="34">
        <f t="shared" si="1087"/>
        <v>0</v>
      </c>
      <c r="L1347" s="34">
        <f t="shared" si="1088"/>
        <v>0</v>
      </c>
      <c r="M1347" s="34">
        <f t="shared" si="1089"/>
        <v>0</v>
      </c>
      <c r="N1347" s="34">
        <v>0.13</v>
      </c>
      <c r="O1347" s="34">
        <v>0.16</v>
      </c>
      <c r="P1347" s="34">
        <f t="shared" si="1090"/>
        <v>213.88490000000002</v>
      </c>
      <c r="Q1347" s="34">
        <v>213.88490000000002</v>
      </c>
      <c r="R1347" s="34">
        <v>0</v>
      </c>
      <c r="S1347" s="34">
        <v>0</v>
      </c>
      <c r="T1347" s="34">
        <v>0</v>
      </c>
      <c r="U1347" s="34">
        <v>0</v>
      </c>
      <c r="V1347" s="34">
        <v>0</v>
      </c>
      <c r="W1347" s="34">
        <f t="shared" si="1091"/>
        <v>0</v>
      </c>
      <c r="X1347" s="34">
        <v>0</v>
      </c>
      <c r="Y1347" s="34">
        <v>0</v>
      </c>
      <c r="Z1347" s="34">
        <v>0</v>
      </c>
      <c r="AA1347" s="34">
        <v>0</v>
      </c>
      <c r="AB1347" s="34">
        <v>0</v>
      </c>
      <c r="AC1347" s="34">
        <v>0</v>
      </c>
      <c r="AD1347" s="34">
        <f t="shared" si="1092"/>
        <v>0</v>
      </c>
      <c r="AE1347" s="34">
        <v>0</v>
      </c>
      <c r="AF1347" s="34">
        <v>0</v>
      </c>
      <c r="AG1347" s="34">
        <v>0</v>
      </c>
      <c r="AH1347" s="34">
        <v>0</v>
      </c>
      <c r="AI1347" s="34">
        <v>0</v>
      </c>
      <c r="AJ1347" s="34">
        <v>0</v>
      </c>
      <c r="AK1347" s="34">
        <f t="shared" si="1093"/>
        <v>0</v>
      </c>
      <c r="AL1347" s="34">
        <v>0</v>
      </c>
      <c r="AM1347" s="34">
        <v>0</v>
      </c>
      <c r="AN1347" s="34">
        <v>0</v>
      </c>
      <c r="AO1347" s="34">
        <v>0</v>
      </c>
      <c r="AP1347" s="34">
        <v>0</v>
      </c>
      <c r="AQ1347" s="34">
        <v>0</v>
      </c>
      <c r="AR1347" s="34">
        <f t="shared" si="1094"/>
        <v>0</v>
      </c>
      <c r="AS1347" s="34">
        <v>0</v>
      </c>
      <c r="AT1347" s="34">
        <v>0</v>
      </c>
      <c r="AU1347" s="34">
        <v>0</v>
      </c>
      <c r="AV1347" s="34">
        <v>0</v>
      </c>
    </row>
    <row r="1348" spans="1:48" ht="153" x14ac:dyDescent="0.5">
      <c r="A1348" s="53">
        <v>1244</v>
      </c>
      <c r="B1348" s="50" t="s">
        <v>2553</v>
      </c>
      <c r="C1348" s="51" t="s">
        <v>2554</v>
      </c>
      <c r="D1348" s="52">
        <v>2019</v>
      </c>
      <c r="E1348" s="52">
        <v>2020</v>
      </c>
      <c r="F1348" s="33">
        <v>1852.87843</v>
      </c>
      <c r="G1348" s="34">
        <f t="shared" si="1083"/>
        <v>0.1</v>
      </c>
      <c r="H1348" s="34">
        <f t="shared" si="1084"/>
        <v>0.2</v>
      </c>
      <c r="I1348" s="34">
        <f t="shared" si="1085"/>
        <v>1607.91</v>
      </c>
      <c r="J1348" s="34">
        <f t="shared" si="1086"/>
        <v>1607.91</v>
      </c>
      <c r="K1348" s="34">
        <f t="shared" si="1087"/>
        <v>0</v>
      </c>
      <c r="L1348" s="34">
        <f t="shared" si="1088"/>
        <v>0</v>
      </c>
      <c r="M1348" s="34">
        <f t="shared" si="1089"/>
        <v>0</v>
      </c>
      <c r="N1348" s="34">
        <v>0.1</v>
      </c>
      <c r="O1348" s="34">
        <v>0.2</v>
      </c>
      <c r="P1348" s="34">
        <f t="shared" si="1090"/>
        <v>1607.91</v>
      </c>
      <c r="Q1348" s="34">
        <v>1607.91</v>
      </c>
      <c r="R1348" s="34">
        <v>0</v>
      </c>
      <c r="S1348" s="34">
        <v>0</v>
      </c>
      <c r="T1348" s="34">
        <v>0</v>
      </c>
      <c r="U1348" s="34">
        <v>0</v>
      </c>
      <c r="V1348" s="34">
        <v>0</v>
      </c>
      <c r="W1348" s="34">
        <f t="shared" si="1091"/>
        <v>0</v>
      </c>
      <c r="X1348" s="34">
        <v>0</v>
      </c>
      <c r="Y1348" s="34">
        <v>0</v>
      </c>
      <c r="Z1348" s="34">
        <v>0</v>
      </c>
      <c r="AA1348" s="34">
        <v>0</v>
      </c>
      <c r="AB1348" s="34">
        <v>0</v>
      </c>
      <c r="AC1348" s="34">
        <v>0</v>
      </c>
      <c r="AD1348" s="34">
        <f t="shared" si="1092"/>
        <v>0</v>
      </c>
      <c r="AE1348" s="34">
        <v>0</v>
      </c>
      <c r="AF1348" s="34">
        <v>0</v>
      </c>
      <c r="AG1348" s="34">
        <v>0</v>
      </c>
      <c r="AH1348" s="34">
        <v>0</v>
      </c>
      <c r="AI1348" s="34">
        <v>0</v>
      </c>
      <c r="AJ1348" s="34">
        <v>0</v>
      </c>
      <c r="AK1348" s="34">
        <f t="shared" si="1093"/>
        <v>0</v>
      </c>
      <c r="AL1348" s="34">
        <v>0</v>
      </c>
      <c r="AM1348" s="34">
        <v>0</v>
      </c>
      <c r="AN1348" s="34">
        <v>0</v>
      </c>
      <c r="AO1348" s="34">
        <v>0</v>
      </c>
      <c r="AP1348" s="34">
        <v>0</v>
      </c>
      <c r="AQ1348" s="34">
        <v>0</v>
      </c>
      <c r="AR1348" s="34">
        <f t="shared" si="1094"/>
        <v>0</v>
      </c>
      <c r="AS1348" s="34">
        <v>0</v>
      </c>
      <c r="AT1348" s="34">
        <v>0</v>
      </c>
      <c r="AU1348" s="34">
        <v>0</v>
      </c>
      <c r="AV1348" s="34">
        <v>0</v>
      </c>
    </row>
    <row r="1349" spans="1:48" ht="114.75" x14ac:dyDescent="0.5">
      <c r="A1349" s="53">
        <v>1245</v>
      </c>
      <c r="B1349" s="50" t="s">
        <v>2555</v>
      </c>
      <c r="C1349" s="51" t="s">
        <v>2556</v>
      </c>
      <c r="D1349" s="52">
        <v>2020</v>
      </c>
      <c r="E1349" s="52">
        <v>2020</v>
      </c>
      <c r="F1349" s="33">
        <v>2283.6172799999999</v>
      </c>
      <c r="G1349" s="34">
        <f t="shared" si="1083"/>
        <v>0.18784000000000001</v>
      </c>
      <c r="H1349" s="34">
        <f t="shared" si="1084"/>
        <v>0.25</v>
      </c>
      <c r="I1349" s="34">
        <f t="shared" si="1085"/>
        <v>2141.1799999999998</v>
      </c>
      <c r="J1349" s="34">
        <f t="shared" si="1086"/>
        <v>2141.1799999999998</v>
      </c>
      <c r="K1349" s="34">
        <f t="shared" si="1087"/>
        <v>0</v>
      </c>
      <c r="L1349" s="34">
        <f t="shared" si="1088"/>
        <v>0</v>
      </c>
      <c r="M1349" s="34">
        <f t="shared" si="1089"/>
        <v>0</v>
      </c>
      <c r="N1349" s="34">
        <v>0.18784000000000001</v>
      </c>
      <c r="O1349" s="34">
        <v>0.25</v>
      </c>
      <c r="P1349" s="34">
        <f t="shared" si="1090"/>
        <v>2141.1799999999998</v>
      </c>
      <c r="Q1349" s="33">
        <v>2141.1799999999998</v>
      </c>
      <c r="R1349" s="34">
        <v>0</v>
      </c>
      <c r="S1349" s="34">
        <v>0</v>
      </c>
      <c r="T1349" s="34">
        <v>0</v>
      </c>
      <c r="U1349" s="34">
        <v>0</v>
      </c>
      <c r="V1349" s="34">
        <v>0</v>
      </c>
      <c r="W1349" s="34">
        <f t="shared" si="1091"/>
        <v>0</v>
      </c>
      <c r="X1349" s="34">
        <v>0</v>
      </c>
      <c r="Y1349" s="34">
        <v>0</v>
      </c>
      <c r="Z1349" s="34">
        <v>0</v>
      </c>
      <c r="AA1349" s="34">
        <v>0</v>
      </c>
      <c r="AB1349" s="34">
        <v>0</v>
      </c>
      <c r="AC1349" s="34">
        <v>0</v>
      </c>
      <c r="AD1349" s="34">
        <f t="shared" si="1092"/>
        <v>0</v>
      </c>
      <c r="AE1349" s="34">
        <v>0</v>
      </c>
      <c r="AF1349" s="34">
        <v>0</v>
      </c>
      <c r="AG1349" s="34">
        <v>0</v>
      </c>
      <c r="AH1349" s="34">
        <v>0</v>
      </c>
      <c r="AI1349" s="34">
        <v>0</v>
      </c>
      <c r="AJ1349" s="34">
        <v>0</v>
      </c>
      <c r="AK1349" s="34">
        <f t="shared" si="1093"/>
        <v>0</v>
      </c>
      <c r="AL1349" s="34">
        <v>0</v>
      </c>
      <c r="AM1349" s="34">
        <v>0</v>
      </c>
      <c r="AN1349" s="34">
        <v>0</v>
      </c>
      <c r="AO1349" s="34">
        <v>0</v>
      </c>
      <c r="AP1349" s="34">
        <v>0</v>
      </c>
      <c r="AQ1349" s="34">
        <v>0</v>
      </c>
      <c r="AR1349" s="34">
        <f t="shared" si="1094"/>
        <v>0</v>
      </c>
      <c r="AS1349" s="34">
        <v>0</v>
      </c>
      <c r="AT1349" s="34">
        <v>0</v>
      </c>
      <c r="AU1349" s="34">
        <v>0</v>
      </c>
      <c r="AV1349" s="34">
        <v>0</v>
      </c>
    </row>
    <row r="1350" spans="1:48" ht="114.75" x14ac:dyDescent="0.5">
      <c r="A1350" s="53">
        <v>1246</v>
      </c>
      <c r="B1350" s="50" t="s">
        <v>2557</v>
      </c>
      <c r="C1350" s="51" t="s">
        <v>2558</v>
      </c>
      <c r="D1350" s="52">
        <v>2019</v>
      </c>
      <c r="E1350" s="52">
        <v>2020</v>
      </c>
      <c r="F1350" s="33">
        <v>3080.36</v>
      </c>
      <c r="G1350" s="34">
        <f t="shared" si="1083"/>
        <v>0.06</v>
      </c>
      <c r="H1350" s="34">
        <f t="shared" si="1084"/>
        <v>0.4</v>
      </c>
      <c r="I1350" s="34">
        <f t="shared" si="1085"/>
        <v>3080.36</v>
      </c>
      <c r="J1350" s="34">
        <f t="shared" si="1086"/>
        <v>3080.36</v>
      </c>
      <c r="K1350" s="34">
        <f t="shared" si="1087"/>
        <v>0</v>
      </c>
      <c r="L1350" s="34">
        <f t="shared" si="1088"/>
        <v>0</v>
      </c>
      <c r="M1350" s="34">
        <f t="shared" si="1089"/>
        <v>0</v>
      </c>
      <c r="N1350" s="34">
        <v>0.06</v>
      </c>
      <c r="O1350" s="34">
        <v>0.4</v>
      </c>
      <c r="P1350" s="34">
        <f t="shared" si="1090"/>
        <v>3080.36</v>
      </c>
      <c r="Q1350" s="33">
        <v>3080.36</v>
      </c>
      <c r="R1350" s="34">
        <v>0</v>
      </c>
      <c r="S1350" s="34">
        <v>0</v>
      </c>
      <c r="T1350" s="34">
        <v>0</v>
      </c>
      <c r="U1350" s="34">
        <v>0</v>
      </c>
      <c r="V1350" s="34">
        <v>0</v>
      </c>
      <c r="W1350" s="34">
        <f t="shared" si="1091"/>
        <v>0</v>
      </c>
      <c r="X1350" s="34">
        <v>0</v>
      </c>
      <c r="Y1350" s="34">
        <v>0</v>
      </c>
      <c r="Z1350" s="34">
        <v>0</v>
      </c>
      <c r="AA1350" s="34">
        <v>0</v>
      </c>
      <c r="AB1350" s="34">
        <v>0</v>
      </c>
      <c r="AC1350" s="34">
        <v>0</v>
      </c>
      <c r="AD1350" s="34">
        <f t="shared" si="1092"/>
        <v>0</v>
      </c>
      <c r="AE1350" s="34">
        <v>0</v>
      </c>
      <c r="AF1350" s="34">
        <v>0</v>
      </c>
      <c r="AG1350" s="34">
        <v>0</v>
      </c>
      <c r="AH1350" s="34">
        <v>0</v>
      </c>
      <c r="AI1350" s="34">
        <v>0</v>
      </c>
      <c r="AJ1350" s="34">
        <v>0</v>
      </c>
      <c r="AK1350" s="34">
        <f t="shared" si="1093"/>
        <v>0</v>
      </c>
      <c r="AL1350" s="34">
        <v>0</v>
      </c>
      <c r="AM1350" s="34">
        <v>0</v>
      </c>
      <c r="AN1350" s="34">
        <v>0</v>
      </c>
      <c r="AO1350" s="34">
        <v>0</v>
      </c>
      <c r="AP1350" s="34">
        <v>0</v>
      </c>
      <c r="AQ1350" s="34">
        <v>0</v>
      </c>
      <c r="AR1350" s="34">
        <f t="shared" si="1094"/>
        <v>0</v>
      </c>
      <c r="AS1350" s="34">
        <v>0</v>
      </c>
      <c r="AT1350" s="34">
        <v>0</v>
      </c>
      <c r="AU1350" s="34">
        <v>0</v>
      </c>
      <c r="AV1350" s="34">
        <v>0</v>
      </c>
    </row>
    <row r="1351" spans="1:48" ht="153" x14ac:dyDescent="0.5">
      <c r="A1351" s="53">
        <v>1247</v>
      </c>
      <c r="B1351" s="50" t="s">
        <v>2559</v>
      </c>
      <c r="C1351" s="51" t="s">
        <v>2560</v>
      </c>
      <c r="D1351" s="52">
        <v>2020</v>
      </c>
      <c r="E1351" s="52">
        <v>2022</v>
      </c>
      <c r="F1351" s="33">
        <v>6118.69</v>
      </c>
      <c r="G1351" s="34">
        <f t="shared" si="1083"/>
        <v>3.1</v>
      </c>
      <c r="H1351" s="34">
        <f t="shared" si="1084"/>
        <v>0.25</v>
      </c>
      <c r="I1351" s="34">
        <f t="shared" si="1085"/>
        <v>4504.87</v>
      </c>
      <c r="J1351" s="34">
        <f t="shared" si="1086"/>
        <v>4504.87</v>
      </c>
      <c r="K1351" s="34">
        <f t="shared" si="1087"/>
        <v>0</v>
      </c>
      <c r="L1351" s="34">
        <f t="shared" si="1088"/>
        <v>0</v>
      </c>
      <c r="M1351" s="34">
        <f t="shared" si="1089"/>
        <v>0</v>
      </c>
      <c r="N1351" s="34">
        <v>0</v>
      </c>
      <c r="O1351" s="34">
        <v>0</v>
      </c>
      <c r="P1351" s="34">
        <f t="shared" si="1090"/>
        <v>10</v>
      </c>
      <c r="Q1351" s="33">
        <v>10</v>
      </c>
      <c r="R1351" s="34">
        <v>0</v>
      </c>
      <c r="S1351" s="34">
        <v>0</v>
      </c>
      <c r="T1351" s="34">
        <v>0</v>
      </c>
      <c r="U1351" s="34">
        <v>0</v>
      </c>
      <c r="V1351" s="34">
        <v>0</v>
      </c>
      <c r="W1351" s="34">
        <f t="shared" si="1091"/>
        <v>2494.87</v>
      </c>
      <c r="X1351" s="34">
        <v>2494.87</v>
      </c>
      <c r="Y1351" s="34">
        <v>0</v>
      </c>
      <c r="Z1351" s="34">
        <v>0</v>
      </c>
      <c r="AA1351" s="34">
        <v>0</v>
      </c>
      <c r="AB1351" s="34">
        <v>3.1</v>
      </c>
      <c r="AC1351" s="34">
        <v>0.25</v>
      </c>
      <c r="AD1351" s="34">
        <f t="shared" si="1092"/>
        <v>500</v>
      </c>
      <c r="AE1351" s="34">
        <v>500</v>
      </c>
      <c r="AF1351" s="34">
        <v>0</v>
      </c>
      <c r="AG1351" s="34">
        <v>0</v>
      </c>
      <c r="AH1351" s="34">
        <v>0</v>
      </c>
      <c r="AI1351" s="34">
        <v>0</v>
      </c>
      <c r="AJ1351" s="34">
        <v>0</v>
      </c>
      <c r="AK1351" s="34">
        <f t="shared" si="1093"/>
        <v>1500</v>
      </c>
      <c r="AL1351" s="34">
        <v>1500</v>
      </c>
      <c r="AM1351" s="34">
        <v>0</v>
      </c>
      <c r="AN1351" s="34">
        <v>0</v>
      </c>
      <c r="AO1351" s="34">
        <v>0</v>
      </c>
      <c r="AP1351" s="34">
        <v>0</v>
      </c>
      <c r="AQ1351" s="34">
        <v>0</v>
      </c>
      <c r="AR1351" s="34">
        <f t="shared" si="1094"/>
        <v>0</v>
      </c>
      <c r="AS1351" s="34">
        <v>0</v>
      </c>
      <c r="AT1351" s="34">
        <v>0</v>
      </c>
      <c r="AU1351" s="34">
        <v>0</v>
      </c>
      <c r="AV1351" s="34">
        <v>0</v>
      </c>
    </row>
    <row r="1352" spans="1:48" ht="114.75" x14ac:dyDescent="0.5">
      <c r="A1352" s="53">
        <v>1248</v>
      </c>
      <c r="B1352" s="50" t="s">
        <v>2561</v>
      </c>
      <c r="C1352" s="51" t="s">
        <v>2562</v>
      </c>
      <c r="D1352" s="52">
        <v>2020</v>
      </c>
      <c r="E1352" s="52">
        <v>2021</v>
      </c>
      <c r="F1352" s="33">
        <v>7391.52</v>
      </c>
      <c r="G1352" s="34">
        <f t="shared" ref="G1352:G1379" si="1095">N1352+U1352+AB1352+AI1352+AP1352</f>
        <v>0.9</v>
      </c>
      <c r="H1352" s="34">
        <f t="shared" ref="H1352:H1379" si="1096">O1352+V1352+AC1352+AJ1352+AQ1352</f>
        <v>0</v>
      </c>
      <c r="I1352" s="34">
        <f t="shared" si="1085"/>
        <v>7391.52</v>
      </c>
      <c r="J1352" s="34">
        <f t="shared" ref="J1352:J1379" si="1097">Q1352+X1352+AE1352+AL1352+AS1352</f>
        <v>7391.52</v>
      </c>
      <c r="K1352" s="34">
        <f t="shared" ref="K1352:K1379" si="1098">R1352+Y1352+AF1352+AM1352+AT1352</f>
        <v>0</v>
      </c>
      <c r="L1352" s="34">
        <f t="shared" ref="L1352:L1379" si="1099">S1352+Z1352+AG1352+AN1352+AU1352</f>
        <v>0</v>
      </c>
      <c r="M1352" s="34">
        <f t="shared" ref="M1352:M1379" si="1100">T1352+AA1352+AH1352+AO1352+AV1352</f>
        <v>0</v>
      </c>
      <c r="N1352" s="34">
        <v>0</v>
      </c>
      <c r="O1352" s="34">
        <v>0</v>
      </c>
      <c r="P1352" s="34">
        <f t="shared" si="1090"/>
        <v>5913.2160000000003</v>
      </c>
      <c r="Q1352" s="34">
        <v>5913.2160000000003</v>
      </c>
      <c r="R1352" s="34">
        <v>0</v>
      </c>
      <c r="S1352" s="34">
        <v>0</v>
      </c>
      <c r="T1352" s="34">
        <v>0</v>
      </c>
      <c r="U1352" s="34">
        <v>0.9</v>
      </c>
      <c r="V1352" s="34">
        <v>0</v>
      </c>
      <c r="W1352" s="34">
        <f t="shared" si="1091"/>
        <v>1478.3040000000001</v>
      </c>
      <c r="X1352" s="34">
        <v>1478.3040000000001</v>
      </c>
      <c r="Y1352" s="34">
        <v>0</v>
      </c>
      <c r="Z1352" s="34">
        <v>0</v>
      </c>
      <c r="AA1352" s="34">
        <v>0</v>
      </c>
      <c r="AB1352" s="34">
        <v>0</v>
      </c>
      <c r="AC1352" s="34">
        <v>0</v>
      </c>
      <c r="AD1352" s="34">
        <f t="shared" si="1092"/>
        <v>0</v>
      </c>
      <c r="AE1352" s="34">
        <v>0</v>
      </c>
      <c r="AF1352" s="34">
        <v>0</v>
      </c>
      <c r="AG1352" s="34">
        <v>0</v>
      </c>
      <c r="AH1352" s="34">
        <v>0</v>
      </c>
      <c r="AI1352" s="34">
        <v>0</v>
      </c>
      <c r="AJ1352" s="34">
        <v>0</v>
      </c>
      <c r="AK1352" s="34">
        <f t="shared" si="1093"/>
        <v>0</v>
      </c>
      <c r="AL1352" s="34">
        <v>0</v>
      </c>
      <c r="AM1352" s="34">
        <v>0</v>
      </c>
      <c r="AN1352" s="34">
        <v>0</v>
      </c>
      <c r="AO1352" s="34">
        <v>0</v>
      </c>
      <c r="AP1352" s="34">
        <v>0</v>
      </c>
      <c r="AQ1352" s="34">
        <v>0</v>
      </c>
      <c r="AR1352" s="34">
        <f t="shared" si="1094"/>
        <v>0</v>
      </c>
      <c r="AS1352" s="34">
        <v>0</v>
      </c>
      <c r="AT1352" s="34">
        <v>0</v>
      </c>
      <c r="AU1352" s="34">
        <v>0</v>
      </c>
      <c r="AV1352" s="34">
        <v>0</v>
      </c>
    </row>
    <row r="1353" spans="1:48" ht="76.5" x14ac:dyDescent="0.5">
      <c r="A1353" s="53">
        <v>1249</v>
      </c>
      <c r="B1353" s="50" t="s">
        <v>2563</v>
      </c>
      <c r="C1353" s="51" t="s">
        <v>2564</v>
      </c>
      <c r="D1353" s="52">
        <v>2021</v>
      </c>
      <c r="E1353" s="52">
        <v>2022</v>
      </c>
      <c r="F1353" s="33">
        <v>4005.46</v>
      </c>
      <c r="G1353" s="34">
        <f t="shared" si="1095"/>
        <v>0.25</v>
      </c>
      <c r="H1353" s="34">
        <f t="shared" si="1096"/>
        <v>0.63</v>
      </c>
      <c r="I1353" s="34">
        <f t="shared" si="1085"/>
        <v>4005.46</v>
      </c>
      <c r="J1353" s="34">
        <f t="shared" si="1097"/>
        <v>4005.46</v>
      </c>
      <c r="K1353" s="34">
        <f t="shared" si="1098"/>
        <v>0</v>
      </c>
      <c r="L1353" s="34">
        <f t="shared" si="1099"/>
        <v>0</v>
      </c>
      <c r="M1353" s="34">
        <f t="shared" si="1100"/>
        <v>0</v>
      </c>
      <c r="N1353" s="34">
        <v>0</v>
      </c>
      <c r="O1353" s="34">
        <v>0</v>
      </c>
      <c r="P1353" s="34">
        <f t="shared" si="1090"/>
        <v>0</v>
      </c>
      <c r="Q1353" s="33">
        <v>0</v>
      </c>
      <c r="R1353" s="34">
        <v>0</v>
      </c>
      <c r="S1353" s="34">
        <v>0</v>
      </c>
      <c r="T1353" s="34">
        <v>0</v>
      </c>
      <c r="U1353" s="34">
        <v>0</v>
      </c>
      <c r="V1353" s="34">
        <v>0</v>
      </c>
      <c r="W1353" s="34">
        <f t="shared" si="1091"/>
        <v>300</v>
      </c>
      <c r="X1353" s="34">
        <v>300</v>
      </c>
      <c r="Y1353" s="34">
        <v>0</v>
      </c>
      <c r="Z1353" s="34">
        <v>0</v>
      </c>
      <c r="AA1353" s="34">
        <v>0</v>
      </c>
      <c r="AB1353" s="34">
        <v>0.25</v>
      </c>
      <c r="AC1353" s="34">
        <v>0.63</v>
      </c>
      <c r="AD1353" s="34">
        <f t="shared" si="1092"/>
        <v>705.46</v>
      </c>
      <c r="AE1353" s="34">
        <v>705.46</v>
      </c>
      <c r="AF1353" s="34">
        <v>0</v>
      </c>
      <c r="AG1353" s="34">
        <v>0</v>
      </c>
      <c r="AH1353" s="34">
        <v>0</v>
      </c>
      <c r="AI1353" s="34">
        <v>0</v>
      </c>
      <c r="AJ1353" s="34">
        <v>0</v>
      </c>
      <c r="AK1353" s="34">
        <f t="shared" si="1093"/>
        <v>3000</v>
      </c>
      <c r="AL1353" s="34">
        <v>3000</v>
      </c>
      <c r="AM1353" s="34">
        <v>0</v>
      </c>
      <c r="AN1353" s="34">
        <v>0</v>
      </c>
      <c r="AO1353" s="34">
        <v>0</v>
      </c>
      <c r="AP1353" s="34">
        <v>0</v>
      </c>
      <c r="AQ1353" s="34">
        <v>0</v>
      </c>
      <c r="AR1353" s="34">
        <f t="shared" si="1094"/>
        <v>0</v>
      </c>
      <c r="AS1353" s="34">
        <v>0</v>
      </c>
      <c r="AT1353" s="34">
        <v>0</v>
      </c>
      <c r="AU1353" s="34">
        <v>0</v>
      </c>
      <c r="AV1353" s="34">
        <v>0</v>
      </c>
    </row>
    <row r="1354" spans="1:48" ht="114.75" x14ac:dyDescent="0.5">
      <c r="A1354" s="53">
        <v>1250</v>
      </c>
      <c r="B1354" s="50" t="s">
        <v>2565</v>
      </c>
      <c r="C1354" s="51" t="s">
        <v>2566</v>
      </c>
      <c r="D1354" s="52">
        <v>2021</v>
      </c>
      <c r="E1354" s="52">
        <v>2022</v>
      </c>
      <c r="F1354" s="33">
        <v>11036.58</v>
      </c>
      <c r="G1354" s="34">
        <f t="shared" si="1095"/>
        <v>0.5</v>
      </c>
      <c r="H1354" s="34">
        <f t="shared" si="1096"/>
        <v>1.26</v>
      </c>
      <c r="I1354" s="34">
        <f t="shared" si="1085"/>
        <v>11036.58</v>
      </c>
      <c r="J1354" s="34">
        <f t="shared" si="1097"/>
        <v>11036.58</v>
      </c>
      <c r="K1354" s="34">
        <f t="shared" si="1098"/>
        <v>0</v>
      </c>
      <c r="L1354" s="34">
        <f t="shared" si="1099"/>
        <v>0</v>
      </c>
      <c r="M1354" s="34">
        <f t="shared" si="1100"/>
        <v>0</v>
      </c>
      <c r="N1354" s="34">
        <v>0</v>
      </c>
      <c r="O1354" s="34">
        <v>0</v>
      </c>
      <c r="P1354" s="34">
        <f t="shared" si="1090"/>
        <v>0</v>
      </c>
      <c r="Q1354" s="33">
        <v>0</v>
      </c>
      <c r="R1354" s="34">
        <v>0</v>
      </c>
      <c r="S1354" s="34">
        <v>0</v>
      </c>
      <c r="T1354" s="34">
        <v>0</v>
      </c>
      <c r="U1354" s="34">
        <v>0</v>
      </c>
      <c r="V1354" s="34">
        <v>0</v>
      </c>
      <c r="W1354" s="34">
        <f t="shared" si="1091"/>
        <v>236.58</v>
      </c>
      <c r="X1354" s="34">
        <v>236.58</v>
      </c>
      <c r="Y1354" s="34">
        <v>0</v>
      </c>
      <c r="Z1354" s="34">
        <v>0</v>
      </c>
      <c r="AA1354" s="34">
        <v>0</v>
      </c>
      <c r="AB1354" s="34">
        <v>0.5</v>
      </c>
      <c r="AC1354" s="34">
        <v>1.26</v>
      </c>
      <c r="AD1354" s="34">
        <f t="shared" si="1092"/>
        <v>800</v>
      </c>
      <c r="AE1354" s="34">
        <v>800</v>
      </c>
      <c r="AF1354" s="34">
        <v>0</v>
      </c>
      <c r="AG1354" s="34">
        <v>0</v>
      </c>
      <c r="AH1354" s="34">
        <v>0</v>
      </c>
      <c r="AI1354" s="34">
        <v>0</v>
      </c>
      <c r="AJ1354" s="34">
        <v>0</v>
      </c>
      <c r="AK1354" s="34">
        <f t="shared" si="1093"/>
        <v>10000</v>
      </c>
      <c r="AL1354" s="34">
        <v>10000</v>
      </c>
      <c r="AM1354" s="34">
        <v>0</v>
      </c>
      <c r="AN1354" s="34">
        <v>0</v>
      </c>
      <c r="AO1354" s="34">
        <v>0</v>
      </c>
      <c r="AP1354" s="34">
        <v>0</v>
      </c>
      <c r="AQ1354" s="34">
        <v>0</v>
      </c>
      <c r="AR1354" s="34">
        <f t="shared" si="1094"/>
        <v>0</v>
      </c>
      <c r="AS1354" s="34">
        <v>0</v>
      </c>
      <c r="AT1354" s="34">
        <v>0</v>
      </c>
      <c r="AU1354" s="34">
        <v>0</v>
      </c>
      <c r="AV1354" s="34">
        <v>0</v>
      </c>
    </row>
    <row r="1355" spans="1:48" ht="153" x14ac:dyDescent="0.5">
      <c r="A1355" s="53">
        <v>1251</v>
      </c>
      <c r="B1355" s="50" t="s">
        <v>2567</v>
      </c>
      <c r="C1355" s="51" t="s">
        <v>2568</v>
      </c>
      <c r="D1355" s="52">
        <v>2019</v>
      </c>
      <c r="E1355" s="52">
        <v>2020</v>
      </c>
      <c r="F1355" s="33">
        <v>6532.9132399999999</v>
      </c>
      <c r="G1355" s="34">
        <f t="shared" si="1095"/>
        <v>2.23</v>
      </c>
      <c r="H1355" s="34">
        <f t="shared" si="1096"/>
        <v>0.4</v>
      </c>
      <c r="I1355" s="34">
        <f t="shared" si="1085"/>
        <v>6532.67</v>
      </c>
      <c r="J1355" s="34">
        <f t="shared" si="1097"/>
        <v>6532.67</v>
      </c>
      <c r="K1355" s="34">
        <f t="shared" si="1098"/>
        <v>0</v>
      </c>
      <c r="L1355" s="34">
        <f t="shared" si="1099"/>
        <v>0</v>
      </c>
      <c r="M1355" s="34">
        <f t="shared" si="1100"/>
        <v>0</v>
      </c>
      <c r="N1355" s="34">
        <v>2.23</v>
      </c>
      <c r="O1355" s="34">
        <v>0.4</v>
      </c>
      <c r="P1355" s="34">
        <f t="shared" si="1090"/>
        <v>6532.67</v>
      </c>
      <c r="Q1355" s="33">
        <v>6532.67</v>
      </c>
      <c r="R1355" s="34">
        <v>0</v>
      </c>
      <c r="S1355" s="34">
        <v>0</v>
      </c>
      <c r="T1355" s="34">
        <v>0</v>
      </c>
      <c r="U1355" s="34">
        <v>0</v>
      </c>
      <c r="V1355" s="34">
        <v>0</v>
      </c>
      <c r="W1355" s="34">
        <f t="shared" si="1091"/>
        <v>0</v>
      </c>
      <c r="X1355" s="34">
        <v>0</v>
      </c>
      <c r="Y1355" s="34">
        <v>0</v>
      </c>
      <c r="Z1355" s="34">
        <v>0</v>
      </c>
      <c r="AA1355" s="34">
        <v>0</v>
      </c>
      <c r="AB1355" s="34">
        <v>0</v>
      </c>
      <c r="AC1355" s="34">
        <v>0</v>
      </c>
      <c r="AD1355" s="34">
        <f t="shared" si="1092"/>
        <v>0</v>
      </c>
      <c r="AE1355" s="34">
        <v>0</v>
      </c>
      <c r="AF1355" s="34">
        <v>0</v>
      </c>
      <c r="AG1355" s="34">
        <v>0</v>
      </c>
      <c r="AH1355" s="34">
        <v>0</v>
      </c>
      <c r="AI1355" s="34">
        <v>0</v>
      </c>
      <c r="AJ1355" s="34">
        <v>0</v>
      </c>
      <c r="AK1355" s="34">
        <f t="shared" si="1093"/>
        <v>0</v>
      </c>
      <c r="AL1355" s="34">
        <v>0</v>
      </c>
      <c r="AM1355" s="34">
        <v>0</v>
      </c>
      <c r="AN1355" s="34">
        <v>0</v>
      </c>
      <c r="AO1355" s="34">
        <v>0</v>
      </c>
      <c r="AP1355" s="34">
        <v>0</v>
      </c>
      <c r="AQ1355" s="34">
        <v>0</v>
      </c>
      <c r="AR1355" s="34">
        <f t="shared" si="1094"/>
        <v>0</v>
      </c>
      <c r="AS1355" s="34">
        <v>0</v>
      </c>
      <c r="AT1355" s="34">
        <v>0</v>
      </c>
      <c r="AU1355" s="34">
        <v>0</v>
      </c>
      <c r="AV1355" s="34">
        <v>0</v>
      </c>
    </row>
    <row r="1356" spans="1:48" ht="114.75" x14ac:dyDescent="0.5">
      <c r="A1356" s="53">
        <v>1252</v>
      </c>
      <c r="B1356" s="50" t="s">
        <v>2569</v>
      </c>
      <c r="C1356" s="51" t="s">
        <v>2570</v>
      </c>
      <c r="D1356" s="52">
        <v>2020</v>
      </c>
      <c r="E1356" s="52">
        <v>2020</v>
      </c>
      <c r="F1356" s="33">
        <v>1780.33</v>
      </c>
      <c r="G1356" s="34">
        <f t="shared" si="1095"/>
        <v>0.05</v>
      </c>
      <c r="H1356" s="34">
        <f t="shared" si="1096"/>
        <v>0.1</v>
      </c>
      <c r="I1356" s="34">
        <f t="shared" si="1085"/>
        <v>1780.33</v>
      </c>
      <c r="J1356" s="34">
        <f t="shared" si="1097"/>
        <v>1780.33</v>
      </c>
      <c r="K1356" s="34">
        <f t="shared" si="1098"/>
        <v>0</v>
      </c>
      <c r="L1356" s="34">
        <f t="shared" si="1099"/>
        <v>0</v>
      </c>
      <c r="M1356" s="34">
        <f t="shared" si="1100"/>
        <v>0</v>
      </c>
      <c r="N1356" s="34">
        <v>0.05</v>
      </c>
      <c r="O1356" s="34">
        <v>0.1</v>
      </c>
      <c r="P1356" s="34">
        <f t="shared" si="1090"/>
        <v>1780.33</v>
      </c>
      <c r="Q1356" s="33">
        <v>1780.33</v>
      </c>
      <c r="R1356" s="34">
        <v>0</v>
      </c>
      <c r="S1356" s="34">
        <v>0</v>
      </c>
      <c r="T1356" s="34">
        <v>0</v>
      </c>
      <c r="U1356" s="34">
        <v>0</v>
      </c>
      <c r="V1356" s="34">
        <v>0</v>
      </c>
      <c r="W1356" s="34">
        <f t="shared" si="1091"/>
        <v>0</v>
      </c>
      <c r="X1356" s="34">
        <v>0</v>
      </c>
      <c r="Y1356" s="34">
        <v>0</v>
      </c>
      <c r="Z1356" s="34">
        <v>0</v>
      </c>
      <c r="AA1356" s="34">
        <v>0</v>
      </c>
      <c r="AB1356" s="34">
        <v>0</v>
      </c>
      <c r="AC1356" s="34">
        <v>0</v>
      </c>
      <c r="AD1356" s="34">
        <f t="shared" si="1092"/>
        <v>0</v>
      </c>
      <c r="AE1356" s="34">
        <v>0</v>
      </c>
      <c r="AF1356" s="34">
        <v>0</v>
      </c>
      <c r="AG1356" s="34">
        <v>0</v>
      </c>
      <c r="AH1356" s="34">
        <v>0</v>
      </c>
      <c r="AI1356" s="34">
        <v>0</v>
      </c>
      <c r="AJ1356" s="34">
        <v>0</v>
      </c>
      <c r="AK1356" s="34">
        <f t="shared" si="1093"/>
        <v>0</v>
      </c>
      <c r="AL1356" s="34">
        <v>0</v>
      </c>
      <c r="AM1356" s="34">
        <v>0</v>
      </c>
      <c r="AN1356" s="34">
        <v>0</v>
      </c>
      <c r="AO1356" s="34">
        <v>0</v>
      </c>
      <c r="AP1356" s="34">
        <v>0</v>
      </c>
      <c r="AQ1356" s="34">
        <v>0</v>
      </c>
      <c r="AR1356" s="34">
        <f t="shared" si="1094"/>
        <v>0</v>
      </c>
      <c r="AS1356" s="34">
        <v>0</v>
      </c>
      <c r="AT1356" s="34">
        <v>0</v>
      </c>
      <c r="AU1356" s="34">
        <v>0</v>
      </c>
      <c r="AV1356" s="34">
        <v>0</v>
      </c>
    </row>
    <row r="1357" spans="1:48" ht="114.75" x14ac:dyDescent="0.5">
      <c r="A1357" s="53">
        <v>1253</v>
      </c>
      <c r="B1357" s="50" t="s">
        <v>2571</v>
      </c>
      <c r="C1357" s="51" t="s">
        <v>2572</v>
      </c>
      <c r="D1357" s="52">
        <v>2020</v>
      </c>
      <c r="E1357" s="52">
        <v>2021</v>
      </c>
      <c r="F1357" s="33">
        <v>1594.71</v>
      </c>
      <c r="G1357" s="34">
        <f t="shared" si="1095"/>
        <v>0.15</v>
      </c>
      <c r="H1357" s="34">
        <f t="shared" si="1096"/>
        <v>0.16</v>
      </c>
      <c r="I1357" s="34">
        <f t="shared" si="1085"/>
        <v>1524.12</v>
      </c>
      <c r="J1357" s="34">
        <f t="shared" si="1097"/>
        <v>1524.12</v>
      </c>
      <c r="K1357" s="34">
        <f t="shared" si="1098"/>
        <v>0</v>
      </c>
      <c r="L1357" s="34">
        <f t="shared" si="1099"/>
        <v>0</v>
      </c>
      <c r="M1357" s="34">
        <f t="shared" si="1100"/>
        <v>0</v>
      </c>
      <c r="N1357" s="34">
        <v>0</v>
      </c>
      <c r="O1357" s="34">
        <v>0</v>
      </c>
      <c r="P1357" s="34">
        <f t="shared" si="1090"/>
        <v>524.35</v>
      </c>
      <c r="Q1357" s="33">
        <v>524.35</v>
      </c>
      <c r="R1357" s="34">
        <v>0</v>
      </c>
      <c r="S1357" s="34">
        <v>0</v>
      </c>
      <c r="T1357" s="34">
        <v>0</v>
      </c>
      <c r="U1357" s="34">
        <v>0.15</v>
      </c>
      <c r="V1357" s="34">
        <v>0.16</v>
      </c>
      <c r="W1357" s="34">
        <f t="shared" si="1091"/>
        <v>999.77</v>
      </c>
      <c r="X1357" s="34">
        <v>999.77</v>
      </c>
      <c r="Y1357" s="34">
        <v>0</v>
      </c>
      <c r="Z1357" s="34">
        <v>0</v>
      </c>
      <c r="AA1357" s="34">
        <v>0</v>
      </c>
      <c r="AB1357" s="34">
        <v>0</v>
      </c>
      <c r="AC1357" s="34">
        <v>0</v>
      </c>
      <c r="AD1357" s="34">
        <f t="shared" si="1092"/>
        <v>0</v>
      </c>
      <c r="AE1357" s="34">
        <v>0</v>
      </c>
      <c r="AF1357" s="34">
        <v>0</v>
      </c>
      <c r="AG1357" s="34">
        <v>0</v>
      </c>
      <c r="AH1357" s="34">
        <v>0</v>
      </c>
      <c r="AI1357" s="34">
        <v>0</v>
      </c>
      <c r="AJ1357" s="34">
        <v>0</v>
      </c>
      <c r="AK1357" s="34">
        <f t="shared" si="1093"/>
        <v>0</v>
      </c>
      <c r="AL1357" s="34">
        <v>0</v>
      </c>
      <c r="AM1357" s="34">
        <v>0</v>
      </c>
      <c r="AN1357" s="34">
        <v>0</v>
      </c>
      <c r="AO1357" s="34">
        <v>0</v>
      </c>
      <c r="AP1357" s="34">
        <v>0</v>
      </c>
      <c r="AQ1357" s="34">
        <v>0</v>
      </c>
      <c r="AR1357" s="34">
        <f t="shared" si="1094"/>
        <v>0</v>
      </c>
      <c r="AS1357" s="34">
        <v>0</v>
      </c>
      <c r="AT1357" s="34">
        <v>0</v>
      </c>
      <c r="AU1357" s="34">
        <v>0</v>
      </c>
      <c r="AV1357" s="34">
        <v>0</v>
      </c>
    </row>
    <row r="1358" spans="1:48" ht="114.75" x14ac:dyDescent="0.5">
      <c r="A1358" s="53">
        <v>1254</v>
      </c>
      <c r="B1358" s="50" t="s">
        <v>2573</v>
      </c>
      <c r="C1358" s="51" t="s">
        <v>2574</v>
      </c>
      <c r="D1358" s="52">
        <v>2020</v>
      </c>
      <c r="E1358" s="52">
        <v>2020</v>
      </c>
      <c r="F1358" s="33">
        <v>3219.73</v>
      </c>
      <c r="G1358" s="34">
        <f t="shared" si="1095"/>
        <v>0.05</v>
      </c>
      <c r="H1358" s="34">
        <f t="shared" si="1096"/>
        <v>0.4</v>
      </c>
      <c r="I1358" s="34">
        <f t="shared" si="1085"/>
        <v>3219.73</v>
      </c>
      <c r="J1358" s="34">
        <f t="shared" si="1097"/>
        <v>3219.73</v>
      </c>
      <c r="K1358" s="34">
        <f t="shared" si="1098"/>
        <v>0</v>
      </c>
      <c r="L1358" s="34">
        <f t="shared" si="1099"/>
        <v>0</v>
      </c>
      <c r="M1358" s="34">
        <f t="shared" si="1100"/>
        <v>0</v>
      </c>
      <c r="N1358" s="34">
        <v>0.05</v>
      </c>
      <c r="O1358" s="34">
        <v>0.4</v>
      </c>
      <c r="P1358" s="34">
        <f t="shared" si="1090"/>
        <v>3219.73</v>
      </c>
      <c r="Q1358" s="33">
        <v>3219.73</v>
      </c>
      <c r="R1358" s="34">
        <v>0</v>
      </c>
      <c r="S1358" s="34">
        <v>0</v>
      </c>
      <c r="T1358" s="34">
        <v>0</v>
      </c>
      <c r="U1358" s="34">
        <v>0</v>
      </c>
      <c r="V1358" s="34">
        <v>0</v>
      </c>
      <c r="W1358" s="34">
        <f t="shared" si="1091"/>
        <v>0</v>
      </c>
      <c r="X1358" s="34">
        <v>0</v>
      </c>
      <c r="Y1358" s="34">
        <v>0</v>
      </c>
      <c r="Z1358" s="34">
        <v>0</v>
      </c>
      <c r="AA1358" s="34">
        <v>0</v>
      </c>
      <c r="AB1358" s="34">
        <v>0</v>
      </c>
      <c r="AC1358" s="34">
        <v>0</v>
      </c>
      <c r="AD1358" s="34">
        <f t="shared" si="1092"/>
        <v>0</v>
      </c>
      <c r="AE1358" s="34">
        <v>0</v>
      </c>
      <c r="AF1358" s="34">
        <v>0</v>
      </c>
      <c r="AG1358" s="34">
        <v>0</v>
      </c>
      <c r="AH1358" s="34">
        <v>0</v>
      </c>
      <c r="AI1358" s="34">
        <v>0</v>
      </c>
      <c r="AJ1358" s="34">
        <v>0</v>
      </c>
      <c r="AK1358" s="34">
        <f t="shared" si="1093"/>
        <v>0</v>
      </c>
      <c r="AL1358" s="34">
        <v>0</v>
      </c>
      <c r="AM1358" s="34">
        <v>0</v>
      </c>
      <c r="AN1358" s="34">
        <v>0</v>
      </c>
      <c r="AO1358" s="34">
        <v>0</v>
      </c>
      <c r="AP1358" s="34">
        <v>0</v>
      </c>
      <c r="AQ1358" s="34">
        <v>0</v>
      </c>
      <c r="AR1358" s="34">
        <f t="shared" si="1094"/>
        <v>0</v>
      </c>
      <c r="AS1358" s="34">
        <v>0</v>
      </c>
      <c r="AT1358" s="34">
        <v>0</v>
      </c>
      <c r="AU1358" s="34">
        <v>0</v>
      </c>
      <c r="AV1358" s="34">
        <v>0</v>
      </c>
    </row>
    <row r="1359" spans="1:48" ht="114.75" x14ac:dyDescent="0.5">
      <c r="A1359" s="53">
        <v>1255</v>
      </c>
      <c r="B1359" s="50" t="s">
        <v>2575</v>
      </c>
      <c r="C1359" s="51" t="s">
        <v>2576</v>
      </c>
      <c r="D1359" s="52">
        <v>2020</v>
      </c>
      <c r="E1359" s="52">
        <v>2021</v>
      </c>
      <c r="F1359" s="33">
        <v>11827.69</v>
      </c>
      <c r="G1359" s="34">
        <f t="shared" si="1095"/>
        <v>2.4</v>
      </c>
      <c r="H1359" s="34">
        <f t="shared" si="1096"/>
        <v>0.1</v>
      </c>
      <c r="I1359" s="34">
        <f t="shared" si="1085"/>
        <v>11827.688</v>
      </c>
      <c r="J1359" s="34">
        <f t="shared" si="1097"/>
        <v>11827.688</v>
      </c>
      <c r="K1359" s="34">
        <f t="shared" si="1098"/>
        <v>0</v>
      </c>
      <c r="L1359" s="34">
        <f t="shared" si="1099"/>
        <v>0</v>
      </c>
      <c r="M1359" s="34">
        <f t="shared" si="1100"/>
        <v>0</v>
      </c>
      <c r="N1359" s="34">
        <v>0</v>
      </c>
      <c r="O1359" s="34">
        <v>0</v>
      </c>
      <c r="P1359" s="34">
        <f t="shared" si="1090"/>
        <v>2365.538</v>
      </c>
      <c r="Q1359" s="33">
        <v>2365.538</v>
      </c>
      <c r="R1359" s="34">
        <v>0</v>
      </c>
      <c r="S1359" s="34">
        <v>0</v>
      </c>
      <c r="T1359" s="34">
        <v>0</v>
      </c>
      <c r="U1359" s="34">
        <v>2.4</v>
      </c>
      <c r="V1359" s="34">
        <v>0.1</v>
      </c>
      <c r="W1359" s="34">
        <f t="shared" si="1091"/>
        <v>462.15</v>
      </c>
      <c r="X1359" s="34">
        <v>462.15</v>
      </c>
      <c r="Y1359" s="34">
        <v>0</v>
      </c>
      <c r="Z1359" s="34">
        <v>0</v>
      </c>
      <c r="AA1359" s="34">
        <v>0</v>
      </c>
      <c r="AB1359" s="34">
        <v>0</v>
      </c>
      <c r="AC1359" s="34">
        <v>0</v>
      </c>
      <c r="AD1359" s="34">
        <f t="shared" si="1092"/>
        <v>9000</v>
      </c>
      <c r="AE1359" s="34">
        <v>9000</v>
      </c>
      <c r="AF1359" s="34">
        <v>0</v>
      </c>
      <c r="AG1359" s="34">
        <v>0</v>
      </c>
      <c r="AH1359" s="34">
        <v>0</v>
      </c>
      <c r="AI1359" s="34">
        <v>0</v>
      </c>
      <c r="AJ1359" s="34">
        <v>0</v>
      </c>
      <c r="AK1359" s="34">
        <f t="shared" si="1093"/>
        <v>0</v>
      </c>
      <c r="AL1359" s="34">
        <v>0</v>
      </c>
      <c r="AM1359" s="34">
        <v>0</v>
      </c>
      <c r="AN1359" s="34">
        <v>0</v>
      </c>
      <c r="AO1359" s="34">
        <v>0</v>
      </c>
      <c r="AP1359" s="34">
        <v>0</v>
      </c>
      <c r="AQ1359" s="34">
        <v>0</v>
      </c>
      <c r="AR1359" s="34">
        <f t="shared" si="1094"/>
        <v>0</v>
      </c>
      <c r="AS1359" s="34">
        <v>0</v>
      </c>
      <c r="AT1359" s="34">
        <v>0</v>
      </c>
      <c r="AU1359" s="34">
        <v>0</v>
      </c>
      <c r="AV1359" s="34">
        <v>0</v>
      </c>
    </row>
    <row r="1360" spans="1:48" ht="114.75" x14ac:dyDescent="0.5">
      <c r="A1360" s="53">
        <v>1256</v>
      </c>
      <c r="B1360" s="50" t="s">
        <v>2577</v>
      </c>
      <c r="C1360" s="51" t="s">
        <v>2578</v>
      </c>
      <c r="D1360" s="52">
        <v>2020</v>
      </c>
      <c r="E1360" s="52">
        <v>2020</v>
      </c>
      <c r="F1360" s="33">
        <v>4803.5</v>
      </c>
      <c r="G1360" s="34">
        <f t="shared" si="1095"/>
        <v>0.5</v>
      </c>
      <c r="H1360" s="34">
        <f t="shared" si="1096"/>
        <v>0.25</v>
      </c>
      <c r="I1360" s="34">
        <f t="shared" si="1085"/>
        <v>4699.43</v>
      </c>
      <c r="J1360" s="34">
        <f t="shared" si="1097"/>
        <v>4699.43</v>
      </c>
      <c r="K1360" s="34">
        <f t="shared" si="1098"/>
        <v>0</v>
      </c>
      <c r="L1360" s="34">
        <f t="shared" si="1099"/>
        <v>0</v>
      </c>
      <c r="M1360" s="34">
        <f t="shared" si="1100"/>
        <v>0</v>
      </c>
      <c r="N1360" s="34">
        <v>0.5</v>
      </c>
      <c r="O1360" s="34">
        <v>0.25</v>
      </c>
      <c r="P1360" s="34">
        <f t="shared" si="1090"/>
        <v>4699.43</v>
      </c>
      <c r="Q1360" s="33">
        <v>4699.43</v>
      </c>
      <c r="R1360" s="34">
        <v>0</v>
      </c>
      <c r="S1360" s="34">
        <v>0</v>
      </c>
      <c r="T1360" s="34">
        <v>0</v>
      </c>
      <c r="U1360" s="34">
        <v>0</v>
      </c>
      <c r="V1360" s="34">
        <v>0</v>
      </c>
      <c r="W1360" s="34">
        <f t="shared" si="1091"/>
        <v>0</v>
      </c>
      <c r="X1360" s="34">
        <v>0</v>
      </c>
      <c r="Y1360" s="34">
        <v>0</v>
      </c>
      <c r="Z1360" s="34">
        <v>0</v>
      </c>
      <c r="AA1360" s="34">
        <v>0</v>
      </c>
      <c r="AB1360" s="34">
        <v>0</v>
      </c>
      <c r="AC1360" s="34">
        <v>0</v>
      </c>
      <c r="AD1360" s="34">
        <f t="shared" si="1092"/>
        <v>0</v>
      </c>
      <c r="AE1360" s="34">
        <v>0</v>
      </c>
      <c r="AF1360" s="34">
        <v>0</v>
      </c>
      <c r="AG1360" s="34">
        <v>0</v>
      </c>
      <c r="AH1360" s="34">
        <v>0</v>
      </c>
      <c r="AI1360" s="34">
        <v>0</v>
      </c>
      <c r="AJ1360" s="34">
        <v>0</v>
      </c>
      <c r="AK1360" s="34">
        <f t="shared" si="1093"/>
        <v>0</v>
      </c>
      <c r="AL1360" s="34">
        <v>0</v>
      </c>
      <c r="AM1360" s="34">
        <v>0</v>
      </c>
      <c r="AN1360" s="34">
        <v>0</v>
      </c>
      <c r="AO1360" s="34">
        <v>0</v>
      </c>
      <c r="AP1360" s="34">
        <v>0</v>
      </c>
      <c r="AQ1360" s="34">
        <v>0</v>
      </c>
      <c r="AR1360" s="34">
        <f t="shared" si="1094"/>
        <v>0</v>
      </c>
      <c r="AS1360" s="34">
        <v>0</v>
      </c>
      <c r="AT1360" s="34">
        <v>0</v>
      </c>
      <c r="AU1360" s="34">
        <v>0</v>
      </c>
      <c r="AV1360" s="34">
        <v>0</v>
      </c>
    </row>
    <row r="1361" spans="1:48" ht="114.75" x14ac:dyDescent="0.5">
      <c r="A1361" s="53">
        <v>1257</v>
      </c>
      <c r="B1361" s="50" t="s">
        <v>2579</v>
      </c>
      <c r="C1361" s="51" t="s">
        <v>2580</v>
      </c>
      <c r="D1361" s="52">
        <v>2022</v>
      </c>
      <c r="E1361" s="52">
        <v>2022</v>
      </c>
      <c r="F1361" s="33">
        <v>2293.71</v>
      </c>
      <c r="G1361" s="34">
        <f t="shared" si="1095"/>
        <v>0.37</v>
      </c>
      <c r="H1361" s="34">
        <f t="shared" si="1096"/>
        <v>0.16</v>
      </c>
      <c r="I1361" s="34">
        <f t="shared" si="1085"/>
        <v>2293.71</v>
      </c>
      <c r="J1361" s="34">
        <f t="shared" si="1097"/>
        <v>2293.71</v>
      </c>
      <c r="K1361" s="34">
        <f t="shared" si="1098"/>
        <v>0</v>
      </c>
      <c r="L1361" s="34">
        <f t="shared" si="1099"/>
        <v>0</v>
      </c>
      <c r="M1361" s="34">
        <f t="shared" si="1100"/>
        <v>0</v>
      </c>
      <c r="N1361" s="34">
        <v>0</v>
      </c>
      <c r="O1361" s="34">
        <v>0</v>
      </c>
      <c r="P1361" s="34">
        <f t="shared" si="1090"/>
        <v>0</v>
      </c>
      <c r="Q1361" s="33">
        <v>0</v>
      </c>
      <c r="R1361" s="34">
        <v>0</v>
      </c>
      <c r="S1361" s="34">
        <v>0</v>
      </c>
      <c r="T1361" s="34">
        <v>0</v>
      </c>
      <c r="U1361" s="34">
        <v>0</v>
      </c>
      <c r="V1361" s="34">
        <v>0</v>
      </c>
      <c r="W1361" s="34">
        <f t="shared" si="1091"/>
        <v>0</v>
      </c>
      <c r="X1361" s="34">
        <v>0</v>
      </c>
      <c r="Y1361" s="34">
        <v>0</v>
      </c>
      <c r="Z1361" s="34">
        <v>0</v>
      </c>
      <c r="AA1361" s="34">
        <v>0</v>
      </c>
      <c r="AB1361" s="34">
        <v>0.37</v>
      </c>
      <c r="AC1361" s="34">
        <v>0.16</v>
      </c>
      <c r="AD1361" s="34">
        <f t="shared" si="1092"/>
        <v>293.70999999999998</v>
      </c>
      <c r="AE1361" s="34">
        <v>293.70999999999998</v>
      </c>
      <c r="AF1361" s="34">
        <v>0</v>
      </c>
      <c r="AG1361" s="34">
        <v>0</v>
      </c>
      <c r="AH1361" s="34">
        <v>0</v>
      </c>
      <c r="AI1361" s="34">
        <v>0</v>
      </c>
      <c r="AJ1361" s="34">
        <v>0</v>
      </c>
      <c r="AK1361" s="34">
        <f t="shared" si="1093"/>
        <v>2000</v>
      </c>
      <c r="AL1361" s="34">
        <v>2000</v>
      </c>
      <c r="AM1361" s="34">
        <v>0</v>
      </c>
      <c r="AN1361" s="34">
        <v>0</v>
      </c>
      <c r="AO1361" s="34">
        <v>0</v>
      </c>
      <c r="AP1361" s="34">
        <v>0</v>
      </c>
      <c r="AQ1361" s="34">
        <v>0</v>
      </c>
      <c r="AR1361" s="34">
        <f t="shared" si="1094"/>
        <v>0</v>
      </c>
      <c r="AS1361" s="34">
        <v>0</v>
      </c>
      <c r="AT1361" s="34">
        <v>0</v>
      </c>
      <c r="AU1361" s="34">
        <v>0</v>
      </c>
      <c r="AV1361" s="34">
        <v>0</v>
      </c>
    </row>
    <row r="1362" spans="1:48" ht="153" x14ac:dyDescent="0.5">
      <c r="A1362" s="53">
        <v>1258</v>
      </c>
      <c r="B1362" s="50" t="s">
        <v>2581</v>
      </c>
      <c r="C1362" s="51" t="s">
        <v>2582</v>
      </c>
      <c r="D1362" s="52">
        <v>2020</v>
      </c>
      <c r="E1362" s="52">
        <v>2020</v>
      </c>
      <c r="F1362" s="33">
        <v>1774.47</v>
      </c>
      <c r="G1362" s="34">
        <f t="shared" si="1095"/>
        <v>0.1</v>
      </c>
      <c r="H1362" s="34">
        <f t="shared" si="1096"/>
        <v>0.25</v>
      </c>
      <c r="I1362" s="34">
        <f t="shared" si="1085"/>
        <v>1704.47</v>
      </c>
      <c r="J1362" s="34">
        <f t="shared" si="1097"/>
        <v>1704.47</v>
      </c>
      <c r="K1362" s="34">
        <f t="shared" si="1098"/>
        <v>0</v>
      </c>
      <c r="L1362" s="34">
        <f t="shared" si="1099"/>
        <v>0</v>
      </c>
      <c r="M1362" s="34">
        <f t="shared" si="1100"/>
        <v>0</v>
      </c>
      <c r="N1362" s="34">
        <v>0.1</v>
      </c>
      <c r="O1362" s="34">
        <v>0.25</v>
      </c>
      <c r="P1362" s="34">
        <f t="shared" si="1090"/>
        <v>1704.47</v>
      </c>
      <c r="Q1362" s="33">
        <v>1704.47</v>
      </c>
      <c r="R1362" s="34">
        <v>0</v>
      </c>
      <c r="S1362" s="34">
        <v>0</v>
      </c>
      <c r="T1362" s="34">
        <v>0</v>
      </c>
      <c r="U1362" s="34">
        <v>0</v>
      </c>
      <c r="V1362" s="34">
        <v>0</v>
      </c>
      <c r="W1362" s="34">
        <f t="shared" si="1091"/>
        <v>0</v>
      </c>
      <c r="X1362" s="34">
        <v>0</v>
      </c>
      <c r="Y1362" s="34">
        <v>0</v>
      </c>
      <c r="Z1362" s="34">
        <v>0</v>
      </c>
      <c r="AA1362" s="34">
        <v>0</v>
      </c>
      <c r="AB1362" s="34">
        <v>0</v>
      </c>
      <c r="AC1362" s="34">
        <v>0</v>
      </c>
      <c r="AD1362" s="34">
        <f t="shared" si="1092"/>
        <v>0</v>
      </c>
      <c r="AE1362" s="34">
        <v>0</v>
      </c>
      <c r="AF1362" s="34">
        <v>0</v>
      </c>
      <c r="AG1362" s="34">
        <v>0</v>
      </c>
      <c r="AH1362" s="34">
        <v>0</v>
      </c>
      <c r="AI1362" s="34">
        <v>0</v>
      </c>
      <c r="AJ1362" s="34">
        <v>0</v>
      </c>
      <c r="AK1362" s="34">
        <f t="shared" si="1093"/>
        <v>0</v>
      </c>
      <c r="AL1362" s="34">
        <v>0</v>
      </c>
      <c r="AM1362" s="34">
        <v>0</v>
      </c>
      <c r="AN1362" s="34">
        <v>0</v>
      </c>
      <c r="AO1362" s="34">
        <v>0</v>
      </c>
      <c r="AP1362" s="34">
        <v>0</v>
      </c>
      <c r="AQ1362" s="34">
        <v>0</v>
      </c>
      <c r="AR1362" s="34">
        <f t="shared" si="1094"/>
        <v>0</v>
      </c>
      <c r="AS1362" s="34">
        <v>0</v>
      </c>
      <c r="AT1362" s="34">
        <v>0</v>
      </c>
      <c r="AU1362" s="34">
        <v>0</v>
      </c>
      <c r="AV1362" s="34">
        <v>0</v>
      </c>
    </row>
    <row r="1363" spans="1:48" ht="76.5" x14ac:dyDescent="0.5">
      <c r="A1363" s="53">
        <v>1259</v>
      </c>
      <c r="B1363" s="50" t="s">
        <v>2583</v>
      </c>
      <c r="C1363" s="51" t="s">
        <v>2584</v>
      </c>
      <c r="D1363" s="52">
        <v>2020</v>
      </c>
      <c r="E1363" s="52">
        <v>2020</v>
      </c>
      <c r="F1363" s="33">
        <v>4911.7299999999996</v>
      </c>
      <c r="G1363" s="34">
        <f t="shared" si="1095"/>
        <v>1</v>
      </c>
      <c r="H1363" s="34">
        <f t="shared" si="1096"/>
        <v>0.1</v>
      </c>
      <c r="I1363" s="34">
        <f t="shared" si="1085"/>
        <v>4911.7299999999996</v>
      </c>
      <c r="J1363" s="34">
        <f t="shared" si="1097"/>
        <v>4911.7299999999996</v>
      </c>
      <c r="K1363" s="34">
        <f t="shared" si="1098"/>
        <v>0</v>
      </c>
      <c r="L1363" s="34">
        <f t="shared" si="1099"/>
        <v>0</v>
      </c>
      <c r="M1363" s="34">
        <f t="shared" si="1100"/>
        <v>0</v>
      </c>
      <c r="N1363" s="34">
        <v>1</v>
      </c>
      <c r="O1363" s="34">
        <v>0.1</v>
      </c>
      <c r="P1363" s="34">
        <f t="shared" si="1090"/>
        <v>4911.7299999999996</v>
      </c>
      <c r="Q1363" s="33">
        <v>4911.7299999999996</v>
      </c>
      <c r="R1363" s="34">
        <v>0</v>
      </c>
      <c r="S1363" s="34">
        <v>0</v>
      </c>
      <c r="T1363" s="34">
        <v>0</v>
      </c>
      <c r="U1363" s="34">
        <v>0</v>
      </c>
      <c r="V1363" s="34">
        <v>0</v>
      </c>
      <c r="W1363" s="34">
        <f t="shared" si="1091"/>
        <v>0</v>
      </c>
      <c r="X1363" s="34">
        <v>0</v>
      </c>
      <c r="Y1363" s="34">
        <v>0</v>
      </c>
      <c r="Z1363" s="34">
        <v>0</v>
      </c>
      <c r="AA1363" s="34">
        <v>0</v>
      </c>
      <c r="AB1363" s="34">
        <v>0</v>
      </c>
      <c r="AC1363" s="34">
        <v>0</v>
      </c>
      <c r="AD1363" s="34">
        <f t="shared" si="1092"/>
        <v>0</v>
      </c>
      <c r="AE1363" s="34">
        <v>0</v>
      </c>
      <c r="AF1363" s="34">
        <v>0</v>
      </c>
      <c r="AG1363" s="34">
        <v>0</v>
      </c>
      <c r="AH1363" s="34">
        <v>0</v>
      </c>
      <c r="AI1363" s="34">
        <v>0</v>
      </c>
      <c r="AJ1363" s="34">
        <v>0</v>
      </c>
      <c r="AK1363" s="34">
        <f t="shared" si="1093"/>
        <v>0</v>
      </c>
      <c r="AL1363" s="34">
        <v>0</v>
      </c>
      <c r="AM1363" s="34">
        <v>0</v>
      </c>
      <c r="AN1363" s="34">
        <v>0</v>
      </c>
      <c r="AO1363" s="34">
        <v>0</v>
      </c>
      <c r="AP1363" s="34">
        <v>0</v>
      </c>
      <c r="AQ1363" s="34">
        <v>0</v>
      </c>
      <c r="AR1363" s="34">
        <f t="shared" si="1094"/>
        <v>0</v>
      </c>
      <c r="AS1363" s="34">
        <v>0</v>
      </c>
      <c r="AT1363" s="34">
        <v>0</v>
      </c>
      <c r="AU1363" s="34">
        <v>0</v>
      </c>
      <c r="AV1363" s="34">
        <v>0</v>
      </c>
    </row>
    <row r="1364" spans="1:48" ht="114.75" x14ac:dyDescent="0.5">
      <c r="A1364" s="53">
        <v>1260</v>
      </c>
      <c r="B1364" s="50" t="s">
        <v>2585</v>
      </c>
      <c r="C1364" s="51" t="s">
        <v>2586</v>
      </c>
      <c r="D1364" s="52">
        <v>2020</v>
      </c>
      <c r="E1364" s="52">
        <v>2021</v>
      </c>
      <c r="F1364" s="33">
        <v>5106.67</v>
      </c>
      <c r="G1364" s="34">
        <f t="shared" si="1095"/>
        <v>0.88</v>
      </c>
      <c r="H1364" s="34">
        <f t="shared" si="1096"/>
        <v>0.1</v>
      </c>
      <c r="I1364" s="34">
        <f t="shared" si="1085"/>
        <v>5054.3600000000006</v>
      </c>
      <c r="J1364" s="34">
        <f t="shared" si="1097"/>
        <v>5054.3600000000006</v>
      </c>
      <c r="K1364" s="34">
        <f t="shared" si="1098"/>
        <v>0</v>
      </c>
      <c r="L1364" s="34">
        <f t="shared" si="1099"/>
        <v>0</v>
      </c>
      <c r="M1364" s="34">
        <f t="shared" si="1100"/>
        <v>0</v>
      </c>
      <c r="N1364" s="34">
        <v>0</v>
      </c>
      <c r="O1364" s="34">
        <v>0</v>
      </c>
      <c r="P1364" s="34">
        <f t="shared" si="1090"/>
        <v>1269.02</v>
      </c>
      <c r="Q1364" s="33">
        <v>1269.02</v>
      </c>
      <c r="R1364" s="34">
        <v>0</v>
      </c>
      <c r="S1364" s="34">
        <v>0</v>
      </c>
      <c r="T1364" s="34">
        <v>0</v>
      </c>
      <c r="U1364" s="34">
        <v>0.88</v>
      </c>
      <c r="V1364" s="34">
        <v>0.1</v>
      </c>
      <c r="W1364" s="34">
        <f t="shared" si="1091"/>
        <v>785.34</v>
      </c>
      <c r="X1364" s="34">
        <v>785.34</v>
      </c>
      <c r="Y1364" s="34">
        <v>0</v>
      </c>
      <c r="Z1364" s="34">
        <v>0</v>
      </c>
      <c r="AA1364" s="34">
        <v>0</v>
      </c>
      <c r="AB1364" s="34">
        <v>0</v>
      </c>
      <c r="AC1364" s="34">
        <v>0</v>
      </c>
      <c r="AD1364" s="34">
        <f t="shared" si="1092"/>
        <v>3000</v>
      </c>
      <c r="AE1364" s="34">
        <v>3000</v>
      </c>
      <c r="AF1364" s="34">
        <v>0</v>
      </c>
      <c r="AG1364" s="34">
        <v>0</v>
      </c>
      <c r="AH1364" s="34">
        <v>0</v>
      </c>
      <c r="AI1364" s="34">
        <v>0</v>
      </c>
      <c r="AJ1364" s="34">
        <v>0</v>
      </c>
      <c r="AK1364" s="34">
        <f t="shared" si="1093"/>
        <v>0</v>
      </c>
      <c r="AL1364" s="34">
        <v>0</v>
      </c>
      <c r="AM1364" s="34">
        <v>0</v>
      </c>
      <c r="AN1364" s="34">
        <v>0</v>
      </c>
      <c r="AO1364" s="34">
        <v>0</v>
      </c>
      <c r="AP1364" s="34">
        <v>0</v>
      </c>
      <c r="AQ1364" s="34">
        <v>0</v>
      </c>
      <c r="AR1364" s="34">
        <f t="shared" si="1094"/>
        <v>0</v>
      </c>
      <c r="AS1364" s="34">
        <v>0</v>
      </c>
      <c r="AT1364" s="34">
        <v>0</v>
      </c>
      <c r="AU1364" s="34">
        <v>0</v>
      </c>
      <c r="AV1364" s="34">
        <v>0</v>
      </c>
    </row>
    <row r="1365" spans="1:48" ht="114.75" x14ac:dyDescent="0.5">
      <c r="A1365" s="53">
        <v>1261</v>
      </c>
      <c r="B1365" s="50" t="s">
        <v>2587</v>
      </c>
      <c r="C1365" s="51" t="s">
        <v>2588</v>
      </c>
      <c r="D1365" s="52">
        <v>2020</v>
      </c>
      <c r="E1365" s="52">
        <v>2020</v>
      </c>
      <c r="F1365" s="33">
        <v>2666.74</v>
      </c>
      <c r="G1365" s="34">
        <f t="shared" si="1095"/>
        <v>0.34</v>
      </c>
      <c r="H1365" s="34">
        <f t="shared" si="1096"/>
        <v>0.25</v>
      </c>
      <c r="I1365" s="34">
        <f t="shared" si="1085"/>
        <v>2666.74</v>
      </c>
      <c r="J1365" s="34">
        <f t="shared" si="1097"/>
        <v>2666.74</v>
      </c>
      <c r="K1365" s="34">
        <f t="shared" si="1098"/>
        <v>0</v>
      </c>
      <c r="L1365" s="34">
        <f t="shared" si="1099"/>
        <v>0</v>
      </c>
      <c r="M1365" s="34">
        <f t="shared" si="1100"/>
        <v>0</v>
      </c>
      <c r="N1365" s="34">
        <v>0.34</v>
      </c>
      <c r="O1365" s="34">
        <v>0.25</v>
      </c>
      <c r="P1365" s="34">
        <f t="shared" si="1090"/>
        <v>2666.74</v>
      </c>
      <c r="Q1365" s="33">
        <v>2666.74</v>
      </c>
      <c r="R1365" s="34">
        <v>0</v>
      </c>
      <c r="S1365" s="34">
        <v>0</v>
      </c>
      <c r="T1365" s="34">
        <v>0</v>
      </c>
      <c r="U1365" s="34">
        <v>0</v>
      </c>
      <c r="V1365" s="34">
        <v>0</v>
      </c>
      <c r="W1365" s="34">
        <f t="shared" si="1091"/>
        <v>0</v>
      </c>
      <c r="X1365" s="34">
        <v>0</v>
      </c>
      <c r="Y1365" s="34">
        <v>0</v>
      </c>
      <c r="Z1365" s="34">
        <v>0</v>
      </c>
      <c r="AA1365" s="34">
        <v>0</v>
      </c>
      <c r="AB1365" s="34">
        <v>0</v>
      </c>
      <c r="AC1365" s="34">
        <v>0</v>
      </c>
      <c r="AD1365" s="34">
        <f t="shared" si="1092"/>
        <v>0</v>
      </c>
      <c r="AE1365" s="34">
        <v>0</v>
      </c>
      <c r="AF1365" s="34">
        <v>0</v>
      </c>
      <c r="AG1365" s="34">
        <v>0</v>
      </c>
      <c r="AH1365" s="34">
        <v>0</v>
      </c>
      <c r="AI1365" s="34">
        <v>0</v>
      </c>
      <c r="AJ1365" s="34">
        <v>0</v>
      </c>
      <c r="AK1365" s="34">
        <f t="shared" si="1093"/>
        <v>0</v>
      </c>
      <c r="AL1365" s="34">
        <v>0</v>
      </c>
      <c r="AM1365" s="34">
        <v>0</v>
      </c>
      <c r="AN1365" s="34">
        <v>0</v>
      </c>
      <c r="AO1365" s="34">
        <v>0</v>
      </c>
      <c r="AP1365" s="34">
        <v>0</v>
      </c>
      <c r="AQ1365" s="34">
        <v>0</v>
      </c>
      <c r="AR1365" s="34">
        <f t="shared" si="1094"/>
        <v>0</v>
      </c>
      <c r="AS1365" s="34">
        <v>0</v>
      </c>
      <c r="AT1365" s="34">
        <v>0</v>
      </c>
      <c r="AU1365" s="34">
        <v>0</v>
      </c>
      <c r="AV1365" s="34">
        <v>0</v>
      </c>
    </row>
    <row r="1366" spans="1:48" ht="76.5" x14ac:dyDescent="0.5">
      <c r="A1366" s="53">
        <v>1262</v>
      </c>
      <c r="B1366" s="50" t="s">
        <v>2589</v>
      </c>
      <c r="C1366" s="51" t="s">
        <v>2590</v>
      </c>
      <c r="D1366" s="52">
        <v>2020</v>
      </c>
      <c r="E1366" s="52">
        <v>2020</v>
      </c>
      <c r="F1366" s="33">
        <v>1547.55</v>
      </c>
      <c r="G1366" s="34">
        <f t="shared" si="1095"/>
        <v>0.08</v>
      </c>
      <c r="H1366" s="34">
        <f t="shared" si="1096"/>
        <v>0.25</v>
      </c>
      <c r="I1366" s="34">
        <f t="shared" si="1085"/>
        <v>1536.55</v>
      </c>
      <c r="J1366" s="34">
        <f t="shared" si="1097"/>
        <v>1536.55</v>
      </c>
      <c r="K1366" s="34">
        <f t="shared" si="1098"/>
        <v>0</v>
      </c>
      <c r="L1366" s="34">
        <f t="shared" si="1099"/>
        <v>0</v>
      </c>
      <c r="M1366" s="34">
        <f t="shared" si="1100"/>
        <v>0</v>
      </c>
      <c r="N1366" s="34">
        <v>0.08</v>
      </c>
      <c r="O1366" s="34">
        <v>0.25</v>
      </c>
      <c r="P1366" s="34">
        <f t="shared" si="1090"/>
        <v>1536.55</v>
      </c>
      <c r="Q1366" s="33">
        <v>1536.55</v>
      </c>
      <c r="R1366" s="34">
        <v>0</v>
      </c>
      <c r="S1366" s="34">
        <v>0</v>
      </c>
      <c r="T1366" s="34">
        <v>0</v>
      </c>
      <c r="U1366" s="34">
        <v>0</v>
      </c>
      <c r="V1366" s="34">
        <v>0</v>
      </c>
      <c r="W1366" s="34">
        <f t="shared" si="1091"/>
        <v>0</v>
      </c>
      <c r="X1366" s="34">
        <v>0</v>
      </c>
      <c r="Y1366" s="34">
        <v>0</v>
      </c>
      <c r="Z1366" s="34">
        <v>0</v>
      </c>
      <c r="AA1366" s="34">
        <v>0</v>
      </c>
      <c r="AB1366" s="34">
        <v>0</v>
      </c>
      <c r="AC1366" s="34">
        <v>0</v>
      </c>
      <c r="AD1366" s="34">
        <f t="shared" si="1092"/>
        <v>0</v>
      </c>
      <c r="AE1366" s="34">
        <v>0</v>
      </c>
      <c r="AF1366" s="34">
        <v>0</v>
      </c>
      <c r="AG1366" s="34">
        <v>0</v>
      </c>
      <c r="AH1366" s="34">
        <v>0</v>
      </c>
      <c r="AI1366" s="34">
        <v>0</v>
      </c>
      <c r="AJ1366" s="34">
        <v>0</v>
      </c>
      <c r="AK1366" s="34">
        <f t="shared" si="1093"/>
        <v>0</v>
      </c>
      <c r="AL1366" s="34">
        <v>0</v>
      </c>
      <c r="AM1366" s="34">
        <v>0</v>
      </c>
      <c r="AN1366" s="34">
        <v>0</v>
      </c>
      <c r="AO1366" s="34">
        <v>0</v>
      </c>
      <c r="AP1366" s="34">
        <v>0</v>
      </c>
      <c r="AQ1366" s="34">
        <v>0</v>
      </c>
      <c r="AR1366" s="34">
        <f t="shared" si="1094"/>
        <v>0</v>
      </c>
      <c r="AS1366" s="34">
        <v>0</v>
      </c>
      <c r="AT1366" s="34">
        <v>0</v>
      </c>
      <c r="AU1366" s="34">
        <v>0</v>
      </c>
      <c r="AV1366" s="34">
        <v>0</v>
      </c>
    </row>
    <row r="1367" spans="1:48" ht="114.75" x14ac:dyDescent="0.5">
      <c r="A1367" s="53">
        <v>1263</v>
      </c>
      <c r="B1367" s="50" t="s">
        <v>2591</v>
      </c>
      <c r="C1367" s="51" t="s">
        <v>2592</v>
      </c>
      <c r="D1367" s="52">
        <v>2021</v>
      </c>
      <c r="E1367" s="52">
        <v>2023</v>
      </c>
      <c r="F1367" s="33">
        <v>8273.52</v>
      </c>
      <c r="G1367" s="34">
        <f t="shared" si="1095"/>
        <v>3.04</v>
      </c>
      <c r="H1367" s="34">
        <f t="shared" si="1096"/>
        <v>0.25</v>
      </c>
      <c r="I1367" s="34">
        <f t="shared" si="1085"/>
        <v>8273.52</v>
      </c>
      <c r="J1367" s="34">
        <f t="shared" si="1097"/>
        <v>8273.52</v>
      </c>
      <c r="K1367" s="34">
        <f t="shared" si="1098"/>
        <v>0</v>
      </c>
      <c r="L1367" s="34">
        <f t="shared" si="1099"/>
        <v>0</v>
      </c>
      <c r="M1367" s="34">
        <f t="shared" si="1100"/>
        <v>0</v>
      </c>
      <c r="N1367" s="34">
        <v>0</v>
      </c>
      <c r="O1367" s="34">
        <v>0</v>
      </c>
      <c r="P1367" s="34">
        <f t="shared" si="1090"/>
        <v>0</v>
      </c>
      <c r="Q1367" s="33">
        <v>0</v>
      </c>
      <c r="R1367" s="34">
        <v>0</v>
      </c>
      <c r="S1367" s="34">
        <v>0</v>
      </c>
      <c r="T1367" s="34">
        <v>0</v>
      </c>
      <c r="U1367" s="34">
        <v>0</v>
      </c>
      <c r="V1367" s="34">
        <v>0</v>
      </c>
      <c r="W1367" s="34">
        <f t="shared" si="1091"/>
        <v>6618.82</v>
      </c>
      <c r="X1367" s="33">
        <v>6618.82</v>
      </c>
      <c r="Y1367" s="34">
        <v>0</v>
      </c>
      <c r="Z1367" s="34">
        <v>0</v>
      </c>
      <c r="AA1367" s="34">
        <v>0</v>
      </c>
      <c r="AB1367" s="34">
        <v>0</v>
      </c>
      <c r="AC1367" s="34">
        <v>0</v>
      </c>
      <c r="AD1367" s="34">
        <f t="shared" si="1092"/>
        <v>20.7</v>
      </c>
      <c r="AE1367" s="34">
        <v>20.7</v>
      </c>
      <c r="AF1367" s="34">
        <v>0</v>
      </c>
      <c r="AG1367" s="34">
        <v>0</v>
      </c>
      <c r="AH1367" s="34">
        <v>0</v>
      </c>
      <c r="AI1367" s="34">
        <v>3.04</v>
      </c>
      <c r="AJ1367" s="34">
        <v>0.25</v>
      </c>
      <c r="AK1367" s="34">
        <f t="shared" si="1093"/>
        <v>1634</v>
      </c>
      <c r="AL1367" s="34">
        <v>1634</v>
      </c>
      <c r="AM1367" s="34">
        <v>0</v>
      </c>
      <c r="AN1367" s="34">
        <v>0</v>
      </c>
      <c r="AO1367" s="34">
        <v>0</v>
      </c>
      <c r="AP1367" s="34">
        <v>0</v>
      </c>
      <c r="AQ1367" s="34">
        <v>0</v>
      </c>
      <c r="AR1367" s="34">
        <f t="shared" si="1094"/>
        <v>0</v>
      </c>
      <c r="AS1367" s="34">
        <v>0</v>
      </c>
      <c r="AT1367" s="34">
        <v>0</v>
      </c>
      <c r="AU1367" s="34">
        <v>0</v>
      </c>
      <c r="AV1367" s="34">
        <v>0</v>
      </c>
    </row>
    <row r="1368" spans="1:48" ht="76.5" x14ac:dyDescent="0.5">
      <c r="A1368" s="53">
        <v>1264</v>
      </c>
      <c r="B1368" s="50" t="s">
        <v>2593</v>
      </c>
      <c r="C1368" s="51" t="s">
        <v>2594</v>
      </c>
      <c r="D1368" s="52">
        <v>2021</v>
      </c>
      <c r="E1368" s="52">
        <v>2021</v>
      </c>
      <c r="F1368" s="33">
        <v>6474.72</v>
      </c>
      <c r="G1368" s="34">
        <f t="shared" si="1095"/>
        <v>0.35</v>
      </c>
      <c r="H1368" s="34">
        <f t="shared" si="1096"/>
        <v>0.25</v>
      </c>
      <c r="I1368" s="34">
        <f t="shared" si="1085"/>
        <v>6474.72</v>
      </c>
      <c r="J1368" s="34">
        <f t="shared" si="1097"/>
        <v>6474.72</v>
      </c>
      <c r="K1368" s="34">
        <f t="shared" si="1098"/>
        <v>0</v>
      </c>
      <c r="L1368" s="34">
        <f t="shared" si="1099"/>
        <v>0</v>
      </c>
      <c r="M1368" s="34">
        <f t="shared" si="1100"/>
        <v>0</v>
      </c>
      <c r="N1368" s="34">
        <v>0</v>
      </c>
      <c r="O1368" s="34">
        <v>0</v>
      </c>
      <c r="P1368" s="34">
        <f t="shared" si="1090"/>
        <v>10</v>
      </c>
      <c r="Q1368" s="33">
        <v>10</v>
      </c>
      <c r="R1368" s="34">
        <v>0</v>
      </c>
      <c r="S1368" s="34">
        <v>0</v>
      </c>
      <c r="T1368" s="34">
        <v>0</v>
      </c>
      <c r="U1368" s="34">
        <v>0.35</v>
      </c>
      <c r="V1368" s="34">
        <v>0.25</v>
      </c>
      <c r="W1368" s="34">
        <f t="shared" si="1091"/>
        <v>464.72</v>
      </c>
      <c r="X1368" s="33">
        <v>464.72</v>
      </c>
      <c r="Y1368" s="34">
        <v>0</v>
      </c>
      <c r="Z1368" s="34">
        <v>0</v>
      </c>
      <c r="AA1368" s="34">
        <v>0</v>
      </c>
      <c r="AB1368" s="34">
        <v>0</v>
      </c>
      <c r="AC1368" s="34">
        <v>0</v>
      </c>
      <c r="AD1368" s="34">
        <f t="shared" si="1092"/>
        <v>6000</v>
      </c>
      <c r="AE1368" s="34">
        <v>6000</v>
      </c>
      <c r="AF1368" s="34">
        <v>0</v>
      </c>
      <c r="AG1368" s="34">
        <v>0</v>
      </c>
      <c r="AH1368" s="34">
        <v>0</v>
      </c>
      <c r="AI1368" s="34">
        <v>0</v>
      </c>
      <c r="AJ1368" s="34">
        <v>0</v>
      </c>
      <c r="AK1368" s="34">
        <f t="shared" si="1093"/>
        <v>0</v>
      </c>
      <c r="AL1368" s="34">
        <v>0</v>
      </c>
      <c r="AM1368" s="34">
        <v>0</v>
      </c>
      <c r="AN1368" s="34">
        <v>0</v>
      </c>
      <c r="AO1368" s="34">
        <v>0</v>
      </c>
      <c r="AP1368" s="34">
        <v>0</v>
      </c>
      <c r="AQ1368" s="34">
        <v>0</v>
      </c>
      <c r="AR1368" s="34">
        <f t="shared" si="1094"/>
        <v>0</v>
      </c>
      <c r="AS1368" s="34">
        <v>0</v>
      </c>
      <c r="AT1368" s="34">
        <v>0</v>
      </c>
      <c r="AU1368" s="34">
        <v>0</v>
      </c>
      <c r="AV1368" s="34">
        <v>0</v>
      </c>
    </row>
    <row r="1369" spans="1:48" ht="153" x14ac:dyDescent="0.5">
      <c r="A1369" s="53">
        <v>1265</v>
      </c>
      <c r="B1369" s="50" t="s">
        <v>2595</v>
      </c>
      <c r="C1369" s="51" t="s">
        <v>2596</v>
      </c>
      <c r="D1369" s="52">
        <v>2020</v>
      </c>
      <c r="E1369" s="52">
        <v>2021</v>
      </c>
      <c r="F1369" s="33">
        <v>3471.76</v>
      </c>
      <c r="G1369" s="34">
        <f t="shared" si="1095"/>
        <v>0.1</v>
      </c>
      <c r="H1369" s="34">
        <f t="shared" si="1096"/>
        <v>0.4</v>
      </c>
      <c r="I1369" s="34">
        <f t="shared" si="1085"/>
        <v>3309.6600000000003</v>
      </c>
      <c r="J1369" s="34">
        <f t="shared" si="1097"/>
        <v>3309.6600000000003</v>
      </c>
      <c r="K1369" s="34">
        <f t="shared" si="1098"/>
        <v>0</v>
      </c>
      <c r="L1369" s="34">
        <f t="shared" si="1099"/>
        <v>0</v>
      </c>
      <c r="M1369" s="34">
        <f t="shared" si="1100"/>
        <v>0</v>
      </c>
      <c r="N1369" s="34">
        <v>0</v>
      </c>
      <c r="O1369" s="34">
        <v>0</v>
      </c>
      <c r="P1369" s="34">
        <f t="shared" si="1090"/>
        <v>937.9</v>
      </c>
      <c r="Q1369" s="33">
        <v>937.9</v>
      </c>
      <c r="R1369" s="34">
        <v>0</v>
      </c>
      <c r="S1369" s="34">
        <v>0</v>
      </c>
      <c r="T1369" s="34">
        <v>0</v>
      </c>
      <c r="U1369" s="34">
        <v>0.1</v>
      </c>
      <c r="V1369" s="34">
        <v>0.4</v>
      </c>
      <c r="W1369" s="34">
        <f t="shared" si="1091"/>
        <v>2371.7600000000002</v>
      </c>
      <c r="X1369" s="33">
        <v>2371.7600000000002</v>
      </c>
      <c r="Y1369" s="34">
        <v>0</v>
      </c>
      <c r="Z1369" s="34">
        <v>0</v>
      </c>
      <c r="AA1369" s="34">
        <v>0</v>
      </c>
      <c r="AB1369" s="34">
        <v>0</v>
      </c>
      <c r="AC1369" s="34">
        <v>0</v>
      </c>
      <c r="AD1369" s="34">
        <f t="shared" si="1092"/>
        <v>0</v>
      </c>
      <c r="AE1369" s="34">
        <v>0</v>
      </c>
      <c r="AF1369" s="34">
        <v>0</v>
      </c>
      <c r="AG1369" s="34">
        <v>0</v>
      </c>
      <c r="AH1369" s="34">
        <v>0</v>
      </c>
      <c r="AI1369" s="34">
        <v>0</v>
      </c>
      <c r="AJ1369" s="34">
        <v>0</v>
      </c>
      <c r="AK1369" s="34">
        <f t="shared" si="1093"/>
        <v>0</v>
      </c>
      <c r="AL1369" s="34">
        <v>0</v>
      </c>
      <c r="AM1369" s="34">
        <v>0</v>
      </c>
      <c r="AN1369" s="34">
        <v>0</v>
      </c>
      <c r="AO1369" s="34">
        <v>0</v>
      </c>
      <c r="AP1369" s="34">
        <v>0</v>
      </c>
      <c r="AQ1369" s="34">
        <v>0</v>
      </c>
      <c r="AR1369" s="34">
        <f t="shared" si="1094"/>
        <v>0</v>
      </c>
      <c r="AS1369" s="34">
        <v>0</v>
      </c>
      <c r="AT1369" s="34">
        <v>0</v>
      </c>
      <c r="AU1369" s="34">
        <v>0</v>
      </c>
      <c r="AV1369" s="34">
        <v>0</v>
      </c>
    </row>
    <row r="1370" spans="1:48" ht="114.75" x14ac:dyDescent="0.5">
      <c r="A1370" s="53">
        <v>1266</v>
      </c>
      <c r="B1370" s="50" t="s">
        <v>2597</v>
      </c>
      <c r="C1370" s="51" t="s">
        <v>2598</v>
      </c>
      <c r="D1370" s="52">
        <v>2020</v>
      </c>
      <c r="E1370" s="52">
        <v>2021</v>
      </c>
      <c r="F1370" s="33">
        <v>3299.18</v>
      </c>
      <c r="G1370" s="34">
        <f t="shared" si="1095"/>
        <v>0.05</v>
      </c>
      <c r="H1370" s="34">
        <f t="shared" si="1096"/>
        <v>0.4</v>
      </c>
      <c r="I1370" s="34">
        <f t="shared" si="1085"/>
        <v>3266.22</v>
      </c>
      <c r="J1370" s="34">
        <f t="shared" si="1097"/>
        <v>3266.22</v>
      </c>
      <c r="K1370" s="34">
        <f t="shared" si="1098"/>
        <v>0</v>
      </c>
      <c r="L1370" s="34">
        <f t="shared" si="1099"/>
        <v>0</v>
      </c>
      <c r="M1370" s="34">
        <f t="shared" si="1100"/>
        <v>0</v>
      </c>
      <c r="N1370" s="34">
        <v>0</v>
      </c>
      <c r="O1370" s="34">
        <v>0</v>
      </c>
      <c r="P1370" s="34">
        <f t="shared" si="1090"/>
        <v>265.04000000000002</v>
      </c>
      <c r="Q1370" s="33">
        <v>265.04000000000002</v>
      </c>
      <c r="R1370" s="34">
        <v>0</v>
      </c>
      <c r="S1370" s="34">
        <v>0</v>
      </c>
      <c r="T1370" s="34">
        <v>0</v>
      </c>
      <c r="U1370" s="34">
        <v>0.05</v>
      </c>
      <c r="V1370" s="34">
        <v>0.4</v>
      </c>
      <c r="W1370" s="34">
        <f t="shared" si="1091"/>
        <v>3001.18</v>
      </c>
      <c r="X1370" s="33">
        <v>3001.18</v>
      </c>
      <c r="Y1370" s="34">
        <v>0</v>
      </c>
      <c r="Z1370" s="34">
        <v>0</v>
      </c>
      <c r="AA1370" s="34">
        <v>0</v>
      </c>
      <c r="AB1370" s="34">
        <v>0</v>
      </c>
      <c r="AC1370" s="34">
        <v>0</v>
      </c>
      <c r="AD1370" s="34">
        <f t="shared" si="1092"/>
        <v>0</v>
      </c>
      <c r="AE1370" s="34">
        <v>0</v>
      </c>
      <c r="AF1370" s="34">
        <v>0</v>
      </c>
      <c r="AG1370" s="34">
        <v>0</v>
      </c>
      <c r="AH1370" s="34">
        <v>0</v>
      </c>
      <c r="AI1370" s="34">
        <v>0</v>
      </c>
      <c r="AJ1370" s="34">
        <v>0</v>
      </c>
      <c r="AK1370" s="34">
        <f t="shared" si="1093"/>
        <v>0</v>
      </c>
      <c r="AL1370" s="34">
        <v>0</v>
      </c>
      <c r="AM1370" s="34">
        <v>0</v>
      </c>
      <c r="AN1370" s="34">
        <v>0</v>
      </c>
      <c r="AO1370" s="34">
        <v>0</v>
      </c>
      <c r="AP1370" s="34">
        <v>0</v>
      </c>
      <c r="AQ1370" s="34">
        <v>0</v>
      </c>
      <c r="AR1370" s="34">
        <f t="shared" si="1094"/>
        <v>0</v>
      </c>
      <c r="AS1370" s="34">
        <v>0</v>
      </c>
      <c r="AT1370" s="34">
        <v>0</v>
      </c>
      <c r="AU1370" s="34">
        <v>0</v>
      </c>
      <c r="AV1370" s="34">
        <v>0</v>
      </c>
    </row>
    <row r="1371" spans="1:48" ht="114.75" x14ac:dyDescent="0.5">
      <c r="A1371" s="53">
        <v>1267</v>
      </c>
      <c r="B1371" s="50" t="s">
        <v>2599</v>
      </c>
      <c r="C1371" s="51" t="s">
        <v>2600</v>
      </c>
      <c r="D1371" s="52">
        <v>2020</v>
      </c>
      <c r="E1371" s="52">
        <v>2021</v>
      </c>
      <c r="F1371" s="33">
        <v>4349.68</v>
      </c>
      <c r="G1371" s="34">
        <f t="shared" si="1095"/>
        <v>0.3</v>
      </c>
      <c r="H1371" s="34">
        <f t="shared" si="1096"/>
        <v>0.4</v>
      </c>
      <c r="I1371" s="34">
        <f t="shared" si="1085"/>
        <v>4347.8</v>
      </c>
      <c r="J1371" s="34">
        <f t="shared" si="1097"/>
        <v>4347.8</v>
      </c>
      <c r="K1371" s="34">
        <f t="shared" si="1098"/>
        <v>0</v>
      </c>
      <c r="L1371" s="34">
        <f t="shared" si="1099"/>
        <v>0</v>
      </c>
      <c r="M1371" s="34">
        <f t="shared" si="1100"/>
        <v>0</v>
      </c>
      <c r="N1371" s="34">
        <v>0</v>
      </c>
      <c r="O1371" s="34">
        <v>0</v>
      </c>
      <c r="P1371" s="34">
        <f t="shared" si="1090"/>
        <v>3349.68</v>
      </c>
      <c r="Q1371" s="33">
        <v>3349.68</v>
      </c>
      <c r="R1371" s="34">
        <v>0</v>
      </c>
      <c r="S1371" s="34">
        <v>0</v>
      </c>
      <c r="T1371" s="34">
        <v>0</v>
      </c>
      <c r="U1371" s="34">
        <v>0.3</v>
      </c>
      <c r="V1371" s="34">
        <v>0.4</v>
      </c>
      <c r="W1371" s="34">
        <f t="shared" si="1091"/>
        <v>998.12</v>
      </c>
      <c r="X1371" s="33">
        <v>998.12</v>
      </c>
      <c r="Y1371" s="34">
        <v>0</v>
      </c>
      <c r="Z1371" s="34">
        <v>0</v>
      </c>
      <c r="AA1371" s="34">
        <v>0</v>
      </c>
      <c r="AB1371" s="34">
        <v>0</v>
      </c>
      <c r="AC1371" s="34">
        <v>0</v>
      </c>
      <c r="AD1371" s="34">
        <f t="shared" si="1092"/>
        <v>0</v>
      </c>
      <c r="AE1371" s="34">
        <v>0</v>
      </c>
      <c r="AF1371" s="34">
        <v>0</v>
      </c>
      <c r="AG1371" s="34">
        <v>0</v>
      </c>
      <c r="AH1371" s="34">
        <v>0</v>
      </c>
      <c r="AI1371" s="34">
        <v>0</v>
      </c>
      <c r="AJ1371" s="34">
        <v>0</v>
      </c>
      <c r="AK1371" s="34">
        <f t="shared" si="1093"/>
        <v>0</v>
      </c>
      <c r="AL1371" s="34">
        <v>0</v>
      </c>
      <c r="AM1371" s="34">
        <v>0</v>
      </c>
      <c r="AN1371" s="34">
        <v>0</v>
      </c>
      <c r="AO1371" s="34">
        <v>0</v>
      </c>
      <c r="AP1371" s="34">
        <v>0</v>
      </c>
      <c r="AQ1371" s="34">
        <v>0</v>
      </c>
      <c r="AR1371" s="34">
        <f t="shared" si="1094"/>
        <v>0</v>
      </c>
      <c r="AS1371" s="34">
        <v>0</v>
      </c>
      <c r="AT1371" s="34">
        <v>0</v>
      </c>
      <c r="AU1371" s="34">
        <v>0</v>
      </c>
      <c r="AV1371" s="34">
        <v>0</v>
      </c>
    </row>
    <row r="1372" spans="1:48" ht="114.75" x14ac:dyDescent="0.5">
      <c r="A1372" s="53">
        <v>1268</v>
      </c>
      <c r="B1372" s="50" t="s">
        <v>2601</v>
      </c>
      <c r="C1372" s="51" t="s">
        <v>2602</v>
      </c>
      <c r="D1372" s="52">
        <v>2020</v>
      </c>
      <c r="E1372" s="52">
        <v>2021</v>
      </c>
      <c r="F1372" s="33">
        <v>4893.2700000000004</v>
      </c>
      <c r="G1372" s="34">
        <f t="shared" si="1095"/>
        <v>0.48</v>
      </c>
      <c r="H1372" s="34">
        <f t="shared" si="1096"/>
        <v>0.63</v>
      </c>
      <c r="I1372" s="34">
        <f t="shared" si="1085"/>
        <v>4893.2700000000004</v>
      </c>
      <c r="J1372" s="34">
        <f t="shared" si="1097"/>
        <v>4893.2700000000004</v>
      </c>
      <c r="K1372" s="34">
        <f t="shared" si="1098"/>
        <v>0</v>
      </c>
      <c r="L1372" s="34">
        <f t="shared" si="1099"/>
        <v>0</v>
      </c>
      <c r="M1372" s="34">
        <f t="shared" si="1100"/>
        <v>0</v>
      </c>
      <c r="N1372" s="34">
        <v>0</v>
      </c>
      <c r="O1372" s="34">
        <v>0</v>
      </c>
      <c r="P1372" s="34">
        <f t="shared" si="1090"/>
        <v>3914.6160000000004</v>
      </c>
      <c r="Q1372" s="33">
        <v>3914.6160000000004</v>
      </c>
      <c r="R1372" s="34">
        <v>0</v>
      </c>
      <c r="S1372" s="34">
        <v>0</v>
      </c>
      <c r="T1372" s="34">
        <v>0</v>
      </c>
      <c r="U1372" s="34">
        <v>0.48</v>
      </c>
      <c r="V1372" s="34">
        <v>0.63</v>
      </c>
      <c r="W1372" s="34">
        <f t="shared" si="1091"/>
        <v>978.65400000000011</v>
      </c>
      <c r="X1372" s="33">
        <v>978.65400000000011</v>
      </c>
      <c r="Y1372" s="34">
        <v>0</v>
      </c>
      <c r="Z1372" s="34">
        <v>0</v>
      </c>
      <c r="AA1372" s="34">
        <v>0</v>
      </c>
      <c r="AB1372" s="34">
        <v>0</v>
      </c>
      <c r="AC1372" s="34">
        <v>0</v>
      </c>
      <c r="AD1372" s="34">
        <f t="shared" si="1092"/>
        <v>0</v>
      </c>
      <c r="AE1372" s="34">
        <v>0</v>
      </c>
      <c r="AF1372" s="34">
        <v>0</v>
      </c>
      <c r="AG1372" s="34">
        <v>0</v>
      </c>
      <c r="AH1372" s="34">
        <v>0</v>
      </c>
      <c r="AI1372" s="34">
        <v>0</v>
      </c>
      <c r="AJ1372" s="34">
        <v>0</v>
      </c>
      <c r="AK1372" s="34">
        <f t="shared" si="1093"/>
        <v>0</v>
      </c>
      <c r="AL1372" s="34">
        <v>0</v>
      </c>
      <c r="AM1372" s="34">
        <v>0</v>
      </c>
      <c r="AN1372" s="34">
        <v>0</v>
      </c>
      <c r="AO1372" s="34">
        <v>0</v>
      </c>
      <c r="AP1372" s="34">
        <v>0</v>
      </c>
      <c r="AQ1372" s="34">
        <v>0</v>
      </c>
      <c r="AR1372" s="34">
        <f t="shared" si="1094"/>
        <v>0</v>
      </c>
      <c r="AS1372" s="34">
        <v>0</v>
      </c>
      <c r="AT1372" s="34">
        <v>0</v>
      </c>
      <c r="AU1372" s="34">
        <v>0</v>
      </c>
      <c r="AV1372" s="34">
        <v>0</v>
      </c>
    </row>
    <row r="1373" spans="1:48" ht="114.75" x14ac:dyDescent="0.5">
      <c r="A1373" s="53">
        <v>1269</v>
      </c>
      <c r="B1373" s="50" t="s">
        <v>2603</v>
      </c>
      <c r="C1373" s="51" t="s">
        <v>2604</v>
      </c>
      <c r="D1373" s="52">
        <v>2020</v>
      </c>
      <c r="E1373" s="52">
        <v>2021</v>
      </c>
      <c r="F1373" s="33">
        <v>3923.68</v>
      </c>
      <c r="G1373" s="34">
        <f t="shared" si="1095"/>
        <v>0.2</v>
      </c>
      <c r="H1373" s="34">
        <f t="shared" si="1096"/>
        <v>0.4</v>
      </c>
      <c r="I1373" s="34">
        <f t="shared" si="1085"/>
        <v>3923.68</v>
      </c>
      <c r="J1373" s="34">
        <f t="shared" si="1097"/>
        <v>3923.68</v>
      </c>
      <c r="K1373" s="34">
        <f t="shared" si="1098"/>
        <v>0</v>
      </c>
      <c r="L1373" s="34">
        <f t="shared" si="1099"/>
        <v>0</v>
      </c>
      <c r="M1373" s="34">
        <f t="shared" si="1100"/>
        <v>0</v>
      </c>
      <c r="N1373" s="34">
        <v>0</v>
      </c>
      <c r="O1373" s="34">
        <v>0</v>
      </c>
      <c r="P1373" s="34">
        <f t="shared" si="1090"/>
        <v>294.25</v>
      </c>
      <c r="Q1373" s="33">
        <v>294.25</v>
      </c>
      <c r="R1373" s="34">
        <v>0</v>
      </c>
      <c r="S1373" s="34">
        <v>0</v>
      </c>
      <c r="T1373" s="34">
        <v>0</v>
      </c>
      <c r="U1373" s="34">
        <v>0.2</v>
      </c>
      <c r="V1373" s="34">
        <v>0.4</v>
      </c>
      <c r="W1373" s="34">
        <f t="shared" si="1091"/>
        <v>3629.43</v>
      </c>
      <c r="X1373" s="33">
        <v>3629.43</v>
      </c>
      <c r="Y1373" s="34">
        <v>0</v>
      </c>
      <c r="Z1373" s="34">
        <v>0</v>
      </c>
      <c r="AA1373" s="34">
        <v>0</v>
      </c>
      <c r="AB1373" s="34">
        <v>0</v>
      </c>
      <c r="AC1373" s="34">
        <v>0</v>
      </c>
      <c r="AD1373" s="34">
        <f t="shared" si="1092"/>
        <v>0</v>
      </c>
      <c r="AE1373" s="34">
        <v>0</v>
      </c>
      <c r="AF1373" s="34">
        <v>0</v>
      </c>
      <c r="AG1373" s="34">
        <v>0</v>
      </c>
      <c r="AH1373" s="34">
        <v>0</v>
      </c>
      <c r="AI1373" s="34">
        <v>0</v>
      </c>
      <c r="AJ1373" s="34">
        <v>0</v>
      </c>
      <c r="AK1373" s="34">
        <f t="shared" si="1093"/>
        <v>0</v>
      </c>
      <c r="AL1373" s="34">
        <v>0</v>
      </c>
      <c r="AM1373" s="34">
        <v>0</v>
      </c>
      <c r="AN1373" s="34">
        <v>0</v>
      </c>
      <c r="AO1373" s="34">
        <v>0</v>
      </c>
      <c r="AP1373" s="34">
        <v>0</v>
      </c>
      <c r="AQ1373" s="34">
        <v>0</v>
      </c>
      <c r="AR1373" s="34">
        <f t="shared" si="1094"/>
        <v>0</v>
      </c>
      <c r="AS1373" s="34">
        <v>0</v>
      </c>
      <c r="AT1373" s="34">
        <v>0</v>
      </c>
      <c r="AU1373" s="34">
        <v>0</v>
      </c>
      <c r="AV1373" s="34">
        <v>0</v>
      </c>
    </row>
    <row r="1374" spans="1:48" ht="114.75" x14ac:dyDescent="0.5">
      <c r="A1374" s="53">
        <v>1270</v>
      </c>
      <c r="B1374" s="50" t="s">
        <v>2836</v>
      </c>
      <c r="C1374" s="51" t="s">
        <v>2837</v>
      </c>
      <c r="D1374" s="52">
        <v>2020</v>
      </c>
      <c r="E1374" s="52">
        <v>2021</v>
      </c>
      <c r="F1374" s="33">
        <v>5016.99</v>
      </c>
      <c r="G1374" s="34">
        <f t="shared" si="1095"/>
        <v>0.3</v>
      </c>
      <c r="H1374" s="34">
        <f t="shared" si="1096"/>
        <v>0.25</v>
      </c>
      <c r="I1374" s="34">
        <f t="shared" si="1085"/>
        <v>5016.99</v>
      </c>
      <c r="J1374" s="34">
        <f t="shared" si="1097"/>
        <v>5016.99</v>
      </c>
      <c r="K1374" s="34">
        <f t="shared" si="1098"/>
        <v>0</v>
      </c>
      <c r="L1374" s="34">
        <f t="shared" si="1099"/>
        <v>0</v>
      </c>
      <c r="M1374" s="34">
        <f t="shared" si="1100"/>
        <v>0</v>
      </c>
      <c r="N1374" s="34">
        <v>0</v>
      </c>
      <c r="O1374" s="34">
        <v>0</v>
      </c>
      <c r="P1374" s="34">
        <f t="shared" si="1090"/>
        <v>10</v>
      </c>
      <c r="Q1374" s="33">
        <v>10</v>
      </c>
      <c r="R1374" s="34">
        <v>0</v>
      </c>
      <c r="S1374" s="34">
        <v>0</v>
      </c>
      <c r="T1374" s="34">
        <v>0</v>
      </c>
      <c r="U1374" s="34">
        <v>0.3</v>
      </c>
      <c r="V1374" s="34">
        <v>0.25</v>
      </c>
      <c r="W1374" s="34">
        <f t="shared" si="1091"/>
        <v>5006.99</v>
      </c>
      <c r="X1374" s="33">
        <v>5006.99</v>
      </c>
      <c r="Y1374" s="34">
        <v>0</v>
      </c>
      <c r="Z1374" s="34">
        <v>0</v>
      </c>
      <c r="AA1374" s="34">
        <v>0</v>
      </c>
      <c r="AB1374" s="34">
        <v>0</v>
      </c>
      <c r="AC1374" s="34">
        <v>0</v>
      </c>
      <c r="AD1374" s="34">
        <f t="shared" si="1092"/>
        <v>0</v>
      </c>
      <c r="AE1374" s="34">
        <v>0</v>
      </c>
      <c r="AF1374" s="34">
        <v>0</v>
      </c>
      <c r="AG1374" s="34">
        <v>0</v>
      </c>
      <c r="AH1374" s="34">
        <v>0</v>
      </c>
      <c r="AI1374" s="34">
        <v>0</v>
      </c>
      <c r="AJ1374" s="34">
        <v>0</v>
      </c>
      <c r="AK1374" s="34">
        <f t="shared" si="1093"/>
        <v>0</v>
      </c>
      <c r="AL1374" s="34">
        <v>0</v>
      </c>
      <c r="AM1374" s="34">
        <v>0</v>
      </c>
      <c r="AN1374" s="34">
        <v>0</v>
      </c>
      <c r="AO1374" s="34">
        <v>0</v>
      </c>
      <c r="AP1374" s="34">
        <v>0</v>
      </c>
      <c r="AQ1374" s="34">
        <v>0</v>
      </c>
      <c r="AR1374" s="34">
        <f t="shared" si="1094"/>
        <v>0</v>
      </c>
      <c r="AS1374" s="34">
        <v>0</v>
      </c>
      <c r="AT1374" s="34">
        <v>0</v>
      </c>
      <c r="AU1374" s="34">
        <v>0</v>
      </c>
      <c r="AV1374" s="34">
        <v>0</v>
      </c>
    </row>
    <row r="1375" spans="1:48" ht="114.75" x14ac:dyDescent="0.5">
      <c r="A1375" s="53">
        <v>1271</v>
      </c>
      <c r="B1375" s="50" t="s">
        <v>2826</v>
      </c>
      <c r="C1375" s="51" t="s">
        <v>2827</v>
      </c>
      <c r="D1375" s="52">
        <v>2020</v>
      </c>
      <c r="E1375" s="52">
        <v>2021</v>
      </c>
      <c r="F1375" s="33">
        <v>1521.64</v>
      </c>
      <c r="G1375" s="34">
        <f t="shared" si="1095"/>
        <v>0.05</v>
      </c>
      <c r="H1375" s="34">
        <f t="shared" si="1096"/>
        <v>6.3E-2</v>
      </c>
      <c r="I1375" s="34">
        <f t="shared" si="1085"/>
        <v>1521.64</v>
      </c>
      <c r="J1375" s="34">
        <f t="shared" si="1097"/>
        <v>1521.64</v>
      </c>
      <c r="K1375" s="34">
        <f t="shared" si="1098"/>
        <v>0</v>
      </c>
      <c r="L1375" s="34">
        <f t="shared" si="1099"/>
        <v>0</v>
      </c>
      <c r="M1375" s="34">
        <f t="shared" si="1100"/>
        <v>0</v>
      </c>
      <c r="N1375" s="34">
        <v>0</v>
      </c>
      <c r="O1375" s="34">
        <v>0</v>
      </c>
      <c r="P1375" s="34">
        <f t="shared" si="1090"/>
        <v>10</v>
      </c>
      <c r="Q1375" s="33">
        <v>10</v>
      </c>
      <c r="R1375" s="34">
        <v>0</v>
      </c>
      <c r="S1375" s="34">
        <v>0</v>
      </c>
      <c r="T1375" s="34">
        <v>0</v>
      </c>
      <c r="U1375" s="34">
        <v>0.05</v>
      </c>
      <c r="V1375" s="34">
        <v>6.3E-2</v>
      </c>
      <c r="W1375" s="34">
        <f t="shared" si="1091"/>
        <v>1511.64</v>
      </c>
      <c r="X1375" s="33">
        <f>F1375-P1375</f>
        <v>1511.64</v>
      </c>
      <c r="Y1375" s="34">
        <v>0</v>
      </c>
      <c r="Z1375" s="34">
        <v>0</v>
      </c>
      <c r="AA1375" s="34">
        <v>0</v>
      </c>
      <c r="AB1375" s="34">
        <v>0</v>
      </c>
      <c r="AC1375" s="34">
        <v>0</v>
      </c>
      <c r="AD1375" s="34">
        <f t="shared" si="1092"/>
        <v>0</v>
      </c>
      <c r="AE1375" s="34">
        <v>0</v>
      </c>
      <c r="AF1375" s="34">
        <v>0</v>
      </c>
      <c r="AG1375" s="34">
        <v>0</v>
      </c>
      <c r="AH1375" s="34">
        <v>0</v>
      </c>
      <c r="AI1375" s="34">
        <v>0</v>
      </c>
      <c r="AJ1375" s="34">
        <v>0</v>
      </c>
      <c r="AK1375" s="34">
        <f t="shared" si="1093"/>
        <v>0</v>
      </c>
      <c r="AL1375" s="34">
        <v>0</v>
      </c>
      <c r="AM1375" s="34">
        <v>0</v>
      </c>
      <c r="AN1375" s="34">
        <v>0</v>
      </c>
      <c r="AO1375" s="34">
        <v>0</v>
      </c>
      <c r="AP1375" s="34">
        <v>0</v>
      </c>
      <c r="AQ1375" s="34">
        <v>0</v>
      </c>
      <c r="AR1375" s="34">
        <f t="shared" si="1094"/>
        <v>0</v>
      </c>
      <c r="AS1375" s="34">
        <v>0</v>
      </c>
      <c r="AT1375" s="34">
        <v>0</v>
      </c>
      <c r="AU1375" s="34">
        <v>0</v>
      </c>
      <c r="AV1375" s="34">
        <v>0</v>
      </c>
    </row>
    <row r="1376" spans="1:48" ht="114.75" x14ac:dyDescent="0.5">
      <c r="A1376" s="53">
        <v>1272</v>
      </c>
      <c r="B1376" s="50" t="s">
        <v>2828</v>
      </c>
      <c r="C1376" s="51" t="s">
        <v>2829</v>
      </c>
      <c r="D1376" s="52">
        <v>2020</v>
      </c>
      <c r="E1376" s="52">
        <v>2021</v>
      </c>
      <c r="F1376" s="33">
        <v>3975.95</v>
      </c>
      <c r="G1376" s="34">
        <f t="shared" si="1095"/>
        <v>0.06</v>
      </c>
      <c r="H1376" s="34">
        <f t="shared" si="1096"/>
        <v>0.25</v>
      </c>
      <c r="I1376" s="34">
        <f t="shared" si="1085"/>
        <v>3975.95</v>
      </c>
      <c r="J1376" s="34">
        <f t="shared" si="1097"/>
        <v>3975.95</v>
      </c>
      <c r="K1376" s="34">
        <f t="shared" si="1098"/>
        <v>0</v>
      </c>
      <c r="L1376" s="34">
        <f t="shared" si="1099"/>
        <v>0</v>
      </c>
      <c r="M1376" s="34">
        <f t="shared" si="1100"/>
        <v>0</v>
      </c>
      <c r="N1376" s="34">
        <v>0</v>
      </c>
      <c r="O1376" s="34">
        <v>0</v>
      </c>
      <c r="P1376" s="34">
        <f t="shared" si="1090"/>
        <v>10</v>
      </c>
      <c r="Q1376" s="33">
        <v>10</v>
      </c>
      <c r="R1376" s="34">
        <v>0</v>
      </c>
      <c r="S1376" s="34">
        <v>0</v>
      </c>
      <c r="T1376" s="34">
        <v>0</v>
      </c>
      <c r="U1376" s="34">
        <v>0.06</v>
      </c>
      <c r="V1376" s="34">
        <v>0.25</v>
      </c>
      <c r="W1376" s="34">
        <f t="shared" si="1091"/>
        <v>3965.95</v>
      </c>
      <c r="X1376" s="33">
        <f>F1376-P1376</f>
        <v>3965.95</v>
      </c>
      <c r="Y1376" s="34">
        <v>0</v>
      </c>
      <c r="Z1376" s="34">
        <v>0</v>
      </c>
      <c r="AA1376" s="34">
        <v>0</v>
      </c>
      <c r="AB1376" s="34">
        <v>0</v>
      </c>
      <c r="AC1376" s="34">
        <v>0</v>
      </c>
      <c r="AD1376" s="34">
        <f t="shared" si="1092"/>
        <v>0</v>
      </c>
      <c r="AE1376" s="34">
        <v>0</v>
      </c>
      <c r="AF1376" s="34">
        <v>0</v>
      </c>
      <c r="AG1376" s="34">
        <v>0</v>
      </c>
      <c r="AH1376" s="34">
        <v>0</v>
      </c>
      <c r="AI1376" s="34">
        <v>0</v>
      </c>
      <c r="AJ1376" s="34">
        <v>0</v>
      </c>
      <c r="AK1376" s="34">
        <f t="shared" si="1093"/>
        <v>0</v>
      </c>
      <c r="AL1376" s="34">
        <v>0</v>
      </c>
      <c r="AM1376" s="34">
        <v>0</v>
      </c>
      <c r="AN1376" s="34">
        <v>0</v>
      </c>
      <c r="AO1376" s="34">
        <v>0</v>
      </c>
      <c r="AP1376" s="34">
        <v>0</v>
      </c>
      <c r="AQ1376" s="34">
        <v>0</v>
      </c>
      <c r="AR1376" s="34">
        <f t="shared" si="1094"/>
        <v>0</v>
      </c>
      <c r="AS1376" s="34">
        <v>0</v>
      </c>
      <c r="AT1376" s="34">
        <v>0</v>
      </c>
      <c r="AU1376" s="34">
        <v>0</v>
      </c>
      <c r="AV1376" s="34">
        <v>0</v>
      </c>
    </row>
    <row r="1377" spans="1:48" ht="114.75" x14ac:dyDescent="0.5">
      <c r="A1377" s="53">
        <v>1273</v>
      </c>
      <c r="B1377" s="50" t="s">
        <v>2816</v>
      </c>
      <c r="C1377" s="51" t="s">
        <v>2817</v>
      </c>
      <c r="D1377" s="52">
        <v>2020</v>
      </c>
      <c r="E1377" s="52">
        <v>2021</v>
      </c>
      <c r="F1377" s="33">
        <v>3634.66</v>
      </c>
      <c r="G1377" s="34">
        <f t="shared" si="1095"/>
        <v>0.04</v>
      </c>
      <c r="H1377" s="34">
        <f t="shared" si="1096"/>
        <v>0.25</v>
      </c>
      <c r="I1377" s="34">
        <f t="shared" si="1085"/>
        <v>3634.66</v>
      </c>
      <c r="J1377" s="34">
        <f t="shared" si="1097"/>
        <v>3634.66</v>
      </c>
      <c r="K1377" s="34">
        <f t="shared" si="1098"/>
        <v>0</v>
      </c>
      <c r="L1377" s="34">
        <f t="shared" si="1099"/>
        <v>0</v>
      </c>
      <c r="M1377" s="34">
        <f t="shared" si="1100"/>
        <v>0</v>
      </c>
      <c r="N1377" s="34">
        <v>0</v>
      </c>
      <c r="O1377" s="34">
        <v>0</v>
      </c>
      <c r="P1377" s="34">
        <f t="shared" si="1090"/>
        <v>10</v>
      </c>
      <c r="Q1377" s="33">
        <v>10</v>
      </c>
      <c r="R1377" s="34">
        <v>0</v>
      </c>
      <c r="S1377" s="34">
        <v>0</v>
      </c>
      <c r="T1377" s="34">
        <v>0</v>
      </c>
      <c r="U1377" s="34">
        <v>0.04</v>
      </c>
      <c r="V1377" s="34">
        <v>0.25</v>
      </c>
      <c r="W1377" s="34">
        <f t="shared" si="1091"/>
        <v>3624.66</v>
      </c>
      <c r="X1377" s="33">
        <f>F1377-P1377</f>
        <v>3624.66</v>
      </c>
      <c r="Y1377" s="34">
        <v>0</v>
      </c>
      <c r="Z1377" s="34">
        <v>0</v>
      </c>
      <c r="AA1377" s="34">
        <v>0</v>
      </c>
      <c r="AB1377" s="34">
        <v>0</v>
      </c>
      <c r="AC1377" s="34">
        <v>0</v>
      </c>
      <c r="AD1377" s="34">
        <f t="shared" si="1092"/>
        <v>0</v>
      </c>
      <c r="AE1377" s="34">
        <v>0</v>
      </c>
      <c r="AF1377" s="34">
        <v>0</v>
      </c>
      <c r="AG1377" s="34">
        <v>0</v>
      </c>
      <c r="AH1377" s="34">
        <v>0</v>
      </c>
      <c r="AI1377" s="34">
        <v>0</v>
      </c>
      <c r="AJ1377" s="34">
        <v>0</v>
      </c>
      <c r="AK1377" s="34">
        <f t="shared" si="1093"/>
        <v>0</v>
      </c>
      <c r="AL1377" s="34">
        <v>0</v>
      </c>
      <c r="AM1377" s="34">
        <v>0</v>
      </c>
      <c r="AN1377" s="34">
        <v>0</v>
      </c>
      <c r="AO1377" s="34">
        <v>0</v>
      </c>
      <c r="AP1377" s="34">
        <v>0</v>
      </c>
      <c r="AQ1377" s="34">
        <v>0</v>
      </c>
      <c r="AR1377" s="34">
        <f t="shared" si="1094"/>
        <v>0</v>
      </c>
      <c r="AS1377" s="34">
        <v>0</v>
      </c>
      <c r="AT1377" s="34">
        <v>0</v>
      </c>
      <c r="AU1377" s="34">
        <v>0</v>
      </c>
      <c r="AV1377" s="34">
        <v>0</v>
      </c>
    </row>
    <row r="1378" spans="1:48" ht="114.75" x14ac:dyDescent="0.5">
      <c r="A1378" s="53">
        <v>1274</v>
      </c>
      <c r="B1378" s="50" t="s">
        <v>3276</v>
      </c>
      <c r="C1378" s="51" t="s">
        <v>3277</v>
      </c>
      <c r="D1378" s="52">
        <v>2021</v>
      </c>
      <c r="E1378" s="52">
        <v>2021</v>
      </c>
      <c r="F1378" s="33">
        <v>3750.79</v>
      </c>
      <c r="G1378" s="34">
        <f t="shared" ref="G1378" si="1101">N1378+U1378+AB1378+AI1378+AP1378</f>
        <v>0.03</v>
      </c>
      <c r="H1378" s="34">
        <f t="shared" ref="H1378" si="1102">O1378+V1378+AC1378+AJ1378+AQ1378</f>
        <v>0.25</v>
      </c>
      <c r="I1378" s="34">
        <f t="shared" ref="I1378" si="1103">J1378+K1378+L1378</f>
        <v>3750.79</v>
      </c>
      <c r="J1378" s="34">
        <f t="shared" ref="J1378" si="1104">Q1378+X1378+AE1378+AL1378+AS1378</f>
        <v>3750.79</v>
      </c>
      <c r="K1378" s="34">
        <f t="shared" ref="K1378" si="1105">R1378+Y1378+AF1378+AM1378+AT1378</f>
        <v>0</v>
      </c>
      <c r="L1378" s="34">
        <f t="shared" ref="L1378" si="1106">S1378+Z1378+AG1378+AN1378+AU1378</f>
        <v>0</v>
      </c>
      <c r="M1378" s="34">
        <f t="shared" ref="M1378" si="1107">T1378+AA1378+AH1378+AO1378+AV1378</f>
        <v>0</v>
      </c>
      <c r="N1378" s="34">
        <v>0</v>
      </c>
      <c r="O1378" s="34">
        <v>0</v>
      </c>
      <c r="P1378" s="34">
        <f t="shared" ref="P1378" si="1108">Q1378+R1378+S1378</f>
        <v>0</v>
      </c>
      <c r="Q1378" s="33">
        <v>0</v>
      </c>
      <c r="R1378" s="34">
        <v>0</v>
      </c>
      <c r="S1378" s="34">
        <v>0</v>
      </c>
      <c r="T1378" s="34">
        <v>0</v>
      </c>
      <c r="U1378" s="34">
        <v>0.03</v>
      </c>
      <c r="V1378" s="34">
        <v>0.25</v>
      </c>
      <c r="W1378" s="34">
        <f t="shared" ref="W1378" si="1109">X1378+Y1378+Z1378</f>
        <v>3750.79</v>
      </c>
      <c r="X1378" s="33">
        <v>3750.79</v>
      </c>
      <c r="Y1378" s="34">
        <v>0</v>
      </c>
      <c r="Z1378" s="34">
        <v>0</v>
      </c>
      <c r="AA1378" s="34">
        <v>0</v>
      </c>
      <c r="AB1378" s="34">
        <v>0</v>
      </c>
      <c r="AC1378" s="34">
        <v>0</v>
      </c>
      <c r="AD1378" s="34">
        <f t="shared" ref="AD1378" si="1110">AE1378+AF1378+AG1378</f>
        <v>0</v>
      </c>
      <c r="AE1378" s="34">
        <v>0</v>
      </c>
      <c r="AF1378" s="34">
        <v>0</v>
      </c>
      <c r="AG1378" s="34">
        <v>0</v>
      </c>
      <c r="AH1378" s="34">
        <v>0</v>
      </c>
      <c r="AI1378" s="34">
        <v>0</v>
      </c>
      <c r="AJ1378" s="34">
        <v>0</v>
      </c>
      <c r="AK1378" s="34">
        <f t="shared" ref="AK1378" si="1111">AL1378+AM1378+AN1378</f>
        <v>0</v>
      </c>
      <c r="AL1378" s="34">
        <v>0</v>
      </c>
      <c r="AM1378" s="34">
        <v>0</v>
      </c>
      <c r="AN1378" s="34">
        <v>0</v>
      </c>
      <c r="AO1378" s="34">
        <v>0</v>
      </c>
      <c r="AP1378" s="34">
        <v>0</v>
      </c>
      <c r="AQ1378" s="34">
        <v>0</v>
      </c>
      <c r="AR1378" s="34">
        <f t="shared" ref="AR1378" si="1112">AS1378+AT1378+AU1378</f>
        <v>0</v>
      </c>
      <c r="AS1378" s="34">
        <v>0</v>
      </c>
      <c r="AT1378" s="34">
        <v>0</v>
      </c>
      <c r="AU1378" s="34">
        <v>0</v>
      </c>
      <c r="AV1378" s="34">
        <v>0</v>
      </c>
    </row>
    <row r="1379" spans="1:48" ht="76.5" x14ac:dyDescent="0.5">
      <c r="A1379" s="53">
        <v>1275</v>
      </c>
      <c r="B1379" s="50" t="s">
        <v>2605</v>
      </c>
      <c r="C1379" s="51" t="s">
        <v>2606</v>
      </c>
      <c r="D1379" s="52">
        <v>2020</v>
      </c>
      <c r="E1379" s="52">
        <v>2020</v>
      </c>
      <c r="F1379" s="33">
        <v>3184.67</v>
      </c>
      <c r="G1379" s="34">
        <f t="shared" si="1095"/>
        <v>0.1</v>
      </c>
      <c r="H1379" s="34">
        <f t="shared" si="1096"/>
        <v>0.25</v>
      </c>
      <c r="I1379" s="34">
        <f t="shared" si="1085"/>
        <v>3184.67</v>
      </c>
      <c r="J1379" s="34">
        <f t="shared" si="1097"/>
        <v>3184.67</v>
      </c>
      <c r="K1379" s="34">
        <f t="shared" si="1098"/>
        <v>0</v>
      </c>
      <c r="L1379" s="34">
        <f t="shared" si="1099"/>
        <v>0</v>
      </c>
      <c r="M1379" s="34">
        <f t="shared" si="1100"/>
        <v>0</v>
      </c>
      <c r="N1379" s="34">
        <v>0.1</v>
      </c>
      <c r="O1379" s="34">
        <v>0.25</v>
      </c>
      <c r="P1379" s="34">
        <f t="shared" si="1090"/>
        <v>3184.67</v>
      </c>
      <c r="Q1379" s="34">
        <v>3184.67</v>
      </c>
      <c r="R1379" s="34">
        <v>0</v>
      </c>
      <c r="S1379" s="34">
        <v>0</v>
      </c>
      <c r="T1379" s="34">
        <v>0</v>
      </c>
      <c r="U1379" s="34">
        <v>0</v>
      </c>
      <c r="V1379" s="34">
        <v>0</v>
      </c>
      <c r="W1379" s="34">
        <f t="shared" si="1091"/>
        <v>0</v>
      </c>
      <c r="X1379" s="34">
        <v>0</v>
      </c>
      <c r="Y1379" s="34">
        <v>0</v>
      </c>
      <c r="Z1379" s="34">
        <v>0</v>
      </c>
      <c r="AA1379" s="34">
        <v>0</v>
      </c>
      <c r="AB1379" s="34">
        <v>0</v>
      </c>
      <c r="AC1379" s="34">
        <v>0</v>
      </c>
      <c r="AD1379" s="34">
        <f t="shared" si="1092"/>
        <v>0</v>
      </c>
      <c r="AE1379" s="34">
        <v>0</v>
      </c>
      <c r="AF1379" s="34">
        <v>0</v>
      </c>
      <c r="AG1379" s="34">
        <v>0</v>
      </c>
      <c r="AH1379" s="34">
        <v>0</v>
      </c>
      <c r="AI1379" s="34">
        <v>0</v>
      </c>
      <c r="AJ1379" s="34">
        <v>0</v>
      </c>
      <c r="AK1379" s="34">
        <f t="shared" si="1093"/>
        <v>0</v>
      </c>
      <c r="AL1379" s="34">
        <v>0</v>
      </c>
      <c r="AM1379" s="34">
        <v>0</v>
      </c>
      <c r="AN1379" s="34">
        <v>0</v>
      </c>
      <c r="AO1379" s="34">
        <v>0</v>
      </c>
      <c r="AP1379" s="34">
        <v>0</v>
      </c>
      <c r="AQ1379" s="34">
        <v>0</v>
      </c>
      <c r="AR1379" s="34">
        <f t="shared" si="1094"/>
        <v>0</v>
      </c>
      <c r="AS1379" s="34">
        <v>0</v>
      </c>
      <c r="AT1379" s="34">
        <v>0</v>
      </c>
      <c r="AU1379" s="34">
        <v>0</v>
      </c>
      <c r="AV1379" s="34">
        <v>0</v>
      </c>
    </row>
    <row r="1380" spans="1:48" ht="38.25" x14ac:dyDescent="0.5">
      <c r="A1380" s="53"/>
      <c r="B1380" s="43" t="s">
        <v>1002</v>
      </c>
      <c r="C1380" s="48"/>
      <c r="D1380" s="52"/>
      <c r="E1380" s="45"/>
      <c r="F1380" s="35">
        <f>SUM(F1381:F1422)</f>
        <v>256737.37000000017</v>
      </c>
      <c r="G1380" s="35">
        <f t="shared" ref="G1380:AV1380" si="1113">SUM(G1381:G1422)</f>
        <v>7.6589999999999998</v>
      </c>
      <c r="H1380" s="35">
        <f t="shared" si="1113"/>
        <v>7.0400000000000018</v>
      </c>
      <c r="I1380" s="35">
        <f t="shared" si="1113"/>
        <v>216645.36200000014</v>
      </c>
      <c r="J1380" s="35">
        <f t="shared" si="1113"/>
        <v>213656.47400000013</v>
      </c>
      <c r="K1380" s="35">
        <f t="shared" si="1113"/>
        <v>2988.8880000000004</v>
      </c>
      <c r="L1380" s="35">
        <f t="shared" si="1113"/>
        <v>0</v>
      </c>
      <c r="M1380" s="35">
        <f t="shared" si="1113"/>
        <v>0</v>
      </c>
      <c r="N1380" s="35">
        <f t="shared" si="1113"/>
        <v>0</v>
      </c>
      <c r="O1380" s="35">
        <f t="shared" si="1113"/>
        <v>0</v>
      </c>
      <c r="P1380" s="35">
        <f t="shared" si="1113"/>
        <v>6363.0099999999993</v>
      </c>
      <c r="Q1380" s="35">
        <f t="shared" si="1113"/>
        <v>6363.0099999999993</v>
      </c>
      <c r="R1380" s="35">
        <f t="shared" si="1113"/>
        <v>0</v>
      </c>
      <c r="S1380" s="35">
        <f t="shared" si="1113"/>
        <v>0</v>
      </c>
      <c r="T1380" s="35">
        <f t="shared" si="1113"/>
        <v>0</v>
      </c>
      <c r="U1380" s="35">
        <f t="shared" si="1113"/>
        <v>2.6970000000000001</v>
      </c>
      <c r="V1380" s="35">
        <f t="shared" si="1113"/>
        <v>2.04</v>
      </c>
      <c r="W1380" s="35">
        <f t="shared" si="1113"/>
        <v>21859.901999999995</v>
      </c>
      <c r="X1380" s="35">
        <f t="shared" si="1113"/>
        <v>18871.013999999999</v>
      </c>
      <c r="Y1380" s="35">
        <f t="shared" si="1113"/>
        <v>2988.8880000000004</v>
      </c>
      <c r="Z1380" s="35">
        <f t="shared" si="1113"/>
        <v>0</v>
      </c>
      <c r="AA1380" s="35">
        <f t="shared" si="1113"/>
        <v>0</v>
      </c>
      <c r="AB1380" s="35">
        <f t="shared" si="1113"/>
        <v>2.9620000000000002</v>
      </c>
      <c r="AC1380" s="35">
        <f t="shared" si="1113"/>
        <v>0.9</v>
      </c>
      <c r="AD1380" s="35">
        <f t="shared" si="1113"/>
        <v>81773.078999999983</v>
      </c>
      <c r="AE1380" s="35">
        <f t="shared" si="1113"/>
        <v>81773.078999999983</v>
      </c>
      <c r="AF1380" s="35">
        <f t="shared" si="1113"/>
        <v>0</v>
      </c>
      <c r="AG1380" s="35">
        <f t="shared" si="1113"/>
        <v>0</v>
      </c>
      <c r="AH1380" s="35">
        <f t="shared" si="1113"/>
        <v>0</v>
      </c>
      <c r="AI1380" s="35">
        <f t="shared" si="1113"/>
        <v>2</v>
      </c>
      <c r="AJ1380" s="35">
        <f t="shared" si="1113"/>
        <v>4.1000000000000005</v>
      </c>
      <c r="AK1380" s="35">
        <f t="shared" si="1113"/>
        <v>106649.37099999998</v>
      </c>
      <c r="AL1380" s="35">
        <f t="shared" si="1113"/>
        <v>106649.37099999998</v>
      </c>
      <c r="AM1380" s="35">
        <f t="shared" si="1113"/>
        <v>0</v>
      </c>
      <c r="AN1380" s="35">
        <f t="shared" si="1113"/>
        <v>0</v>
      </c>
      <c r="AO1380" s="35">
        <f t="shared" si="1113"/>
        <v>0</v>
      </c>
      <c r="AP1380" s="35">
        <f t="shared" si="1113"/>
        <v>0</v>
      </c>
      <c r="AQ1380" s="35">
        <f t="shared" si="1113"/>
        <v>0</v>
      </c>
      <c r="AR1380" s="35">
        <f t="shared" si="1113"/>
        <v>0</v>
      </c>
      <c r="AS1380" s="35">
        <f t="shared" si="1113"/>
        <v>0</v>
      </c>
      <c r="AT1380" s="35">
        <f t="shared" si="1113"/>
        <v>0</v>
      </c>
      <c r="AU1380" s="35">
        <f t="shared" si="1113"/>
        <v>0</v>
      </c>
      <c r="AV1380" s="35">
        <f t="shared" si="1113"/>
        <v>0</v>
      </c>
    </row>
    <row r="1381" spans="1:48" ht="153" x14ac:dyDescent="0.5">
      <c r="A1381" s="53">
        <v>1276</v>
      </c>
      <c r="B1381" s="50" t="s">
        <v>2607</v>
      </c>
      <c r="C1381" s="51" t="s">
        <v>2608</v>
      </c>
      <c r="D1381" s="52">
        <v>2016</v>
      </c>
      <c r="E1381" s="52">
        <v>2021</v>
      </c>
      <c r="F1381" s="33">
        <v>7972</v>
      </c>
      <c r="G1381" s="34">
        <f t="shared" ref="G1381:G1422" si="1114">N1381+U1381+AB1381+AI1381+AP1381</f>
        <v>0.27700000000000002</v>
      </c>
      <c r="H1381" s="34">
        <f t="shared" ref="H1381:H1422" si="1115">O1381+V1381+AC1381+AJ1381+AQ1381</f>
        <v>0.8</v>
      </c>
      <c r="I1381" s="34">
        <f t="shared" ref="I1381:I1422" si="1116">J1381+K1381+L1381</f>
        <v>7775.1100000000006</v>
      </c>
      <c r="J1381" s="34">
        <f t="shared" ref="J1381:J1422" si="1117">Q1381+X1381+AE1381+AL1381+AS1381</f>
        <v>7775.1100000000006</v>
      </c>
      <c r="K1381" s="34">
        <f t="shared" ref="K1381:K1422" si="1118">R1381+Y1381+AF1381+AM1381+AT1381</f>
        <v>0</v>
      </c>
      <c r="L1381" s="34">
        <f t="shared" ref="L1381:L1422" si="1119">S1381+Z1381+AG1381+AN1381+AU1381</f>
        <v>0</v>
      </c>
      <c r="M1381" s="34">
        <f t="shared" ref="M1381:M1422" si="1120">T1381+AA1381+AH1381+AO1381+AV1381</f>
        <v>0</v>
      </c>
      <c r="N1381" s="34">
        <v>0</v>
      </c>
      <c r="O1381" s="34">
        <v>0</v>
      </c>
      <c r="P1381" s="34">
        <f t="shared" ref="P1381:P1422" si="1121">Q1381+R1381+S1381</f>
        <v>686.15</v>
      </c>
      <c r="Q1381" s="34">
        <v>686.15</v>
      </c>
      <c r="R1381" s="34">
        <v>0</v>
      </c>
      <c r="S1381" s="34">
        <v>0</v>
      </c>
      <c r="T1381" s="34">
        <v>0</v>
      </c>
      <c r="U1381" s="34">
        <v>0.27700000000000002</v>
      </c>
      <c r="V1381" s="34">
        <v>0.8</v>
      </c>
      <c r="W1381" s="34">
        <f t="shared" ref="W1381:W1422" si="1122">X1381+Y1381+Z1381</f>
        <v>1088.96</v>
      </c>
      <c r="X1381" s="34">
        <v>1088.96</v>
      </c>
      <c r="Y1381" s="34">
        <v>0</v>
      </c>
      <c r="Z1381" s="34">
        <v>0</v>
      </c>
      <c r="AA1381" s="34">
        <v>0</v>
      </c>
      <c r="AB1381" s="34">
        <v>0</v>
      </c>
      <c r="AC1381" s="34">
        <v>0</v>
      </c>
      <c r="AD1381" s="34">
        <f t="shared" ref="AD1381:AD1422" si="1123">AE1381+AF1381+AG1381</f>
        <v>6000</v>
      </c>
      <c r="AE1381" s="34">
        <v>6000</v>
      </c>
      <c r="AF1381" s="34">
        <v>0</v>
      </c>
      <c r="AG1381" s="34">
        <v>0</v>
      </c>
      <c r="AH1381" s="34">
        <v>0</v>
      </c>
      <c r="AI1381" s="34">
        <v>0</v>
      </c>
      <c r="AJ1381" s="34">
        <v>0</v>
      </c>
      <c r="AK1381" s="34">
        <f t="shared" ref="AK1381:AK1422" si="1124">AL1381+AM1381+AN1381</f>
        <v>0</v>
      </c>
      <c r="AL1381" s="34">
        <v>0</v>
      </c>
      <c r="AM1381" s="34">
        <v>0</v>
      </c>
      <c r="AN1381" s="34">
        <v>0</v>
      </c>
      <c r="AO1381" s="34">
        <v>0</v>
      </c>
      <c r="AP1381" s="34">
        <v>0</v>
      </c>
      <c r="AQ1381" s="34">
        <v>0</v>
      </c>
      <c r="AR1381" s="34">
        <f t="shared" ref="AR1381:AR1422" si="1125">AS1381+AT1381+AU1381</f>
        <v>0</v>
      </c>
      <c r="AS1381" s="34">
        <v>0</v>
      </c>
      <c r="AT1381" s="34">
        <v>0</v>
      </c>
      <c r="AU1381" s="34">
        <v>0</v>
      </c>
      <c r="AV1381" s="34">
        <v>0</v>
      </c>
    </row>
    <row r="1382" spans="1:48" ht="229.5" x14ac:dyDescent="0.5">
      <c r="A1382" s="53">
        <v>1277</v>
      </c>
      <c r="B1382" s="50" t="s">
        <v>2609</v>
      </c>
      <c r="C1382" s="51" t="s">
        <v>2610</v>
      </c>
      <c r="D1382" s="52">
        <v>2016</v>
      </c>
      <c r="E1382" s="52">
        <v>2021</v>
      </c>
      <c r="F1382" s="33">
        <v>6983.05</v>
      </c>
      <c r="G1382" s="34">
        <f t="shared" si="1114"/>
        <v>1.155</v>
      </c>
      <c r="H1382" s="34">
        <f t="shared" si="1115"/>
        <v>0.25</v>
      </c>
      <c r="I1382" s="34">
        <f t="shared" si="1116"/>
        <v>545.51</v>
      </c>
      <c r="J1382" s="34">
        <f t="shared" si="1117"/>
        <v>545.51</v>
      </c>
      <c r="K1382" s="34">
        <f t="shared" si="1118"/>
        <v>0</v>
      </c>
      <c r="L1382" s="34">
        <f t="shared" si="1119"/>
        <v>0</v>
      </c>
      <c r="M1382" s="34">
        <f t="shared" si="1120"/>
        <v>0</v>
      </c>
      <c r="N1382" s="34">
        <v>0</v>
      </c>
      <c r="O1382" s="34">
        <v>0</v>
      </c>
      <c r="P1382" s="34">
        <f t="shared" si="1121"/>
        <v>75</v>
      </c>
      <c r="Q1382" s="34">
        <v>75</v>
      </c>
      <c r="R1382" s="34">
        <v>0</v>
      </c>
      <c r="S1382" s="34">
        <v>0</v>
      </c>
      <c r="T1382" s="34">
        <v>0</v>
      </c>
      <c r="U1382" s="34">
        <v>1.155</v>
      </c>
      <c r="V1382" s="34">
        <v>0.25</v>
      </c>
      <c r="W1382" s="34">
        <f t="shared" si="1122"/>
        <v>470.51</v>
      </c>
      <c r="X1382" s="34">
        <v>470.51</v>
      </c>
      <c r="Y1382" s="34">
        <v>0</v>
      </c>
      <c r="Z1382" s="34">
        <v>0</v>
      </c>
      <c r="AA1382" s="34">
        <v>0</v>
      </c>
      <c r="AB1382" s="34">
        <v>0</v>
      </c>
      <c r="AC1382" s="34">
        <v>0</v>
      </c>
      <c r="AD1382" s="34">
        <f t="shared" si="1123"/>
        <v>0</v>
      </c>
      <c r="AE1382" s="34">
        <v>0</v>
      </c>
      <c r="AF1382" s="34">
        <v>0</v>
      </c>
      <c r="AG1382" s="34">
        <v>0</v>
      </c>
      <c r="AH1382" s="34">
        <v>0</v>
      </c>
      <c r="AI1382" s="34">
        <v>0</v>
      </c>
      <c r="AJ1382" s="34">
        <v>0</v>
      </c>
      <c r="AK1382" s="34">
        <f t="shared" si="1124"/>
        <v>0</v>
      </c>
      <c r="AL1382" s="34">
        <v>0</v>
      </c>
      <c r="AM1382" s="34">
        <v>0</v>
      </c>
      <c r="AN1382" s="34">
        <v>0</v>
      </c>
      <c r="AO1382" s="34">
        <v>0</v>
      </c>
      <c r="AP1382" s="34">
        <v>0</v>
      </c>
      <c r="AQ1382" s="34">
        <v>0</v>
      </c>
      <c r="AR1382" s="34">
        <f t="shared" si="1125"/>
        <v>0</v>
      </c>
      <c r="AS1382" s="34">
        <v>0</v>
      </c>
      <c r="AT1382" s="34">
        <v>0</v>
      </c>
      <c r="AU1382" s="34">
        <v>0</v>
      </c>
      <c r="AV1382" s="34">
        <v>0</v>
      </c>
    </row>
    <row r="1383" spans="1:48" ht="114.75" x14ac:dyDescent="0.5">
      <c r="A1383" s="53">
        <v>1278</v>
      </c>
      <c r="B1383" s="50" t="s">
        <v>2611</v>
      </c>
      <c r="C1383" s="51" t="s">
        <v>2612</v>
      </c>
      <c r="D1383" s="52">
        <v>2016</v>
      </c>
      <c r="E1383" s="52">
        <v>2021</v>
      </c>
      <c r="F1383" s="33">
        <v>4791.41</v>
      </c>
      <c r="G1383" s="34">
        <f t="shared" si="1114"/>
        <v>0.55500000000000005</v>
      </c>
      <c r="H1383" s="34">
        <f t="shared" si="1115"/>
        <v>0.26</v>
      </c>
      <c r="I1383" s="34">
        <f t="shared" si="1116"/>
        <v>4468.9660000000003</v>
      </c>
      <c r="J1383" s="34">
        <f t="shared" si="1117"/>
        <v>4468.9660000000003</v>
      </c>
      <c r="K1383" s="34">
        <f t="shared" si="1118"/>
        <v>0</v>
      </c>
      <c r="L1383" s="34">
        <f t="shared" si="1119"/>
        <v>0</v>
      </c>
      <c r="M1383" s="34">
        <f t="shared" si="1120"/>
        <v>0</v>
      </c>
      <c r="N1383" s="34">
        <v>0</v>
      </c>
      <c r="O1383" s="34">
        <v>0</v>
      </c>
      <c r="P1383" s="34">
        <f t="shared" si="1121"/>
        <v>3582.23</v>
      </c>
      <c r="Q1383" s="34">
        <v>3582.23</v>
      </c>
      <c r="R1383" s="34">
        <v>0</v>
      </c>
      <c r="S1383" s="34">
        <v>0</v>
      </c>
      <c r="T1383" s="34">
        <v>0</v>
      </c>
      <c r="U1383" s="34">
        <v>0.55500000000000005</v>
      </c>
      <c r="V1383" s="34">
        <v>0.26</v>
      </c>
      <c r="W1383" s="34">
        <f t="shared" si="1122"/>
        <v>886.7360000000001</v>
      </c>
      <c r="X1383" s="34">
        <v>886.7360000000001</v>
      </c>
      <c r="Y1383" s="34">
        <v>0</v>
      </c>
      <c r="Z1383" s="34">
        <v>0</v>
      </c>
      <c r="AA1383" s="34">
        <v>0</v>
      </c>
      <c r="AB1383" s="34">
        <v>0</v>
      </c>
      <c r="AC1383" s="34">
        <v>0</v>
      </c>
      <c r="AD1383" s="34">
        <f t="shared" si="1123"/>
        <v>0</v>
      </c>
      <c r="AE1383" s="34">
        <v>0</v>
      </c>
      <c r="AF1383" s="34">
        <v>0</v>
      </c>
      <c r="AG1383" s="34">
        <v>0</v>
      </c>
      <c r="AH1383" s="34">
        <v>0</v>
      </c>
      <c r="AI1383" s="34">
        <v>0</v>
      </c>
      <c r="AJ1383" s="34">
        <v>0</v>
      </c>
      <c r="AK1383" s="34">
        <f t="shared" si="1124"/>
        <v>0</v>
      </c>
      <c r="AL1383" s="34">
        <v>0</v>
      </c>
      <c r="AM1383" s="34">
        <v>0</v>
      </c>
      <c r="AN1383" s="34">
        <v>0</v>
      </c>
      <c r="AO1383" s="34">
        <v>0</v>
      </c>
      <c r="AP1383" s="34">
        <v>0</v>
      </c>
      <c r="AQ1383" s="34">
        <v>0</v>
      </c>
      <c r="AR1383" s="34">
        <f t="shared" si="1125"/>
        <v>0</v>
      </c>
      <c r="AS1383" s="34">
        <v>0</v>
      </c>
      <c r="AT1383" s="34">
        <v>0</v>
      </c>
      <c r="AU1383" s="34">
        <v>0</v>
      </c>
      <c r="AV1383" s="34">
        <v>0</v>
      </c>
    </row>
    <row r="1384" spans="1:48" ht="114.75" x14ac:dyDescent="0.5">
      <c r="A1384" s="53">
        <v>1279</v>
      </c>
      <c r="B1384" s="50" t="s">
        <v>2613</v>
      </c>
      <c r="C1384" s="51" t="s">
        <v>2614</v>
      </c>
      <c r="D1384" s="52">
        <v>2017</v>
      </c>
      <c r="E1384" s="52">
        <v>2023</v>
      </c>
      <c r="F1384" s="33">
        <v>4430.43</v>
      </c>
      <c r="G1384" s="34">
        <f t="shared" si="1114"/>
        <v>0.25</v>
      </c>
      <c r="H1384" s="34">
        <f t="shared" si="1115"/>
        <v>0.8</v>
      </c>
      <c r="I1384" s="34">
        <f t="shared" si="1116"/>
        <v>4430.43</v>
      </c>
      <c r="J1384" s="34">
        <f t="shared" si="1117"/>
        <v>4430.43</v>
      </c>
      <c r="K1384" s="34">
        <f t="shared" si="1118"/>
        <v>0</v>
      </c>
      <c r="L1384" s="34">
        <f t="shared" si="1119"/>
        <v>0</v>
      </c>
      <c r="M1384" s="34">
        <f t="shared" si="1120"/>
        <v>0</v>
      </c>
      <c r="N1384" s="34">
        <v>0</v>
      </c>
      <c r="O1384" s="34">
        <v>0</v>
      </c>
      <c r="P1384" s="34">
        <f t="shared" si="1121"/>
        <v>0</v>
      </c>
      <c r="Q1384" s="34">
        <v>0</v>
      </c>
      <c r="R1384" s="34">
        <v>0</v>
      </c>
      <c r="S1384" s="34">
        <v>0</v>
      </c>
      <c r="T1384" s="34">
        <v>0</v>
      </c>
      <c r="U1384" s="34">
        <v>0</v>
      </c>
      <c r="V1384" s="34">
        <v>0</v>
      </c>
      <c r="W1384" s="34">
        <f t="shared" si="1122"/>
        <v>0</v>
      </c>
      <c r="X1384" s="34">
        <v>0</v>
      </c>
      <c r="Y1384" s="34">
        <v>0</v>
      </c>
      <c r="Z1384" s="34">
        <v>0</v>
      </c>
      <c r="AA1384" s="34">
        <v>0</v>
      </c>
      <c r="AB1384" s="34">
        <v>0</v>
      </c>
      <c r="AC1384" s="34">
        <v>0</v>
      </c>
      <c r="AD1384" s="34">
        <f t="shared" si="1123"/>
        <v>0</v>
      </c>
      <c r="AE1384" s="34">
        <v>0</v>
      </c>
      <c r="AF1384" s="34">
        <v>0</v>
      </c>
      <c r="AG1384" s="34">
        <v>0</v>
      </c>
      <c r="AH1384" s="34">
        <v>0</v>
      </c>
      <c r="AI1384" s="34">
        <v>0.25</v>
      </c>
      <c r="AJ1384" s="34">
        <v>0.8</v>
      </c>
      <c r="AK1384" s="34">
        <f t="shared" si="1124"/>
        <v>4430.43</v>
      </c>
      <c r="AL1384" s="34">
        <v>4430.43</v>
      </c>
      <c r="AM1384" s="34">
        <v>0</v>
      </c>
      <c r="AN1384" s="34">
        <v>0</v>
      </c>
      <c r="AO1384" s="34">
        <v>0</v>
      </c>
      <c r="AP1384" s="34">
        <v>0</v>
      </c>
      <c r="AQ1384" s="34">
        <v>0</v>
      </c>
      <c r="AR1384" s="34">
        <f t="shared" si="1125"/>
        <v>0</v>
      </c>
      <c r="AS1384" s="34">
        <v>0</v>
      </c>
      <c r="AT1384" s="34">
        <v>0</v>
      </c>
      <c r="AU1384" s="34">
        <v>0</v>
      </c>
      <c r="AV1384" s="34">
        <v>0</v>
      </c>
    </row>
    <row r="1385" spans="1:48" ht="114.75" x14ac:dyDescent="0.5">
      <c r="A1385" s="53">
        <v>1280</v>
      </c>
      <c r="B1385" s="50" t="s">
        <v>2615</v>
      </c>
      <c r="C1385" s="51" t="s">
        <v>2616</v>
      </c>
      <c r="D1385" s="52">
        <v>2017</v>
      </c>
      <c r="E1385" s="52">
        <v>2023</v>
      </c>
      <c r="F1385" s="33">
        <v>4430.43</v>
      </c>
      <c r="G1385" s="34">
        <f t="shared" si="1114"/>
        <v>0.25</v>
      </c>
      <c r="H1385" s="34">
        <f t="shared" si="1115"/>
        <v>0.8</v>
      </c>
      <c r="I1385" s="34">
        <f t="shared" si="1116"/>
        <v>4430.43</v>
      </c>
      <c r="J1385" s="34">
        <f t="shared" si="1117"/>
        <v>4430.43</v>
      </c>
      <c r="K1385" s="34">
        <f t="shared" si="1118"/>
        <v>0</v>
      </c>
      <c r="L1385" s="34">
        <f t="shared" si="1119"/>
        <v>0</v>
      </c>
      <c r="M1385" s="34">
        <f t="shared" si="1120"/>
        <v>0</v>
      </c>
      <c r="N1385" s="34">
        <v>0</v>
      </c>
      <c r="O1385" s="34">
        <v>0</v>
      </c>
      <c r="P1385" s="34">
        <f t="shared" si="1121"/>
        <v>0</v>
      </c>
      <c r="Q1385" s="34">
        <v>0</v>
      </c>
      <c r="R1385" s="34">
        <v>0</v>
      </c>
      <c r="S1385" s="34">
        <v>0</v>
      </c>
      <c r="T1385" s="34">
        <v>0</v>
      </c>
      <c r="U1385" s="34">
        <v>0</v>
      </c>
      <c r="V1385" s="34">
        <v>0</v>
      </c>
      <c r="W1385" s="34">
        <f t="shared" si="1122"/>
        <v>0</v>
      </c>
      <c r="X1385" s="34">
        <v>0</v>
      </c>
      <c r="Y1385" s="34">
        <v>0</v>
      </c>
      <c r="Z1385" s="34">
        <v>0</v>
      </c>
      <c r="AA1385" s="34">
        <v>0</v>
      </c>
      <c r="AB1385" s="34">
        <v>0</v>
      </c>
      <c r="AC1385" s="34">
        <v>0</v>
      </c>
      <c r="AD1385" s="34">
        <f t="shared" si="1123"/>
        <v>0</v>
      </c>
      <c r="AE1385" s="34">
        <v>0</v>
      </c>
      <c r="AF1385" s="34">
        <v>0</v>
      </c>
      <c r="AG1385" s="34">
        <v>0</v>
      </c>
      <c r="AH1385" s="34">
        <v>0</v>
      </c>
      <c r="AI1385" s="34">
        <v>0.25</v>
      </c>
      <c r="AJ1385" s="34">
        <v>0.8</v>
      </c>
      <c r="AK1385" s="34">
        <f t="shared" si="1124"/>
        <v>4430.43</v>
      </c>
      <c r="AL1385" s="34">
        <v>4430.43</v>
      </c>
      <c r="AM1385" s="34">
        <v>0</v>
      </c>
      <c r="AN1385" s="34">
        <v>0</v>
      </c>
      <c r="AO1385" s="34">
        <v>0</v>
      </c>
      <c r="AP1385" s="34">
        <v>0</v>
      </c>
      <c r="AQ1385" s="34">
        <v>0</v>
      </c>
      <c r="AR1385" s="34">
        <f t="shared" si="1125"/>
        <v>0</v>
      </c>
      <c r="AS1385" s="34">
        <v>0</v>
      </c>
      <c r="AT1385" s="34">
        <v>0</v>
      </c>
      <c r="AU1385" s="34">
        <v>0</v>
      </c>
      <c r="AV1385" s="34">
        <v>0</v>
      </c>
    </row>
    <row r="1386" spans="1:48" ht="114.75" x14ac:dyDescent="0.5">
      <c r="A1386" s="53">
        <v>1281</v>
      </c>
      <c r="B1386" s="50" t="s">
        <v>2617</v>
      </c>
      <c r="C1386" s="51" t="s">
        <v>2618</v>
      </c>
      <c r="D1386" s="52">
        <v>2017</v>
      </c>
      <c r="E1386" s="52">
        <v>2023</v>
      </c>
      <c r="F1386" s="33">
        <v>4430.43</v>
      </c>
      <c r="G1386" s="34">
        <f t="shared" si="1114"/>
        <v>0.25</v>
      </c>
      <c r="H1386" s="34">
        <f t="shared" si="1115"/>
        <v>0.8</v>
      </c>
      <c r="I1386" s="34">
        <f t="shared" si="1116"/>
        <v>4430.43</v>
      </c>
      <c r="J1386" s="34">
        <f t="shared" si="1117"/>
        <v>4430.43</v>
      </c>
      <c r="K1386" s="34">
        <f t="shared" si="1118"/>
        <v>0</v>
      </c>
      <c r="L1386" s="34">
        <f t="shared" si="1119"/>
        <v>0</v>
      </c>
      <c r="M1386" s="34">
        <f t="shared" si="1120"/>
        <v>0</v>
      </c>
      <c r="N1386" s="34">
        <v>0</v>
      </c>
      <c r="O1386" s="34">
        <v>0</v>
      </c>
      <c r="P1386" s="34">
        <f t="shared" si="1121"/>
        <v>0</v>
      </c>
      <c r="Q1386" s="34">
        <v>0</v>
      </c>
      <c r="R1386" s="34">
        <v>0</v>
      </c>
      <c r="S1386" s="34">
        <v>0</v>
      </c>
      <c r="T1386" s="34">
        <v>0</v>
      </c>
      <c r="U1386" s="34">
        <v>0</v>
      </c>
      <c r="V1386" s="34">
        <v>0</v>
      </c>
      <c r="W1386" s="34">
        <f t="shared" si="1122"/>
        <v>0</v>
      </c>
      <c r="X1386" s="34">
        <v>0</v>
      </c>
      <c r="Y1386" s="34">
        <v>0</v>
      </c>
      <c r="Z1386" s="34">
        <v>0</v>
      </c>
      <c r="AA1386" s="34">
        <v>0</v>
      </c>
      <c r="AB1386" s="34">
        <v>0</v>
      </c>
      <c r="AC1386" s="34">
        <v>0</v>
      </c>
      <c r="AD1386" s="34">
        <f t="shared" si="1123"/>
        <v>0</v>
      </c>
      <c r="AE1386" s="34">
        <v>0</v>
      </c>
      <c r="AF1386" s="34">
        <v>0</v>
      </c>
      <c r="AG1386" s="34">
        <v>0</v>
      </c>
      <c r="AH1386" s="34">
        <v>0</v>
      </c>
      <c r="AI1386" s="34">
        <v>0.25</v>
      </c>
      <c r="AJ1386" s="34">
        <v>0.8</v>
      </c>
      <c r="AK1386" s="34">
        <f t="shared" si="1124"/>
        <v>4430.43</v>
      </c>
      <c r="AL1386" s="34">
        <v>4430.43</v>
      </c>
      <c r="AM1386" s="34">
        <v>0</v>
      </c>
      <c r="AN1386" s="34">
        <v>0</v>
      </c>
      <c r="AO1386" s="34">
        <v>0</v>
      </c>
      <c r="AP1386" s="34">
        <v>0</v>
      </c>
      <c r="AQ1386" s="34">
        <v>0</v>
      </c>
      <c r="AR1386" s="34">
        <f t="shared" si="1125"/>
        <v>0</v>
      </c>
      <c r="AS1386" s="34">
        <v>0</v>
      </c>
      <c r="AT1386" s="34">
        <v>0</v>
      </c>
      <c r="AU1386" s="34">
        <v>0</v>
      </c>
      <c r="AV1386" s="34">
        <v>0</v>
      </c>
    </row>
    <row r="1387" spans="1:48" ht="114.75" x14ac:dyDescent="0.5">
      <c r="A1387" s="53">
        <v>1282</v>
      </c>
      <c r="B1387" s="50" t="s">
        <v>2619</v>
      </c>
      <c r="C1387" s="51" t="s">
        <v>2620</v>
      </c>
      <c r="D1387" s="52">
        <v>2017</v>
      </c>
      <c r="E1387" s="52">
        <v>2023</v>
      </c>
      <c r="F1387" s="33">
        <v>3976.69</v>
      </c>
      <c r="G1387" s="34">
        <f t="shared" si="1114"/>
        <v>0.25</v>
      </c>
      <c r="H1387" s="34">
        <f t="shared" si="1115"/>
        <v>0.25</v>
      </c>
      <c r="I1387" s="34">
        <f t="shared" si="1116"/>
        <v>3976.69</v>
      </c>
      <c r="J1387" s="34">
        <f t="shared" si="1117"/>
        <v>3976.69</v>
      </c>
      <c r="K1387" s="34">
        <f t="shared" si="1118"/>
        <v>0</v>
      </c>
      <c r="L1387" s="34">
        <f t="shared" si="1119"/>
        <v>0</v>
      </c>
      <c r="M1387" s="34">
        <f t="shared" si="1120"/>
        <v>0</v>
      </c>
      <c r="N1387" s="34">
        <v>0</v>
      </c>
      <c r="O1387" s="34">
        <v>0</v>
      </c>
      <c r="P1387" s="34">
        <f t="shared" si="1121"/>
        <v>0</v>
      </c>
      <c r="Q1387" s="34">
        <v>0</v>
      </c>
      <c r="R1387" s="34">
        <v>0</v>
      </c>
      <c r="S1387" s="34">
        <v>0</v>
      </c>
      <c r="T1387" s="34">
        <v>0</v>
      </c>
      <c r="U1387" s="34">
        <v>0</v>
      </c>
      <c r="V1387" s="34">
        <v>0</v>
      </c>
      <c r="W1387" s="34">
        <f t="shared" si="1122"/>
        <v>0</v>
      </c>
      <c r="X1387" s="34">
        <v>0</v>
      </c>
      <c r="Y1387" s="34">
        <v>0</v>
      </c>
      <c r="Z1387" s="34">
        <v>0</v>
      </c>
      <c r="AA1387" s="34">
        <v>0</v>
      </c>
      <c r="AB1387" s="34">
        <v>0</v>
      </c>
      <c r="AC1387" s="34">
        <v>0</v>
      </c>
      <c r="AD1387" s="34">
        <f t="shared" si="1123"/>
        <v>0</v>
      </c>
      <c r="AE1387" s="34">
        <v>0</v>
      </c>
      <c r="AF1387" s="34">
        <v>0</v>
      </c>
      <c r="AG1387" s="34">
        <v>0</v>
      </c>
      <c r="AH1387" s="34">
        <v>0</v>
      </c>
      <c r="AI1387" s="34">
        <v>0.25</v>
      </c>
      <c r="AJ1387" s="34">
        <v>0.25</v>
      </c>
      <c r="AK1387" s="34">
        <f t="shared" si="1124"/>
        <v>3976.69</v>
      </c>
      <c r="AL1387" s="34">
        <v>3976.69</v>
      </c>
      <c r="AM1387" s="34">
        <v>0</v>
      </c>
      <c r="AN1387" s="34">
        <v>0</v>
      </c>
      <c r="AO1387" s="34">
        <v>0</v>
      </c>
      <c r="AP1387" s="34">
        <v>0</v>
      </c>
      <c r="AQ1387" s="34">
        <v>0</v>
      </c>
      <c r="AR1387" s="34">
        <f t="shared" si="1125"/>
        <v>0</v>
      </c>
      <c r="AS1387" s="34">
        <v>0</v>
      </c>
      <c r="AT1387" s="34">
        <v>0</v>
      </c>
      <c r="AU1387" s="34">
        <v>0</v>
      </c>
      <c r="AV1387" s="34">
        <v>0</v>
      </c>
    </row>
    <row r="1388" spans="1:48" ht="114.75" x14ac:dyDescent="0.5">
      <c r="A1388" s="53">
        <v>1283</v>
      </c>
      <c r="B1388" s="50" t="s">
        <v>2621</v>
      </c>
      <c r="C1388" s="51" t="s">
        <v>2622</v>
      </c>
      <c r="D1388" s="52">
        <v>2017</v>
      </c>
      <c r="E1388" s="52">
        <v>2023</v>
      </c>
      <c r="F1388" s="33">
        <v>3976.69</v>
      </c>
      <c r="G1388" s="34">
        <f t="shared" si="1114"/>
        <v>0.25</v>
      </c>
      <c r="H1388" s="34">
        <f t="shared" si="1115"/>
        <v>0.25</v>
      </c>
      <c r="I1388" s="34">
        <f t="shared" si="1116"/>
        <v>3976.69</v>
      </c>
      <c r="J1388" s="34">
        <f t="shared" si="1117"/>
        <v>3976.69</v>
      </c>
      <c r="K1388" s="34">
        <f t="shared" si="1118"/>
        <v>0</v>
      </c>
      <c r="L1388" s="34">
        <f t="shared" si="1119"/>
        <v>0</v>
      </c>
      <c r="M1388" s="34">
        <f t="shared" si="1120"/>
        <v>0</v>
      </c>
      <c r="N1388" s="34">
        <v>0</v>
      </c>
      <c r="O1388" s="34">
        <v>0</v>
      </c>
      <c r="P1388" s="34">
        <f t="shared" si="1121"/>
        <v>0</v>
      </c>
      <c r="Q1388" s="34">
        <v>0</v>
      </c>
      <c r="R1388" s="34">
        <v>0</v>
      </c>
      <c r="S1388" s="34">
        <v>0</v>
      </c>
      <c r="T1388" s="34">
        <v>0</v>
      </c>
      <c r="U1388" s="34">
        <v>0</v>
      </c>
      <c r="V1388" s="34">
        <v>0</v>
      </c>
      <c r="W1388" s="34">
        <f t="shared" si="1122"/>
        <v>0</v>
      </c>
      <c r="X1388" s="34">
        <v>0</v>
      </c>
      <c r="Y1388" s="34">
        <v>0</v>
      </c>
      <c r="Z1388" s="34">
        <v>0</v>
      </c>
      <c r="AA1388" s="34">
        <v>0</v>
      </c>
      <c r="AB1388" s="34">
        <v>0</v>
      </c>
      <c r="AC1388" s="34">
        <v>0</v>
      </c>
      <c r="AD1388" s="34">
        <f t="shared" si="1123"/>
        <v>0</v>
      </c>
      <c r="AE1388" s="34">
        <v>0</v>
      </c>
      <c r="AF1388" s="34">
        <v>0</v>
      </c>
      <c r="AG1388" s="34">
        <v>0</v>
      </c>
      <c r="AH1388" s="34">
        <v>0</v>
      </c>
      <c r="AI1388" s="34">
        <v>0.25</v>
      </c>
      <c r="AJ1388" s="34">
        <v>0.25</v>
      </c>
      <c r="AK1388" s="34">
        <f t="shared" si="1124"/>
        <v>3976.69</v>
      </c>
      <c r="AL1388" s="34">
        <v>3976.69</v>
      </c>
      <c r="AM1388" s="34">
        <v>0</v>
      </c>
      <c r="AN1388" s="34">
        <v>0</v>
      </c>
      <c r="AO1388" s="34">
        <v>0</v>
      </c>
      <c r="AP1388" s="34">
        <v>0</v>
      </c>
      <c r="AQ1388" s="34">
        <v>0</v>
      </c>
      <c r="AR1388" s="34">
        <f t="shared" si="1125"/>
        <v>0</v>
      </c>
      <c r="AS1388" s="34">
        <v>0</v>
      </c>
      <c r="AT1388" s="34">
        <v>0</v>
      </c>
      <c r="AU1388" s="34">
        <v>0</v>
      </c>
      <c r="AV1388" s="34">
        <v>0</v>
      </c>
    </row>
    <row r="1389" spans="1:48" ht="114.75" x14ac:dyDescent="0.5">
      <c r="A1389" s="53">
        <v>1284</v>
      </c>
      <c r="B1389" s="50" t="s">
        <v>2623</v>
      </c>
      <c r="C1389" s="51" t="s">
        <v>2624</v>
      </c>
      <c r="D1389" s="52">
        <v>2018</v>
      </c>
      <c r="E1389" s="52">
        <v>2022</v>
      </c>
      <c r="F1389" s="33">
        <v>4097.79</v>
      </c>
      <c r="G1389" s="34">
        <f t="shared" si="1114"/>
        <v>0.36199999999999999</v>
      </c>
      <c r="H1389" s="34">
        <f t="shared" si="1115"/>
        <v>0.4</v>
      </c>
      <c r="I1389" s="34">
        <f t="shared" si="1116"/>
        <v>2776.3199999999997</v>
      </c>
      <c r="J1389" s="34">
        <f t="shared" si="1117"/>
        <v>2776.3199999999997</v>
      </c>
      <c r="K1389" s="34">
        <f t="shared" si="1118"/>
        <v>0</v>
      </c>
      <c r="L1389" s="34">
        <f t="shared" si="1119"/>
        <v>0</v>
      </c>
      <c r="M1389" s="34">
        <f t="shared" si="1120"/>
        <v>0</v>
      </c>
      <c r="N1389" s="34">
        <v>0</v>
      </c>
      <c r="O1389" s="34">
        <v>0</v>
      </c>
      <c r="P1389" s="34">
        <f t="shared" si="1121"/>
        <v>453.38</v>
      </c>
      <c r="Q1389" s="34">
        <v>453.38</v>
      </c>
      <c r="R1389" s="34">
        <v>0</v>
      </c>
      <c r="S1389" s="34">
        <v>0</v>
      </c>
      <c r="T1389" s="34">
        <v>0</v>
      </c>
      <c r="U1389" s="34">
        <v>0</v>
      </c>
      <c r="V1389" s="34">
        <v>0</v>
      </c>
      <c r="W1389" s="34">
        <f t="shared" si="1122"/>
        <v>10</v>
      </c>
      <c r="X1389" s="34">
        <v>10</v>
      </c>
      <c r="Y1389" s="34">
        <v>0</v>
      </c>
      <c r="Z1389" s="34">
        <v>0</v>
      </c>
      <c r="AA1389" s="34">
        <v>0</v>
      </c>
      <c r="AB1389" s="34">
        <v>0.36199999999999999</v>
      </c>
      <c r="AC1389" s="34">
        <v>0.4</v>
      </c>
      <c r="AD1389" s="34">
        <f t="shared" si="1123"/>
        <v>312.94</v>
      </c>
      <c r="AE1389" s="34">
        <v>312.94</v>
      </c>
      <c r="AF1389" s="34">
        <v>0</v>
      </c>
      <c r="AG1389" s="34">
        <v>0</v>
      </c>
      <c r="AH1389" s="34">
        <v>0</v>
      </c>
      <c r="AI1389" s="34">
        <v>0</v>
      </c>
      <c r="AJ1389" s="34">
        <v>0</v>
      </c>
      <c r="AK1389" s="34">
        <f t="shared" si="1124"/>
        <v>2000</v>
      </c>
      <c r="AL1389" s="34">
        <v>2000</v>
      </c>
      <c r="AM1389" s="34">
        <v>0</v>
      </c>
      <c r="AN1389" s="34">
        <v>0</v>
      </c>
      <c r="AO1389" s="34">
        <v>0</v>
      </c>
      <c r="AP1389" s="34">
        <v>0</v>
      </c>
      <c r="AQ1389" s="34">
        <v>0</v>
      </c>
      <c r="AR1389" s="34">
        <f t="shared" si="1125"/>
        <v>0</v>
      </c>
      <c r="AS1389" s="34">
        <v>0</v>
      </c>
      <c r="AT1389" s="34">
        <v>0</v>
      </c>
      <c r="AU1389" s="34">
        <v>0</v>
      </c>
      <c r="AV1389" s="34">
        <v>0</v>
      </c>
    </row>
    <row r="1390" spans="1:48" ht="114.75" x14ac:dyDescent="0.5">
      <c r="A1390" s="53">
        <v>1285</v>
      </c>
      <c r="B1390" s="50" t="s">
        <v>2625</v>
      </c>
      <c r="C1390" s="51" t="s">
        <v>2626</v>
      </c>
      <c r="D1390" s="52">
        <v>2018</v>
      </c>
      <c r="E1390" s="52">
        <v>2021</v>
      </c>
      <c r="F1390" s="33">
        <v>3462.34</v>
      </c>
      <c r="G1390" s="34">
        <f t="shared" si="1114"/>
        <v>0.47</v>
      </c>
      <c r="H1390" s="34">
        <f t="shared" si="1115"/>
        <v>0.25</v>
      </c>
      <c r="I1390" s="34">
        <f t="shared" si="1116"/>
        <v>1026.748</v>
      </c>
      <c r="J1390" s="34">
        <f t="shared" si="1117"/>
        <v>1026.748</v>
      </c>
      <c r="K1390" s="34">
        <f t="shared" si="1118"/>
        <v>0</v>
      </c>
      <c r="L1390" s="34">
        <f t="shared" si="1119"/>
        <v>0</v>
      </c>
      <c r="M1390" s="34">
        <f t="shared" si="1120"/>
        <v>0</v>
      </c>
      <c r="N1390" s="34">
        <v>0</v>
      </c>
      <c r="O1390" s="34">
        <v>0</v>
      </c>
      <c r="P1390" s="34">
        <f t="shared" si="1121"/>
        <v>553.49</v>
      </c>
      <c r="Q1390" s="34">
        <v>553.49</v>
      </c>
      <c r="R1390" s="34">
        <v>0</v>
      </c>
      <c r="S1390" s="34">
        <v>0</v>
      </c>
      <c r="T1390" s="34">
        <v>0</v>
      </c>
      <c r="U1390" s="34">
        <v>0.47</v>
      </c>
      <c r="V1390" s="34">
        <v>0.25</v>
      </c>
      <c r="W1390" s="34">
        <f t="shared" si="1122"/>
        <v>473.25800000000004</v>
      </c>
      <c r="X1390" s="34">
        <v>473.25800000000004</v>
      </c>
      <c r="Y1390" s="34">
        <v>0</v>
      </c>
      <c r="Z1390" s="34">
        <v>0</v>
      </c>
      <c r="AA1390" s="34">
        <v>0</v>
      </c>
      <c r="AB1390" s="34">
        <v>0</v>
      </c>
      <c r="AC1390" s="34">
        <v>0</v>
      </c>
      <c r="AD1390" s="34">
        <f t="shared" si="1123"/>
        <v>0</v>
      </c>
      <c r="AE1390" s="34">
        <v>0</v>
      </c>
      <c r="AF1390" s="34">
        <v>0</v>
      </c>
      <c r="AG1390" s="34">
        <v>0</v>
      </c>
      <c r="AH1390" s="34">
        <v>0</v>
      </c>
      <c r="AI1390" s="34">
        <v>0</v>
      </c>
      <c r="AJ1390" s="34">
        <v>0</v>
      </c>
      <c r="AK1390" s="34">
        <f t="shared" si="1124"/>
        <v>0</v>
      </c>
      <c r="AL1390" s="34">
        <v>0</v>
      </c>
      <c r="AM1390" s="34">
        <v>0</v>
      </c>
      <c r="AN1390" s="34">
        <v>0</v>
      </c>
      <c r="AO1390" s="34">
        <v>0</v>
      </c>
      <c r="AP1390" s="34">
        <v>0</v>
      </c>
      <c r="AQ1390" s="34">
        <v>0</v>
      </c>
      <c r="AR1390" s="34">
        <f t="shared" si="1125"/>
        <v>0</v>
      </c>
      <c r="AS1390" s="34">
        <v>0</v>
      </c>
      <c r="AT1390" s="34">
        <v>0</v>
      </c>
      <c r="AU1390" s="34">
        <v>0</v>
      </c>
      <c r="AV1390" s="34">
        <v>0</v>
      </c>
    </row>
    <row r="1391" spans="1:48" ht="114.75" x14ac:dyDescent="0.5">
      <c r="A1391" s="53">
        <v>1286</v>
      </c>
      <c r="B1391" s="50" t="s">
        <v>2627</v>
      </c>
      <c r="C1391" s="51" t="s">
        <v>2628</v>
      </c>
      <c r="D1391" s="52">
        <v>2019</v>
      </c>
      <c r="E1391" s="52">
        <v>2023</v>
      </c>
      <c r="F1391" s="33">
        <v>3976.69</v>
      </c>
      <c r="G1391" s="34">
        <f t="shared" si="1114"/>
        <v>0.25</v>
      </c>
      <c r="H1391" s="34">
        <f t="shared" si="1115"/>
        <v>0.4</v>
      </c>
      <c r="I1391" s="34">
        <f t="shared" si="1116"/>
        <v>3976.69</v>
      </c>
      <c r="J1391" s="34">
        <f t="shared" si="1117"/>
        <v>3976.69</v>
      </c>
      <c r="K1391" s="34">
        <f t="shared" si="1118"/>
        <v>0</v>
      </c>
      <c r="L1391" s="34">
        <f t="shared" si="1119"/>
        <v>0</v>
      </c>
      <c r="M1391" s="34">
        <f t="shared" si="1120"/>
        <v>0</v>
      </c>
      <c r="N1391" s="34">
        <v>0</v>
      </c>
      <c r="O1391" s="34">
        <v>0</v>
      </c>
      <c r="P1391" s="34">
        <f t="shared" si="1121"/>
        <v>0</v>
      </c>
      <c r="Q1391" s="34">
        <v>0</v>
      </c>
      <c r="R1391" s="34">
        <v>0</v>
      </c>
      <c r="S1391" s="34">
        <v>0</v>
      </c>
      <c r="T1391" s="34">
        <v>0</v>
      </c>
      <c r="U1391" s="34">
        <v>0</v>
      </c>
      <c r="V1391" s="34">
        <v>0</v>
      </c>
      <c r="W1391" s="34">
        <f t="shared" si="1122"/>
        <v>0</v>
      </c>
      <c r="X1391" s="34">
        <v>0</v>
      </c>
      <c r="Y1391" s="34">
        <v>0</v>
      </c>
      <c r="Z1391" s="34">
        <v>0</v>
      </c>
      <c r="AA1391" s="34">
        <v>0</v>
      </c>
      <c r="AB1391" s="34">
        <v>0</v>
      </c>
      <c r="AC1391" s="34">
        <v>0</v>
      </c>
      <c r="AD1391" s="34">
        <f t="shared" si="1123"/>
        <v>0</v>
      </c>
      <c r="AE1391" s="34">
        <v>0</v>
      </c>
      <c r="AF1391" s="34">
        <v>0</v>
      </c>
      <c r="AG1391" s="34">
        <v>0</v>
      </c>
      <c r="AH1391" s="34">
        <v>0</v>
      </c>
      <c r="AI1391" s="34">
        <v>0.25</v>
      </c>
      <c r="AJ1391" s="34">
        <v>0.4</v>
      </c>
      <c r="AK1391" s="34">
        <f t="shared" si="1124"/>
        <v>3976.69</v>
      </c>
      <c r="AL1391" s="34">
        <v>3976.69</v>
      </c>
      <c r="AM1391" s="34">
        <v>0</v>
      </c>
      <c r="AN1391" s="34">
        <v>0</v>
      </c>
      <c r="AO1391" s="34">
        <v>0</v>
      </c>
      <c r="AP1391" s="34">
        <v>0</v>
      </c>
      <c r="AQ1391" s="34">
        <v>0</v>
      </c>
      <c r="AR1391" s="34">
        <f t="shared" si="1125"/>
        <v>0</v>
      </c>
      <c r="AS1391" s="34">
        <v>0</v>
      </c>
      <c r="AT1391" s="34">
        <v>0</v>
      </c>
      <c r="AU1391" s="34">
        <v>0</v>
      </c>
      <c r="AV1391" s="34">
        <v>0</v>
      </c>
    </row>
    <row r="1392" spans="1:48" ht="114.75" x14ac:dyDescent="0.5">
      <c r="A1392" s="53">
        <v>1287</v>
      </c>
      <c r="B1392" s="50" t="s">
        <v>2629</v>
      </c>
      <c r="C1392" s="51" t="s">
        <v>2630</v>
      </c>
      <c r="D1392" s="52">
        <v>2019</v>
      </c>
      <c r="E1392" s="52">
        <v>2023</v>
      </c>
      <c r="F1392" s="33">
        <v>3976.69</v>
      </c>
      <c r="G1392" s="34">
        <f t="shared" si="1114"/>
        <v>0.25</v>
      </c>
      <c r="H1392" s="34">
        <f t="shared" si="1115"/>
        <v>0.4</v>
      </c>
      <c r="I1392" s="34">
        <f t="shared" si="1116"/>
        <v>3976.69</v>
      </c>
      <c r="J1392" s="34">
        <f t="shared" si="1117"/>
        <v>3976.69</v>
      </c>
      <c r="K1392" s="34">
        <f t="shared" si="1118"/>
        <v>0</v>
      </c>
      <c r="L1392" s="34">
        <f t="shared" si="1119"/>
        <v>0</v>
      </c>
      <c r="M1392" s="34">
        <f t="shared" si="1120"/>
        <v>0</v>
      </c>
      <c r="N1392" s="34">
        <v>0</v>
      </c>
      <c r="O1392" s="34">
        <v>0</v>
      </c>
      <c r="P1392" s="34">
        <f t="shared" si="1121"/>
        <v>0</v>
      </c>
      <c r="Q1392" s="34">
        <v>0</v>
      </c>
      <c r="R1392" s="34">
        <v>0</v>
      </c>
      <c r="S1392" s="34">
        <v>0</v>
      </c>
      <c r="T1392" s="34">
        <v>0</v>
      </c>
      <c r="U1392" s="34">
        <v>0</v>
      </c>
      <c r="V1392" s="34">
        <v>0</v>
      </c>
      <c r="W1392" s="34">
        <f t="shared" si="1122"/>
        <v>0</v>
      </c>
      <c r="X1392" s="34">
        <v>0</v>
      </c>
      <c r="Y1392" s="34">
        <v>0</v>
      </c>
      <c r="Z1392" s="34">
        <v>0</v>
      </c>
      <c r="AA1392" s="34">
        <v>0</v>
      </c>
      <c r="AB1392" s="34">
        <v>0</v>
      </c>
      <c r="AC1392" s="34">
        <v>0</v>
      </c>
      <c r="AD1392" s="34">
        <f t="shared" si="1123"/>
        <v>0</v>
      </c>
      <c r="AE1392" s="34">
        <v>0</v>
      </c>
      <c r="AF1392" s="34">
        <v>0</v>
      </c>
      <c r="AG1392" s="34">
        <v>0</v>
      </c>
      <c r="AH1392" s="34">
        <v>0</v>
      </c>
      <c r="AI1392" s="34">
        <v>0.25</v>
      </c>
      <c r="AJ1392" s="34">
        <v>0.4</v>
      </c>
      <c r="AK1392" s="34">
        <f t="shared" si="1124"/>
        <v>3976.69</v>
      </c>
      <c r="AL1392" s="34">
        <v>3976.69</v>
      </c>
      <c r="AM1392" s="34">
        <v>0</v>
      </c>
      <c r="AN1392" s="34">
        <v>0</v>
      </c>
      <c r="AO1392" s="34">
        <v>0</v>
      </c>
      <c r="AP1392" s="34">
        <v>0</v>
      </c>
      <c r="AQ1392" s="34">
        <v>0</v>
      </c>
      <c r="AR1392" s="34">
        <f t="shared" si="1125"/>
        <v>0</v>
      </c>
      <c r="AS1392" s="34">
        <v>0</v>
      </c>
      <c r="AT1392" s="34">
        <v>0</v>
      </c>
      <c r="AU1392" s="34">
        <v>0</v>
      </c>
      <c r="AV1392" s="34">
        <v>0</v>
      </c>
    </row>
    <row r="1393" spans="1:48" ht="114.75" x14ac:dyDescent="0.5">
      <c r="A1393" s="53">
        <v>1288</v>
      </c>
      <c r="B1393" s="50" t="s">
        <v>2631</v>
      </c>
      <c r="C1393" s="51" t="s">
        <v>2632</v>
      </c>
      <c r="D1393" s="52">
        <v>2019</v>
      </c>
      <c r="E1393" s="52">
        <v>2023</v>
      </c>
      <c r="F1393" s="33">
        <v>3976.69</v>
      </c>
      <c r="G1393" s="34">
        <f t="shared" si="1114"/>
        <v>0.25</v>
      </c>
      <c r="H1393" s="34">
        <f t="shared" si="1115"/>
        <v>0.4</v>
      </c>
      <c r="I1393" s="34">
        <f t="shared" si="1116"/>
        <v>3976.69</v>
      </c>
      <c r="J1393" s="34">
        <f t="shared" si="1117"/>
        <v>3976.69</v>
      </c>
      <c r="K1393" s="34">
        <f t="shared" si="1118"/>
        <v>0</v>
      </c>
      <c r="L1393" s="34">
        <f t="shared" si="1119"/>
        <v>0</v>
      </c>
      <c r="M1393" s="34">
        <f t="shared" si="1120"/>
        <v>0</v>
      </c>
      <c r="N1393" s="34">
        <v>0</v>
      </c>
      <c r="O1393" s="34">
        <v>0</v>
      </c>
      <c r="P1393" s="34">
        <f t="shared" si="1121"/>
        <v>0</v>
      </c>
      <c r="Q1393" s="34">
        <v>0</v>
      </c>
      <c r="R1393" s="34">
        <v>0</v>
      </c>
      <c r="S1393" s="34">
        <v>0</v>
      </c>
      <c r="T1393" s="34">
        <v>0</v>
      </c>
      <c r="U1393" s="34">
        <v>0</v>
      </c>
      <c r="V1393" s="34">
        <v>0</v>
      </c>
      <c r="W1393" s="34">
        <f t="shared" si="1122"/>
        <v>0</v>
      </c>
      <c r="X1393" s="34">
        <v>0</v>
      </c>
      <c r="Y1393" s="34">
        <v>0</v>
      </c>
      <c r="Z1393" s="34">
        <v>0</v>
      </c>
      <c r="AA1393" s="34">
        <v>0</v>
      </c>
      <c r="AB1393" s="34">
        <v>0</v>
      </c>
      <c r="AC1393" s="34">
        <v>0</v>
      </c>
      <c r="AD1393" s="34">
        <f t="shared" si="1123"/>
        <v>0</v>
      </c>
      <c r="AE1393" s="34">
        <v>0</v>
      </c>
      <c r="AF1393" s="34">
        <v>0</v>
      </c>
      <c r="AG1393" s="34">
        <v>0</v>
      </c>
      <c r="AH1393" s="34">
        <v>0</v>
      </c>
      <c r="AI1393" s="34">
        <v>0.25</v>
      </c>
      <c r="AJ1393" s="34">
        <v>0.4</v>
      </c>
      <c r="AK1393" s="34">
        <f t="shared" si="1124"/>
        <v>3976.69</v>
      </c>
      <c r="AL1393" s="34">
        <v>3976.69</v>
      </c>
      <c r="AM1393" s="34">
        <v>0</v>
      </c>
      <c r="AN1393" s="34">
        <v>0</v>
      </c>
      <c r="AO1393" s="34">
        <v>0</v>
      </c>
      <c r="AP1393" s="34">
        <v>0</v>
      </c>
      <c r="AQ1393" s="34">
        <v>0</v>
      </c>
      <c r="AR1393" s="34">
        <f t="shared" si="1125"/>
        <v>0</v>
      </c>
      <c r="AS1393" s="34">
        <v>0</v>
      </c>
      <c r="AT1393" s="34">
        <v>0</v>
      </c>
      <c r="AU1393" s="34">
        <v>0</v>
      </c>
      <c r="AV1393" s="34">
        <v>0</v>
      </c>
    </row>
    <row r="1394" spans="1:48" ht="76.5" x14ac:dyDescent="0.5">
      <c r="A1394" s="53">
        <v>1289</v>
      </c>
      <c r="B1394" s="50" t="s">
        <v>2633</v>
      </c>
      <c r="C1394" s="51" t="s">
        <v>2634</v>
      </c>
      <c r="D1394" s="52">
        <v>2012</v>
      </c>
      <c r="E1394" s="52">
        <v>2021</v>
      </c>
      <c r="F1394" s="33">
        <v>6334.94</v>
      </c>
      <c r="G1394" s="34">
        <f t="shared" si="1114"/>
        <v>0.18</v>
      </c>
      <c r="H1394" s="34">
        <f t="shared" si="1115"/>
        <v>0.32</v>
      </c>
      <c r="I1394" s="34">
        <f t="shared" si="1116"/>
        <v>3588.8880000000004</v>
      </c>
      <c r="J1394" s="34">
        <f t="shared" si="1117"/>
        <v>600</v>
      </c>
      <c r="K1394" s="34">
        <f t="shared" si="1118"/>
        <v>2988.8880000000004</v>
      </c>
      <c r="L1394" s="34">
        <f t="shared" si="1119"/>
        <v>0</v>
      </c>
      <c r="M1394" s="34">
        <f t="shared" si="1120"/>
        <v>0</v>
      </c>
      <c r="N1394" s="34">
        <v>0</v>
      </c>
      <c r="O1394" s="34">
        <v>0</v>
      </c>
      <c r="P1394" s="34">
        <f t="shared" si="1121"/>
        <v>600</v>
      </c>
      <c r="Q1394" s="34">
        <v>600</v>
      </c>
      <c r="R1394" s="34">
        <v>0</v>
      </c>
      <c r="S1394" s="34">
        <v>0</v>
      </c>
      <c r="T1394" s="34">
        <v>0</v>
      </c>
      <c r="U1394" s="34">
        <v>0.18</v>
      </c>
      <c r="V1394" s="34">
        <v>0.32</v>
      </c>
      <c r="W1394" s="34">
        <f t="shared" si="1122"/>
        <v>2988.8880000000004</v>
      </c>
      <c r="X1394" s="34">
        <v>0</v>
      </c>
      <c r="Y1394" s="34">
        <v>2988.8880000000004</v>
      </c>
      <c r="Z1394" s="34">
        <v>0</v>
      </c>
      <c r="AA1394" s="34">
        <v>0</v>
      </c>
      <c r="AB1394" s="34">
        <v>0</v>
      </c>
      <c r="AC1394" s="34">
        <v>0</v>
      </c>
      <c r="AD1394" s="34">
        <f t="shared" si="1123"/>
        <v>0</v>
      </c>
      <c r="AE1394" s="34">
        <v>0</v>
      </c>
      <c r="AF1394" s="34">
        <v>0</v>
      </c>
      <c r="AG1394" s="34">
        <v>0</v>
      </c>
      <c r="AH1394" s="34">
        <v>0</v>
      </c>
      <c r="AI1394" s="34">
        <v>0</v>
      </c>
      <c r="AJ1394" s="34">
        <v>0</v>
      </c>
      <c r="AK1394" s="34">
        <f t="shared" si="1124"/>
        <v>0</v>
      </c>
      <c r="AL1394" s="34">
        <v>0</v>
      </c>
      <c r="AM1394" s="34">
        <v>0</v>
      </c>
      <c r="AN1394" s="34">
        <v>0</v>
      </c>
      <c r="AO1394" s="34">
        <v>0</v>
      </c>
      <c r="AP1394" s="34">
        <v>0</v>
      </c>
      <c r="AQ1394" s="34">
        <v>0</v>
      </c>
      <c r="AR1394" s="34">
        <f t="shared" si="1125"/>
        <v>0</v>
      </c>
      <c r="AS1394" s="34">
        <v>0</v>
      </c>
      <c r="AT1394" s="34">
        <v>0</v>
      </c>
      <c r="AU1394" s="34">
        <v>0</v>
      </c>
      <c r="AV1394" s="34">
        <v>0</v>
      </c>
    </row>
    <row r="1395" spans="1:48" ht="114.75" x14ac:dyDescent="0.5">
      <c r="A1395" s="53">
        <v>1290</v>
      </c>
      <c r="B1395" s="50" t="s">
        <v>2635</v>
      </c>
      <c r="C1395" s="51" t="s">
        <v>2636</v>
      </c>
      <c r="D1395" s="52">
        <v>2013</v>
      </c>
      <c r="E1395" s="52">
        <v>2022</v>
      </c>
      <c r="F1395" s="33">
        <v>34574.78</v>
      </c>
      <c r="G1395" s="34">
        <f t="shared" si="1114"/>
        <v>2.6</v>
      </c>
      <c r="H1395" s="34">
        <f t="shared" si="1115"/>
        <v>0.5</v>
      </c>
      <c r="I1395" s="34">
        <f t="shared" si="1116"/>
        <v>10667.98</v>
      </c>
      <c r="J1395" s="34">
        <f t="shared" si="1117"/>
        <v>10667.98</v>
      </c>
      <c r="K1395" s="34">
        <f t="shared" si="1118"/>
        <v>0</v>
      </c>
      <c r="L1395" s="34">
        <f t="shared" si="1119"/>
        <v>0</v>
      </c>
      <c r="M1395" s="34">
        <f t="shared" si="1120"/>
        <v>0</v>
      </c>
      <c r="N1395" s="34">
        <v>0</v>
      </c>
      <c r="O1395" s="34">
        <v>0</v>
      </c>
      <c r="P1395" s="34">
        <f t="shared" si="1121"/>
        <v>367.98</v>
      </c>
      <c r="Q1395" s="34">
        <v>367.98</v>
      </c>
      <c r="R1395" s="34">
        <v>0</v>
      </c>
      <c r="S1395" s="34">
        <v>0</v>
      </c>
      <c r="T1395" s="34">
        <v>0</v>
      </c>
      <c r="U1395" s="34">
        <v>0</v>
      </c>
      <c r="V1395" s="34">
        <v>0</v>
      </c>
      <c r="W1395" s="34">
        <f t="shared" si="1122"/>
        <v>10000</v>
      </c>
      <c r="X1395" s="34">
        <v>10000</v>
      </c>
      <c r="Y1395" s="34">
        <v>0</v>
      </c>
      <c r="Z1395" s="34">
        <v>0</v>
      </c>
      <c r="AA1395" s="34">
        <v>0</v>
      </c>
      <c r="AB1395" s="34">
        <v>2.6</v>
      </c>
      <c r="AC1395" s="34">
        <v>0.5</v>
      </c>
      <c r="AD1395" s="34">
        <f t="shared" si="1123"/>
        <v>300</v>
      </c>
      <c r="AE1395" s="34">
        <v>300</v>
      </c>
      <c r="AF1395" s="34">
        <v>0</v>
      </c>
      <c r="AG1395" s="34">
        <v>0</v>
      </c>
      <c r="AH1395" s="34">
        <v>0</v>
      </c>
      <c r="AI1395" s="34">
        <v>0</v>
      </c>
      <c r="AJ1395" s="34">
        <v>0</v>
      </c>
      <c r="AK1395" s="34">
        <f t="shared" si="1124"/>
        <v>0</v>
      </c>
      <c r="AL1395" s="34">
        <v>0</v>
      </c>
      <c r="AM1395" s="34">
        <v>0</v>
      </c>
      <c r="AN1395" s="34">
        <v>0</v>
      </c>
      <c r="AO1395" s="34">
        <v>0</v>
      </c>
      <c r="AP1395" s="34">
        <v>0</v>
      </c>
      <c r="AQ1395" s="34">
        <v>0</v>
      </c>
      <c r="AR1395" s="34">
        <f t="shared" si="1125"/>
        <v>0</v>
      </c>
      <c r="AS1395" s="34">
        <v>0</v>
      </c>
      <c r="AT1395" s="34">
        <v>0</v>
      </c>
      <c r="AU1395" s="34">
        <v>0</v>
      </c>
      <c r="AV1395" s="34">
        <v>0</v>
      </c>
    </row>
    <row r="1396" spans="1:48" ht="114.75" x14ac:dyDescent="0.5">
      <c r="A1396" s="53">
        <v>1291</v>
      </c>
      <c r="B1396" s="50" t="s">
        <v>2637</v>
      </c>
      <c r="C1396" s="51" t="s">
        <v>2638</v>
      </c>
      <c r="D1396" s="52">
        <v>2018</v>
      </c>
      <c r="E1396" s="52">
        <v>2022</v>
      </c>
      <c r="F1396" s="33">
        <v>10215.459999999999</v>
      </c>
      <c r="G1396" s="34">
        <f t="shared" si="1114"/>
        <v>0</v>
      </c>
      <c r="H1396" s="34">
        <f t="shared" si="1115"/>
        <v>0</v>
      </c>
      <c r="I1396" s="34">
        <f t="shared" si="1116"/>
        <v>10215.459999999999</v>
      </c>
      <c r="J1396" s="34">
        <f t="shared" si="1117"/>
        <v>10215.459999999999</v>
      </c>
      <c r="K1396" s="34">
        <f t="shared" si="1118"/>
        <v>0</v>
      </c>
      <c r="L1396" s="34">
        <f t="shared" si="1119"/>
        <v>0</v>
      </c>
      <c r="M1396" s="34">
        <f t="shared" si="1120"/>
        <v>0</v>
      </c>
      <c r="N1396" s="34">
        <v>0</v>
      </c>
      <c r="O1396" s="34">
        <v>0</v>
      </c>
      <c r="P1396" s="34">
        <f t="shared" si="1121"/>
        <v>0</v>
      </c>
      <c r="Q1396" s="34">
        <v>0</v>
      </c>
      <c r="R1396" s="34">
        <v>0</v>
      </c>
      <c r="S1396" s="34">
        <v>0</v>
      </c>
      <c r="T1396" s="34">
        <v>0</v>
      </c>
      <c r="U1396" s="34">
        <v>0</v>
      </c>
      <c r="V1396" s="34">
        <v>0</v>
      </c>
      <c r="W1396" s="34">
        <f t="shared" si="1122"/>
        <v>0</v>
      </c>
      <c r="X1396" s="34">
        <v>0</v>
      </c>
      <c r="Y1396" s="34">
        <v>0</v>
      </c>
      <c r="Z1396" s="34">
        <v>0</v>
      </c>
      <c r="AA1396" s="34">
        <v>0</v>
      </c>
      <c r="AB1396" s="34">
        <v>0</v>
      </c>
      <c r="AC1396" s="34">
        <v>0</v>
      </c>
      <c r="AD1396" s="34">
        <f t="shared" si="1123"/>
        <v>455.46</v>
      </c>
      <c r="AE1396" s="34">
        <v>455.46</v>
      </c>
      <c r="AF1396" s="34">
        <v>0</v>
      </c>
      <c r="AG1396" s="34">
        <v>0</v>
      </c>
      <c r="AH1396" s="34">
        <v>0</v>
      </c>
      <c r="AI1396" s="34">
        <v>0</v>
      </c>
      <c r="AJ1396" s="34">
        <v>0</v>
      </c>
      <c r="AK1396" s="34">
        <f t="shared" si="1124"/>
        <v>9760</v>
      </c>
      <c r="AL1396" s="34">
        <v>9760</v>
      </c>
      <c r="AM1396" s="34">
        <v>0</v>
      </c>
      <c r="AN1396" s="34">
        <v>0</v>
      </c>
      <c r="AO1396" s="34">
        <v>0</v>
      </c>
      <c r="AP1396" s="34">
        <v>0</v>
      </c>
      <c r="AQ1396" s="34">
        <v>0</v>
      </c>
      <c r="AR1396" s="34">
        <f t="shared" si="1125"/>
        <v>0</v>
      </c>
      <c r="AS1396" s="34">
        <v>0</v>
      </c>
      <c r="AT1396" s="34">
        <v>0</v>
      </c>
      <c r="AU1396" s="34">
        <v>0</v>
      </c>
      <c r="AV1396" s="34">
        <v>0</v>
      </c>
    </row>
    <row r="1397" spans="1:48" ht="114.75" x14ac:dyDescent="0.5">
      <c r="A1397" s="53">
        <v>1292</v>
      </c>
      <c r="B1397" s="50" t="s">
        <v>2639</v>
      </c>
      <c r="C1397" s="51" t="s">
        <v>2640</v>
      </c>
      <c r="D1397" s="52">
        <v>2018</v>
      </c>
      <c r="E1397" s="52">
        <v>2022</v>
      </c>
      <c r="F1397" s="33">
        <v>10215.459999999999</v>
      </c>
      <c r="G1397" s="34">
        <f t="shared" si="1114"/>
        <v>0</v>
      </c>
      <c r="H1397" s="34">
        <f t="shared" si="1115"/>
        <v>0</v>
      </c>
      <c r="I1397" s="34">
        <f t="shared" si="1116"/>
        <v>10215.459999999999</v>
      </c>
      <c r="J1397" s="34">
        <f t="shared" si="1117"/>
        <v>10215.459999999999</v>
      </c>
      <c r="K1397" s="34">
        <f t="shared" si="1118"/>
        <v>0</v>
      </c>
      <c r="L1397" s="34">
        <f t="shared" si="1119"/>
        <v>0</v>
      </c>
      <c r="M1397" s="34">
        <f t="shared" si="1120"/>
        <v>0</v>
      </c>
      <c r="N1397" s="34">
        <v>0</v>
      </c>
      <c r="O1397" s="34">
        <v>0</v>
      </c>
      <c r="P1397" s="34">
        <f t="shared" si="1121"/>
        <v>0</v>
      </c>
      <c r="Q1397" s="34">
        <v>0</v>
      </c>
      <c r="R1397" s="34">
        <v>0</v>
      </c>
      <c r="S1397" s="34">
        <v>0</v>
      </c>
      <c r="T1397" s="34">
        <v>0</v>
      </c>
      <c r="U1397" s="34">
        <v>0</v>
      </c>
      <c r="V1397" s="34">
        <v>0</v>
      </c>
      <c r="W1397" s="34">
        <f t="shared" si="1122"/>
        <v>0</v>
      </c>
      <c r="X1397" s="34">
        <v>0</v>
      </c>
      <c r="Y1397" s="34">
        <v>0</v>
      </c>
      <c r="Z1397" s="34">
        <v>0</v>
      </c>
      <c r="AA1397" s="34">
        <v>0</v>
      </c>
      <c r="AB1397" s="34">
        <v>0</v>
      </c>
      <c r="AC1397" s="34">
        <v>0</v>
      </c>
      <c r="AD1397" s="34">
        <f t="shared" si="1123"/>
        <v>215.46</v>
      </c>
      <c r="AE1397" s="34">
        <v>215.46</v>
      </c>
      <c r="AF1397" s="34">
        <v>0</v>
      </c>
      <c r="AG1397" s="34">
        <v>0</v>
      </c>
      <c r="AH1397" s="34">
        <v>0</v>
      </c>
      <c r="AI1397" s="34">
        <v>0</v>
      </c>
      <c r="AJ1397" s="34">
        <v>0</v>
      </c>
      <c r="AK1397" s="34">
        <f t="shared" si="1124"/>
        <v>10000</v>
      </c>
      <c r="AL1397" s="34">
        <v>10000</v>
      </c>
      <c r="AM1397" s="34">
        <v>0</v>
      </c>
      <c r="AN1397" s="34">
        <v>0</v>
      </c>
      <c r="AO1397" s="34">
        <v>0</v>
      </c>
      <c r="AP1397" s="34">
        <v>0</v>
      </c>
      <c r="AQ1397" s="34">
        <v>0</v>
      </c>
      <c r="AR1397" s="34">
        <f t="shared" si="1125"/>
        <v>0</v>
      </c>
      <c r="AS1397" s="34">
        <v>0</v>
      </c>
      <c r="AT1397" s="34">
        <v>0</v>
      </c>
      <c r="AU1397" s="34">
        <v>0</v>
      </c>
      <c r="AV1397" s="34">
        <v>0</v>
      </c>
    </row>
    <row r="1398" spans="1:48" ht="76.5" x14ac:dyDescent="0.5">
      <c r="A1398" s="53">
        <v>1293</v>
      </c>
      <c r="B1398" s="50" t="s">
        <v>2641</v>
      </c>
      <c r="C1398" s="51" t="s">
        <v>2642</v>
      </c>
      <c r="D1398" s="52">
        <v>2018</v>
      </c>
      <c r="E1398" s="52">
        <v>2021</v>
      </c>
      <c r="F1398" s="33">
        <v>7882.7</v>
      </c>
      <c r="G1398" s="34">
        <f t="shared" si="1114"/>
        <v>0</v>
      </c>
      <c r="H1398" s="34">
        <f t="shared" si="1115"/>
        <v>0</v>
      </c>
      <c r="I1398" s="34">
        <f t="shared" si="1116"/>
        <v>7882.7</v>
      </c>
      <c r="J1398" s="34">
        <f t="shared" si="1117"/>
        <v>7882.7</v>
      </c>
      <c r="K1398" s="34">
        <f t="shared" si="1118"/>
        <v>0</v>
      </c>
      <c r="L1398" s="34">
        <f t="shared" si="1119"/>
        <v>0</v>
      </c>
      <c r="M1398" s="34">
        <f t="shared" si="1120"/>
        <v>0</v>
      </c>
      <c r="N1398" s="34">
        <v>0</v>
      </c>
      <c r="O1398" s="34">
        <v>0</v>
      </c>
      <c r="P1398" s="34">
        <f t="shared" si="1121"/>
        <v>0</v>
      </c>
      <c r="Q1398" s="34">
        <v>0</v>
      </c>
      <c r="R1398" s="34">
        <v>0</v>
      </c>
      <c r="S1398" s="34">
        <v>0</v>
      </c>
      <c r="T1398" s="34">
        <v>0</v>
      </c>
      <c r="U1398" s="34">
        <v>0</v>
      </c>
      <c r="V1398" s="34">
        <v>0</v>
      </c>
      <c r="W1398" s="34">
        <f t="shared" si="1122"/>
        <v>382.7</v>
      </c>
      <c r="X1398" s="34">
        <v>382.7</v>
      </c>
      <c r="Y1398" s="34">
        <v>0</v>
      </c>
      <c r="Z1398" s="34">
        <v>0</v>
      </c>
      <c r="AA1398" s="34">
        <v>0</v>
      </c>
      <c r="AB1398" s="34">
        <v>0</v>
      </c>
      <c r="AC1398" s="34">
        <v>0</v>
      </c>
      <c r="AD1398" s="34">
        <f t="shared" si="1123"/>
        <v>7500</v>
      </c>
      <c r="AE1398" s="34">
        <v>7500</v>
      </c>
      <c r="AF1398" s="34">
        <v>0</v>
      </c>
      <c r="AG1398" s="34">
        <v>0</v>
      </c>
      <c r="AH1398" s="34">
        <v>0</v>
      </c>
      <c r="AI1398" s="34">
        <v>0</v>
      </c>
      <c r="AJ1398" s="34">
        <v>0</v>
      </c>
      <c r="AK1398" s="34">
        <f t="shared" si="1124"/>
        <v>0</v>
      </c>
      <c r="AL1398" s="34">
        <v>0</v>
      </c>
      <c r="AM1398" s="34">
        <v>0</v>
      </c>
      <c r="AN1398" s="34">
        <v>0</v>
      </c>
      <c r="AO1398" s="34">
        <v>0</v>
      </c>
      <c r="AP1398" s="34">
        <v>0</v>
      </c>
      <c r="AQ1398" s="34">
        <v>0</v>
      </c>
      <c r="AR1398" s="34">
        <f t="shared" si="1125"/>
        <v>0</v>
      </c>
      <c r="AS1398" s="34">
        <v>0</v>
      </c>
      <c r="AT1398" s="34">
        <v>0</v>
      </c>
      <c r="AU1398" s="34">
        <v>0</v>
      </c>
      <c r="AV1398" s="34">
        <v>0</v>
      </c>
    </row>
    <row r="1399" spans="1:48" ht="114.75" x14ac:dyDescent="0.5">
      <c r="A1399" s="53">
        <v>1294</v>
      </c>
      <c r="B1399" s="50" t="s">
        <v>2643</v>
      </c>
      <c r="C1399" s="51" t="s">
        <v>2644</v>
      </c>
      <c r="D1399" s="52">
        <v>2018</v>
      </c>
      <c r="E1399" s="52">
        <v>2022</v>
      </c>
      <c r="F1399" s="33">
        <v>14853.98</v>
      </c>
      <c r="G1399" s="34">
        <f t="shared" si="1114"/>
        <v>0</v>
      </c>
      <c r="H1399" s="34">
        <f t="shared" si="1115"/>
        <v>0</v>
      </c>
      <c r="I1399" s="34">
        <f t="shared" si="1116"/>
        <v>14853.98</v>
      </c>
      <c r="J1399" s="34">
        <f t="shared" si="1117"/>
        <v>14853.98</v>
      </c>
      <c r="K1399" s="34">
        <f t="shared" si="1118"/>
        <v>0</v>
      </c>
      <c r="L1399" s="34">
        <f t="shared" si="1119"/>
        <v>0</v>
      </c>
      <c r="M1399" s="34">
        <f t="shared" si="1120"/>
        <v>0</v>
      </c>
      <c r="N1399" s="34">
        <v>0</v>
      </c>
      <c r="O1399" s="34">
        <v>0</v>
      </c>
      <c r="P1399" s="34">
        <f t="shared" si="1121"/>
        <v>0</v>
      </c>
      <c r="Q1399" s="34">
        <v>0</v>
      </c>
      <c r="R1399" s="34">
        <v>0</v>
      </c>
      <c r="S1399" s="34">
        <v>0</v>
      </c>
      <c r="T1399" s="34">
        <v>0</v>
      </c>
      <c r="U1399" s="34">
        <v>0</v>
      </c>
      <c r="V1399" s="34">
        <v>0</v>
      </c>
      <c r="W1399" s="34">
        <f t="shared" si="1122"/>
        <v>0</v>
      </c>
      <c r="X1399" s="34">
        <v>0</v>
      </c>
      <c r="Y1399" s="34">
        <v>0</v>
      </c>
      <c r="Z1399" s="34">
        <v>0</v>
      </c>
      <c r="AA1399" s="34">
        <v>0</v>
      </c>
      <c r="AB1399" s="34">
        <v>0</v>
      </c>
      <c r="AC1399" s="34">
        <v>0</v>
      </c>
      <c r="AD1399" s="34">
        <f t="shared" si="1123"/>
        <v>353.98</v>
      </c>
      <c r="AE1399" s="34">
        <v>353.98</v>
      </c>
      <c r="AF1399" s="34">
        <v>0</v>
      </c>
      <c r="AG1399" s="34">
        <v>0</v>
      </c>
      <c r="AH1399" s="34">
        <v>0</v>
      </c>
      <c r="AI1399" s="34">
        <v>0</v>
      </c>
      <c r="AJ1399" s="34">
        <v>0</v>
      </c>
      <c r="AK1399" s="34">
        <f t="shared" si="1124"/>
        <v>14500</v>
      </c>
      <c r="AL1399" s="34">
        <v>14500</v>
      </c>
      <c r="AM1399" s="34">
        <v>0</v>
      </c>
      <c r="AN1399" s="34">
        <v>0</v>
      </c>
      <c r="AO1399" s="34">
        <v>0</v>
      </c>
      <c r="AP1399" s="34">
        <v>0</v>
      </c>
      <c r="AQ1399" s="34">
        <v>0</v>
      </c>
      <c r="AR1399" s="34">
        <f t="shared" si="1125"/>
        <v>0</v>
      </c>
      <c r="AS1399" s="34">
        <v>0</v>
      </c>
      <c r="AT1399" s="34">
        <v>0</v>
      </c>
      <c r="AU1399" s="34">
        <v>0</v>
      </c>
      <c r="AV1399" s="34">
        <v>0</v>
      </c>
    </row>
    <row r="1400" spans="1:48" ht="114.75" x14ac:dyDescent="0.5">
      <c r="A1400" s="53">
        <v>1295</v>
      </c>
      <c r="B1400" s="50" t="s">
        <v>2645</v>
      </c>
      <c r="C1400" s="51" t="s">
        <v>2646</v>
      </c>
      <c r="D1400" s="52">
        <v>2018</v>
      </c>
      <c r="E1400" s="52">
        <v>2021</v>
      </c>
      <c r="F1400" s="33">
        <v>5576.66</v>
      </c>
      <c r="G1400" s="34">
        <f t="shared" si="1114"/>
        <v>0</v>
      </c>
      <c r="H1400" s="34">
        <f t="shared" si="1115"/>
        <v>0</v>
      </c>
      <c r="I1400" s="34">
        <f t="shared" si="1116"/>
        <v>5576.66</v>
      </c>
      <c r="J1400" s="34">
        <f t="shared" si="1117"/>
        <v>5576.66</v>
      </c>
      <c r="K1400" s="34">
        <f t="shared" si="1118"/>
        <v>0</v>
      </c>
      <c r="L1400" s="34">
        <f t="shared" si="1119"/>
        <v>0</v>
      </c>
      <c r="M1400" s="34">
        <f t="shared" si="1120"/>
        <v>0</v>
      </c>
      <c r="N1400" s="34">
        <v>0</v>
      </c>
      <c r="O1400" s="34">
        <v>0</v>
      </c>
      <c r="P1400" s="34">
        <f t="shared" si="1121"/>
        <v>0</v>
      </c>
      <c r="Q1400" s="34">
        <v>0</v>
      </c>
      <c r="R1400" s="34">
        <v>0</v>
      </c>
      <c r="S1400" s="34">
        <v>0</v>
      </c>
      <c r="T1400" s="34">
        <v>0</v>
      </c>
      <c r="U1400" s="34">
        <v>0</v>
      </c>
      <c r="V1400" s="34">
        <v>0</v>
      </c>
      <c r="W1400" s="34">
        <f t="shared" si="1122"/>
        <v>276.66000000000003</v>
      </c>
      <c r="X1400" s="34">
        <v>276.66000000000003</v>
      </c>
      <c r="Y1400" s="34">
        <v>0</v>
      </c>
      <c r="Z1400" s="34">
        <v>0</v>
      </c>
      <c r="AA1400" s="34">
        <v>0</v>
      </c>
      <c r="AB1400" s="34">
        <v>0</v>
      </c>
      <c r="AC1400" s="34">
        <v>0</v>
      </c>
      <c r="AD1400" s="34">
        <f t="shared" si="1123"/>
        <v>5300</v>
      </c>
      <c r="AE1400" s="34">
        <v>5300</v>
      </c>
      <c r="AF1400" s="34">
        <v>0</v>
      </c>
      <c r="AG1400" s="34">
        <v>0</v>
      </c>
      <c r="AH1400" s="34">
        <v>0</v>
      </c>
      <c r="AI1400" s="34">
        <v>0</v>
      </c>
      <c r="AJ1400" s="34">
        <v>0</v>
      </c>
      <c r="AK1400" s="34">
        <f t="shared" si="1124"/>
        <v>0</v>
      </c>
      <c r="AL1400" s="34">
        <v>0</v>
      </c>
      <c r="AM1400" s="34">
        <v>0</v>
      </c>
      <c r="AN1400" s="34">
        <v>0</v>
      </c>
      <c r="AO1400" s="34">
        <v>0</v>
      </c>
      <c r="AP1400" s="34">
        <v>0</v>
      </c>
      <c r="AQ1400" s="34">
        <v>0</v>
      </c>
      <c r="AR1400" s="34">
        <f t="shared" si="1125"/>
        <v>0</v>
      </c>
      <c r="AS1400" s="34">
        <v>0</v>
      </c>
      <c r="AT1400" s="34">
        <v>0</v>
      </c>
      <c r="AU1400" s="34">
        <v>0</v>
      </c>
      <c r="AV1400" s="34">
        <v>0</v>
      </c>
    </row>
    <row r="1401" spans="1:48" ht="76.5" x14ac:dyDescent="0.5">
      <c r="A1401" s="53">
        <v>1296</v>
      </c>
      <c r="B1401" s="50" t="s">
        <v>2647</v>
      </c>
      <c r="C1401" s="51" t="s">
        <v>2648</v>
      </c>
      <c r="D1401" s="52">
        <v>2018</v>
      </c>
      <c r="E1401" s="52">
        <v>2021</v>
      </c>
      <c r="F1401" s="33">
        <v>3235.01</v>
      </c>
      <c r="G1401" s="34">
        <f t="shared" si="1114"/>
        <v>0</v>
      </c>
      <c r="H1401" s="34">
        <f t="shared" si="1115"/>
        <v>0</v>
      </c>
      <c r="I1401" s="34">
        <f t="shared" si="1116"/>
        <v>535.01</v>
      </c>
      <c r="J1401" s="34">
        <f t="shared" si="1117"/>
        <v>535.01</v>
      </c>
      <c r="K1401" s="34">
        <f t="shared" si="1118"/>
        <v>0</v>
      </c>
      <c r="L1401" s="34">
        <f t="shared" si="1119"/>
        <v>0</v>
      </c>
      <c r="M1401" s="34">
        <f t="shared" si="1120"/>
        <v>0</v>
      </c>
      <c r="N1401" s="34">
        <v>0</v>
      </c>
      <c r="O1401" s="34">
        <v>0</v>
      </c>
      <c r="P1401" s="34">
        <f t="shared" si="1121"/>
        <v>0</v>
      </c>
      <c r="Q1401" s="34">
        <v>0</v>
      </c>
      <c r="R1401" s="34">
        <v>0</v>
      </c>
      <c r="S1401" s="34">
        <v>0</v>
      </c>
      <c r="T1401" s="34">
        <v>0</v>
      </c>
      <c r="U1401" s="34">
        <v>0</v>
      </c>
      <c r="V1401" s="34">
        <v>0</v>
      </c>
      <c r="W1401" s="34">
        <f t="shared" si="1122"/>
        <v>235.01</v>
      </c>
      <c r="X1401" s="34">
        <v>235.01</v>
      </c>
      <c r="Y1401" s="34">
        <v>0</v>
      </c>
      <c r="Z1401" s="34">
        <v>0</v>
      </c>
      <c r="AA1401" s="34">
        <v>0</v>
      </c>
      <c r="AB1401" s="34">
        <v>0</v>
      </c>
      <c r="AC1401" s="34">
        <v>0</v>
      </c>
      <c r="AD1401" s="34">
        <f t="shared" si="1123"/>
        <v>300</v>
      </c>
      <c r="AE1401" s="34">
        <v>300</v>
      </c>
      <c r="AF1401" s="34">
        <v>0</v>
      </c>
      <c r="AG1401" s="34">
        <v>0</v>
      </c>
      <c r="AH1401" s="34">
        <v>0</v>
      </c>
      <c r="AI1401" s="34">
        <v>0</v>
      </c>
      <c r="AJ1401" s="34">
        <v>0</v>
      </c>
      <c r="AK1401" s="34">
        <f t="shared" si="1124"/>
        <v>0</v>
      </c>
      <c r="AL1401" s="34">
        <v>0</v>
      </c>
      <c r="AM1401" s="34">
        <v>0</v>
      </c>
      <c r="AN1401" s="34">
        <v>0</v>
      </c>
      <c r="AO1401" s="34">
        <v>0</v>
      </c>
      <c r="AP1401" s="34">
        <v>0</v>
      </c>
      <c r="AQ1401" s="34">
        <v>0</v>
      </c>
      <c r="AR1401" s="34">
        <f t="shared" si="1125"/>
        <v>0</v>
      </c>
      <c r="AS1401" s="34">
        <v>0</v>
      </c>
      <c r="AT1401" s="34">
        <v>0</v>
      </c>
      <c r="AU1401" s="34">
        <v>0</v>
      </c>
      <c r="AV1401" s="34">
        <v>0</v>
      </c>
    </row>
    <row r="1402" spans="1:48" ht="76.5" x14ac:dyDescent="0.5">
      <c r="A1402" s="53">
        <v>1297</v>
      </c>
      <c r="B1402" s="50" t="s">
        <v>2649</v>
      </c>
      <c r="C1402" s="51" t="s">
        <v>2650</v>
      </c>
      <c r="D1402" s="52">
        <v>2018</v>
      </c>
      <c r="E1402" s="52">
        <v>2021</v>
      </c>
      <c r="F1402" s="33">
        <v>5576.66</v>
      </c>
      <c r="G1402" s="34">
        <f t="shared" si="1114"/>
        <v>0</v>
      </c>
      <c r="H1402" s="34">
        <f t="shared" si="1115"/>
        <v>0</v>
      </c>
      <c r="I1402" s="34">
        <f t="shared" si="1116"/>
        <v>5576.66</v>
      </c>
      <c r="J1402" s="34">
        <f t="shared" si="1117"/>
        <v>5576.66</v>
      </c>
      <c r="K1402" s="34">
        <f t="shared" si="1118"/>
        <v>0</v>
      </c>
      <c r="L1402" s="34">
        <f t="shared" si="1119"/>
        <v>0</v>
      </c>
      <c r="M1402" s="34">
        <f t="shared" si="1120"/>
        <v>0</v>
      </c>
      <c r="N1402" s="34">
        <v>0</v>
      </c>
      <c r="O1402" s="34">
        <v>0</v>
      </c>
      <c r="P1402" s="34">
        <f t="shared" si="1121"/>
        <v>0</v>
      </c>
      <c r="Q1402" s="34">
        <v>0</v>
      </c>
      <c r="R1402" s="34">
        <v>0</v>
      </c>
      <c r="S1402" s="34">
        <v>0</v>
      </c>
      <c r="T1402" s="34">
        <v>0</v>
      </c>
      <c r="U1402" s="34">
        <v>0</v>
      </c>
      <c r="V1402" s="34">
        <v>0</v>
      </c>
      <c r="W1402" s="34">
        <f t="shared" si="1122"/>
        <v>276.66000000000003</v>
      </c>
      <c r="X1402" s="34">
        <v>276.66000000000003</v>
      </c>
      <c r="Y1402" s="34">
        <v>0</v>
      </c>
      <c r="Z1402" s="34">
        <v>0</v>
      </c>
      <c r="AA1402" s="34">
        <v>0</v>
      </c>
      <c r="AB1402" s="34">
        <v>0</v>
      </c>
      <c r="AC1402" s="34">
        <v>0</v>
      </c>
      <c r="AD1402" s="34">
        <f t="shared" si="1123"/>
        <v>5300</v>
      </c>
      <c r="AE1402" s="34">
        <v>5300</v>
      </c>
      <c r="AF1402" s="34">
        <v>0</v>
      </c>
      <c r="AG1402" s="34">
        <v>0</v>
      </c>
      <c r="AH1402" s="34">
        <v>0</v>
      </c>
      <c r="AI1402" s="34">
        <v>0</v>
      </c>
      <c r="AJ1402" s="34">
        <v>0</v>
      </c>
      <c r="AK1402" s="34">
        <f t="shared" si="1124"/>
        <v>0</v>
      </c>
      <c r="AL1402" s="34">
        <v>0</v>
      </c>
      <c r="AM1402" s="34">
        <v>0</v>
      </c>
      <c r="AN1402" s="34">
        <v>0</v>
      </c>
      <c r="AO1402" s="34">
        <v>0</v>
      </c>
      <c r="AP1402" s="34">
        <v>0</v>
      </c>
      <c r="AQ1402" s="34">
        <v>0</v>
      </c>
      <c r="AR1402" s="34">
        <f t="shared" si="1125"/>
        <v>0</v>
      </c>
      <c r="AS1402" s="34">
        <v>0</v>
      </c>
      <c r="AT1402" s="34">
        <v>0</v>
      </c>
      <c r="AU1402" s="34">
        <v>0</v>
      </c>
      <c r="AV1402" s="34">
        <v>0</v>
      </c>
    </row>
    <row r="1403" spans="1:48" ht="114.75" x14ac:dyDescent="0.5">
      <c r="A1403" s="53">
        <v>1298</v>
      </c>
      <c r="B1403" s="50" t="s">
        <v>2651</v>
      </c>
      <c r="C1403" s="51" t="s">
        <v>2652</v>
      </c>
      <c r="D1403" s="52">
        <v>2018</v>
      </c>
      <c r="E1403" s="52">
        <v>2021</v>
      </c>
      <c r="F1403" s="33">
        <v>5576.66</v>
      </c>
      <c r="G1403" s="34">
        <f t="shared" si="1114"/>
        <v>0</v>
      </c>
      <c r="H1403" s="34">
        <f t="shared" si="1115"/>
        <v>0</v>
      </c>
      <c r="I1403" s="34">
        <f t="shared" si="1116"/>
        <v>5576.66</v>
      </c>
      <c r="J1403" s="34">
        <f t="shared" si="1117"/>
        <v>5576.66</v>
      </c>
      <c r="K1403" s="34">
        <f t="shared" si="1118"/>
        <v>0</v>
      </c>
      <c r="L1403" s="34">
        <f t="shared" si="1119"/>
        <v>0</v>
      </c>
      <c r="M1403" s="34">
        <f t="shared" si="1120"/>
        <v>0</v>
      </c>
      <c r="N1403" s="34">
        <v>0</v>
      </c>
      <c r="O1403" s="34">
        <v>0</v>
      </c>
      <c r="P1403" s="34">
        <f t="shared" si="1121"/>
        <v>0</v>
      </c>
      <c r="Q1403" s="34">
        <v>0</v>
      </c>
      <c r="R1403" s="34">
        <v>0</v>
      </c>
      <c r="S1403" s="34">
        <v>0</v>
      </c>
      <c r="T1403" s="34">
        <v>0</v>
      </c>
      <c r="U1403" s="34">
        <v>0</v>
      </c>
      <c r="V1403" s="34">
        <v>0</v>
      </c>
      <c r="W1403" s="34">
        <f t="shared" si="1122"/>
        <v>276.66000000000003</v>
      </c>
      <c r="X1403" s="34">
        <v>276.66000000000003</v>
      </c>
      <c r="Y1403" s="34">
        <v>0</v>
      </c>
      <c r="Z1403" s="34">
        <v>0</v>
      </c>
      <c r="AA1403" s="34">
        <v>0</v>
      </c>
      <c r="AB1403" s="34">
        <v>0</v>
      </c>
      <c r="AC1403" s="34">
        <v>0</v>
      </c>
      <c r="AD1403" s="34">
        <f t="shared" si="1123"/>
        <v>5300</v>
      </c>
      <c r="AE1403" s="34">
        <v>5300</v>
      </c>
      <c r="AF1403" s="34">
        <v>0</v>
      </c>
      <c r="AG1403" s="34">
        <v>0</v>
      </c>
      <c r="AH1403" s="34">
        <v>0</v>
      </c>
      <c r="AI1403" s="34">
        <v>0</v>
      </c>
      <c r="AJ1403" s="34">
        <v>0</v>
      </c>
      <c r="AK1403" s="34">
        <f t="shared" si="1124"/>
        <v>0</v>
      </c>
      <c r="AL1403" s="34">
        <v>0</v>
      </c>
      <c r="AM1403" s="34">
        <v>0</v>
      </c>
      <c r="AN1403" s="34">
        <v>0</v>
      </c>
      <c r="AO1403" s="34">
        <v>0</v>
      </c>
      <c r="AP1403" s="34">
        <v>0</v>
      </c>
      <c r="AQ1403" s="34">
        <v>0</v>
      </c>
      <c r="AR1403" s="34">
        <f t="shared" si="1125"/>
        <v>0</v>
      </c>
      <c r="AS1403" s="34">
        <v>0</v>
      </c>
      <c r="AT1403" s="34">
        <v>0</v>
      </c>
      <c r="AU1403" s="34">
        <v>0</v>
      </c>
      <c r="AV1403" s="34">
        <v>0</v>
      </c>
    </row>
    <row r="1404" spans="1:48" ht="76.5" x14ac:dyDescent="0.5">
      <c r="A1404" s="53">
        <v>1299</v>
      </c>
      <c r="B1404" s="50" t="s">
        <v>2653</v>
      </c>
      <c r="C1404" s="51" t="s">
        <v>2654</v>
      </c>
      <c r="D1404" s="52">
        <v>2018</v>
      </c>
      <c r="E1404" s="52">
        <v>2021</v>
      </c>
      <c r="F1404" s="33">
        <v>3235.01</v>
      </c>
      <c r="G1404" s="34">
        <f t="shared" si="1114"/>
        <v>0</v>
      </c>
      <c r="H1404" s="34">
        <f t="shared" si="1115"/>
        <v>0</v>
      </c>
      <c r="I1404" s="34">
        <f t="shared" si="1116"/>
        <v>3235.01</v>
      </c>
      <c r="J1404" s="34">
        <f t="shared" si="1117"/>
        <v>3235.01</v>
      </c>
      <c r="K1404" s="34">
        <f t="shared" si="1118"/>
        <v>0</v>
      </c>
      <c r="L1404" s="34">
        <f t="shared" si="1119"/>
        <v>0</v>
      </c>
      <c r="M1404" s="34">
        <f t="shared" si="1120"/>
        <v>0</v>
      </c>
      <c r="N1404" s="34">
        <v>0</v>
      </c>
      <c r="O1404" s="34">
        <v>0</v>
      </c>
      <c r="P1404" s="34">
        <f t="shared" si="1121"/>
        <v>0</v>
      </c>
      <c r="Q1404" s="34">
        <v>0</v>
      </c>
      <c r="R1404" s="34">
        <v>0</v>
      </c>
      <c r="S1404" s="34">
        <v>0</v>
      </c>
      <c r="T1404" s="34">
        <v>0</v>
      </c>
      <c r="U1404" s="34">
        <v>0</v>
      </c>
      <c r="V1404" s="34">
        <v>0</v>
      </c>
      <c r="W1404" s="34">
        <f t="shared" si="1122"/>
        <v>235.01</v>
      </c>
      <c r="X1404" s="34">
        <v>235.01</v>
      </c>
      <c r="Y1404" s="34">
        <v>0</v>
      </c>
      <c r="Z1404" s="34">
        <v>0</v>
      </c>
      <c r="AA1404" s="34">
        <v>0</v>
      </c>
      <c r="AB1404" s="34">
        <v>0</v>
      </c>
      <c r="AC1404" s="34">
        <v>0</v>
      </c>
      <c r="AD1404" s="34">
        <f t="shared" si="1123"/>
        <v>3000</v>
      </c>
      <c r="AE1404" s="34">
        <v>3000</v>
      </c>
      <c r="AF1404" s="34">
        <v>0</v>
      </c>
      <c r="AG1404" s="34">
        <v>0</v>
      </c>
      <c r="AH1404" s="34">
        <v>0</v>
      </c>
      <c r="AI1404" s="34">
        <v>0</v>
      </c>
      <c r="AJ1404" s="34">
        <v>0</v>
      </c>
      <c r="AK1404" s="34">
        <f t="shared" si="1124"/>
        <v>0</v>
      </c>
      <c r="AL1404" s="34">
        <v>0</v>
      </c>
      <c r="AM1404" s="34">
        <v>0</v>
      </c>
      <c r="AN1404" s="34">
        <v>0</v>
      </c>
      <c r="AO1404" s="34">
        <v>0</v>
      </c>
      <c r="AP1404" s="34">
        <v>0</v>
      </c>
      <c r="AQ1404" s="34">
        <v>0</v>
      </c>
      <c r="AR1404" s="34">
        <f t="shared" si="1125"/>
        <v>0</v>
      </c>
      <c r="AS1404" s="34">
        <v>0</v>
      </c>
      <c r="AT1404" s="34">
        <v>0</v>
      </c>
      <c r="AU1404" s="34">
        <v>0</v>
      </c>
      <c r="AV1404" s="34">
        <v>0</v>
      </c>
    </row>
    <row r="1405" spans="1:48" ht="114.75" x14ac:dyDescent="0.5">
      <c r="A1405" s="53">
        <v>1300</v>
      </c>
      <c r="B1405" s="50" t="s">
        <v>2655</v>
      </c>
      <c r="C1405" s="51" t="s">
        <v>2656</v>
      </c>
      <c r="D1405" s="52">
        <v>2018</v>
      </c>
      <c r="E1405" s="52">
        <v>2021</v>
      </c>
      <c r="F1405" s="33">
        <v>7882.7</v>
      </c>
      <c r="G1405" s="34">
        <f t="shared" si="1114"/>
        <v>0</v>
      </c>
      <c r="H1405" s="34">
        <f t="shared" si="1115"/>
        <v>0</v>
      </c>
      <c r="I1405" s="34">
        <f t="shared" si="1116"/>
        <v>7882.7</v>
      </c>
      <c r="J1405" s="34">
        <f t="shared" si="1117"/>
        <v>7882.7</v>
      </c>
      <c r="K1405" s="34">
        <f t="shared" si="1118"/>
        <v>0</v>
      </c>
      <c r="L1405" s="34">
        <f t="shared" si="1119"/>
        <v>0</v>
      </c>
      <c r="M1405" s="34">
        <f t="shared" si="1120"/>
        <v>0</v>
      </c>
      <c r="N1405" s="34">
        <v>0</v>
      </c>
      <c r="O1405" s="34">
        <v>0</v>
      </c>
      <c r="P1405" s="34">
        <f t="shared" si="1121"/>
        <v>0</v>
      </c>
      <c r="Q1405" s="34">
        <v>0</v>
      </c>
      <c r="R1405" s="34">
        <v>0</v>
      </c>
      <c r="S1405" s="34">
        <v>0</v>
      </c>
      <c r="T1405" s="34">
        <v>0</v>
      </c>
      <c r="U1405" s="34">
        <v>0</v>
      </c>
      <c r="V1405" s="34">
        <v>0</v>
      </c>
      <c r="W1405" s="34">
        <f t="shared" si="1122"/>
        <v>382.7</v>
      </c>
      <c r="X1405" s="34">
        <v>382.7</v>
      </c>
      <c r="Y1405" s="34">
        <v>0</v>
      </c>
      <c r="Z1405" s="34">
        <v>0</v>
      </c>
      <c r="AA1405" s="34">
        <v>0</v>
      </c>
      <c r="AB1405" s="34">
        <v>0</v>
      </c>
      <c r="AC1405" s="34">
        <v>0</v>
      </c>
      <c r="AD1405" s="34">
        <f t="shared" si="1123"/>
        <v>7500</v>
      </c>
      <c r="AE1405" s="34">
        <v>7500</v>
      </c>
      <c r="AF1405" s="34">
        <v>0</v>
      </c>
      <c r="AG1405" s="34">
        <v>0</v>
      </c>
      <c r="AH1405" s="34">
        <v>0</v>
      </c>
      <c r="AI1405" s="34">
        <v>0</v>
      </c>
      <c r="AJ1405" s="34">
        <v>0</v>
      </c>
      <c r="AK1405" s="34">
        <f t="shared" si="1124"/>
        <v>0</v>
      </c>
      <c r="AL1405" s="34">
        <v>0</v>
      </c>
      <c r="AM1405" s="34">
        <v>0</v>
      </c>
      <c r="AN1405" s="34">
        <v>0</v>
      </c>
      <c r="AO1405" s="34">
        <v>0</v>
      </c>
      <c r="AP1405" s="34">
        <v>0</v>
      </c>
      <c r="AQ1405" s="34">
        <v>0</v>
      </c>
      <c r="AR1405" s="34">
        <f t="shared" si="1125"/>
        <v>0</v>
      </c>
      <c r="AS1405" s="34">
        <v>0</v>
      </c>
      <c r="AT1405" s="34">
        <v>0</v>
      </c>
      <c r="AU1405" s="34">
        <v>0</v>
      </c>
      <c r="AV1405" s="34">
        <v>0</v>
      </c>
    </row>
    <row r="1406" spans="1:48" ht="114.75" x14ac:dyDescent="0.5">
      <c r="A1406" s="53">
        <v>1301</v>
      </c>
      <c r="B1406" s="50" t="s">
        <v>2657</v>
      </c>
      <c r="C1406" s="51" t="s">
        <v>2658</v>
      </c>
      <c r="D1406" s="52">
        <v>2018</v>
      </c>
      <c r="E1406" s="52">
        <v>2021</v>
      </c>
      <c r="F1406" s="33">
        <v>7882.7</v>
      </c>
      <c r="G1406" s="34">
        <f t="shared" si="1114"/>
        <v>0</v>
      </c>
      <c r="H1406" s="34">
        <f t="shared" si="1115"/>
        <v>0</v>
      </c>
      <c r="I1406" s="34">
        <f t="shared" si="1116"/>
        <v>7882.7</v>
      </c>
      <c r="J1406" s="34">
        <f t="shared" si="1117"/>
        <v>7882.7</v>
      </c>
      <c r="K1406" s="34">
        <f t="shared" si="1118"/>
        <v>0</v>
      </c>
      <c r="L1406" s="34">
        <f t="shared" si="1119"/>
        <v>0</v>
      </c>
      <c r="M1406" s="34">
        <f t="shared" si="1120"/>
        <v>0</v>
      </c>
      <c r="N1406" s="34">
        <v>0</v>
      </c>
      <c r="O1406" s="34">
        <v>0</v>
      </c>
      <c r="P1406" s="34">
        <f t="shared" si="1121"/>
        <v>0</v>
      </c>
      <c r="Q1406" s="34">
        <v>0</v>
      </c>
      <c r="R1406" s="34">
        <v>0</v>
      </c>
      <c r="S1406" s="34">
        <v>0</v>
      </c>
      <c r="T1406" s="34">
        <v>0</v>
      </c>
      <c r="U1406" s="34">
        <v>0</v>
      </c>
      <c r="V1406" s="34">
        <v>0</v>
      </c>
      <c r="W1406" s="34">
        <f t="shared" si="1122"/>
        <v>382.7</v>
      </c>
      <c r="X1406" s="34">
        <v>382.7</v>
      </c>
      <c r="Y1406" s="34">
        <v>0</v>
      </c>
      <c r="Z1406" s="34">
        <v>0</v>
      </c>
      <c r="AA1406" s="34">
        <v>0</v>
      </c>
      <c r="AB1406" s="34">
        <v>0</v>
      </c>
      <c r="AC1406" s="34">
        <v>0</v>
      </c>
      <c r="AD1406" s="34">
        <f t="shared" si="1123"/>
        <v>7500</v>
      </c>
      <c r="AE1406" s="34">
        <v>7500</v>
      </c>
      <c r="AF1406" s="34">
        <v>0</v>
      </c>
      <c r="AG1406" s="34">
        <v>0</v>
      </c>
      <c r="AH1406" s="34">
        <v>0</v>
      </c>
      <c r="AI1406" s="34">
        <v>0</v>
      </c>
      <c r="AJ1406" s="34">
        <v>0</v>
      </c>
      <c r="AK1406" s="34">
        <f t="shared" si="1124"/>
        <v>0</v>
      </c>
      <c r="AL1406" s="34">
        <v>0</v>
      </c>
      <c r="AM1406" s="34">
        <v>0</v>
      </c>
      <c r="AN1406" s="34">
        <v>0</v>
      </c>
      <c r="AO1406" s="34">
        <v>0</v>
      </c>
      <c r="AP1406" s="34">
        <v>0</v>
      </c>
      <c r="AQ1406" s="34">
        <v>0</v>
      </c>
      <c r="AR1406" s="34">
        <f t="shared" si="1125"/>
        <v>0</v>
      </c>
      <c r="AS1406" s="34">
        <v>0</v>
      </c>
      <c r="AT1406" s="34">
        <v>0</v>
      </c>
      <c r="AU1406" s="34">
        <v>0</v>
      </c>
      <c r="AV1406" s="34">
        <v>0</v>
      </c>
    </row>
    <row r="1407" spans="1:48" ht="114.75" x14ac:dyDescent="0.5">
      <c r="A1407" s="53">
        <v>1302</v>
      </c>
      <c r="B1407" s="50" t="s">
        <v>2659</v>
      </c>
      <c r="C1407" s="51" t="s">
        <v>2660</v>
      </c>
      <c r="D1407" s="52">
        <v>2018</v>
      </c>
      <c r="E1407" s="52">
        <v>2021</v>
      </c>
      <c r="F1407" s="33">
        <v>5576.66</v>
      </c>
      <c r="G1407" s="34">
        <f t="shared" si="1114"/>
        <v>0</v>
      </c>
      <c r="H1407" s="34">
        <f t="shared" si="1115"/>
        <v>0</v>
      </c>
      <c r="I1407" s="34">
        <f t="shared" si="1116"/>
        <v>5576.66</v>
      </c>
      <c r="J1407" s="34">
        <f t="shared" si="1117"/>
        <v>5576.66</v>
      </c>
      <c r="K1407" s="34">
        <f t="shared" si="1118"/>
        <v>0</v>
      </c>
      <c r="L1407" s="34">
        <f t="shared" si="1119"/>
        <v>0</v>
      </c>
      <c r="M1407" s="34">
        <f t="shared" si="1120"/>
        <v>0</v>
      </c>
      <c r="N1407" s="34">
        <v>0</v>
      </c>
      <c r="O1407" s="34">
        <v>0</v>
      </c>
      <c r="P1407" s="34">
        <f t="shared" si="1121"/>
        <v>0</v>
      </c>
      <c r="Q1407" s="34">
        <v>0</v>
      </c>
      <c r="R1407" s="34">
        <v>0</v>
      </c>
      <c r="S1407" s="34">
        <v>0</v>
      </c>
      <c r="T1407" s="34">
        <v>0</v>
      </c>
      <c r="U1407" s="34">
        <v>0</v>
      </c>
      <c r="V1407" s="34">
        <v>0</v>
      </c>
      <c r="W1407" s="34">
        <f t="shared" si="1122"/>
        <v>276.66000000000003</v>
      </c>
      <c r="X1407" s="34">
        <v>276.66000000000003</v>
      </c>
      <c r="Y1407" s="34">
        <v>0</v>
      </c>
      <c r="Z1407" s="34">
        <v>0</v>
      </c>
      <c r="AA1407" s="34">
        <v>0</v>
      </c>
      <c r="AB1407" s="34">
        <v>0</v>
      </c>
      <c r="AC1407" s="34">
        <v>0</v>
      </c>
      <c r="AD1407" s="34">
        <f t="shared" si="1123"/>
        <v>5300</v>
      </c>
      <c r="AE1407" s="34">
        <v>5300</v>
      </c>
      <c r="AF1407" s="34">
        <v>0</v>
      </c>
      <c r="AG1407" s="34">
        <v>0</v>
      </c>
      <c r="AH1407" s="34">
        <v>0</v>
      </c>
      <c r="AI1407" s="34">
        <v>0</v>
      </c>
      <c r="AJ1407" s="34">
        <v>0</v>
      </c>
      <c r="AK1407" s="34">
        <f t="shared" si="1124"/>
        <v>0</v>
      </c>
      <c r="AL1407" s="34">
        <v>0</v>
      </c>
      <c r="AM1407" s="34">
        <v>0</v>
      </c>
      <c r="AN1407" s="34">
        <v>0</v>
      </c>
      <c r="AO1407" s="34">
        <v>0</v>
      </c>
      <c r="AP1407" s="34">
        <v>0</v>
      </c>
      <c r="AQ1407" s="34">
        <v>0</v>
      </c>
      <c r="AR1407" s="34">
        <f t="shared" si="1125"/>
        <v>0</v>
      </c>
      <c r="AS1407" s="34">
        <v>0</v>
      </c>
      <c r="AT1407" s="34">
        <v>0</v>
      </c>
      <c r="AU1407" s="34">
        <v>0</v>
      </c>
      <c r="AV1407" s="34">
        <v>0</v>
      </c>
    </row>
    <row r="1408" spans="1:48" ht="76.5" x14ac:dyDescent="0.5">
      <c r="A1408" s="53">
        <v>1303</v>
      </c>
      <c r="B1408" s="50" t="s">
        <v>2641</v>
      </c>
      <c r="C1408" s="51" t="s">
        <v>2661</v>
      </c>
      <c r="D1408" s="52">
        <v>2018</v>
      </c>
      <c r="E1408" s="52">
        <v>2021</v>
      </c>
      <c r="F1408" s="33">
        <v>3235.01</v>
      </c>
      <c r="G1408" s="34">
        <f t="shared" si="1114"/>
        <v>0</v>
      </c>
      <c r="H1408" s="34">
        <f t="shared" si="1115"/>
        <v>0</v>
      </c>
      <c r="I1408" s="34">
        <f t="shared" si="1116"/>
        <v>3235.01</v>
      </c>
      <c r="J1408" s="34">
        <f t="shared" si="1117"/>
        <v>3235.01</v>
      </c>
      <c r="K1408" s="34">
        <f t="shared" si="1118"/>
        <v>0</v>
      </c>
      <c r="L1408" s="34">
        <f t="shared" si="1119"/>
        <v>0</v>
      </c>
      <c r="M1408" s="34">
        <f t="shared" si="1120"/>
        <v>0</v>
      </c>
      <c r="N1408" s="34">
        <v>0</v>
      </c>
      <c r="O1408" s="34">
        <v>0</v>
      </c>
      <c r="P1408" s="34">
        <f t="shared" si="1121"/>
        <v>0</v>
      </c>
      <c r="Q1408" s="34">
        <v>0</v>
      </c>
      <c r="R1408" s="34">
        <v>0</v>
      </c>
      <c r="S1408" s="34">
        <v>0</v>
      </c>
      <c r="T1408" s="34">
        <v>0</v>
      </c>
      <c r="U1408" s="34">
        <v>0</v>
      </c>
      <c r="V1408" s="34">
        <v>0</v>
      </c>
      <c r="W1408" s="34">
        <f t="shared" si="1122"/>
        <v>235.01</v>
      </c>
      <c r="X1408" s="34">
        <v>235.01</v>
      </c>
      <c r="Y1408" s="34">
        <v>0</v>
      </c>
      <c r="Z1408" s="34">
        <v>0</v>
      </c>
      <c r="AA1408" s="34">
        <v>0</v>
      </c>
      <c r="AB1408" s="34">
        <v>0</v>
      </c>
      <c r="AC1408" s="34">
        <v>0</v>
      </c>
      <c r="AD1408" s="34">
        <f t="shared" si="1123"/>
        <v>3000</v>
      </c>
      <c r="AE1408" s="34">
        <v>3000</v>
      </c>
      <c r="AF1408" s="34">
        <v>0</v>
      </c>
      <c r="AG1408" s="34">
        <v>0</v>
      </c>
      <c r="AH1408" s="34">
        <v>0</v>
      </c>
      <c r="AI1408" s="34">
        <v>0</v>
      </c>
      <c r="AJ1408" s="34">
        <v>0</v>
      </c>
      <c r="AK1408" s="34">
        <f t="shared" si="1124"/>
        <v>0</v>
      </c>
      <c r="AL1408" s="34">
        <v>0</v>
      </c>
      <c r="AM1408" s="34">
        <v>0</v>
      </c>
      <c r="AN1408" s="34">
        <v>0</v>
      </c>
      <c r="AO1408" s="34">
        <v>0</v>
      </c>
      <c r="AP1408" s="34">
        <v>0</v>
      </c>
      <c r="AQ1408" s="34">
        <v>0</v>
      </c>
      <c r="AR1408" s="34">
        <f t="shared" si="1125"/>
        <v>0</v>
      </c>
      <c r="AS1408" s="34">
        <v>0</v>
      </c>
      <c r="AT1408" s="34">
        <v>0</v>
      </c>
      <c r="AU1408" s="34">
        <v>0</v>
      </c>
      <c r="AV1408" s="34">
        <v>0</v>
      </c>
    </row>
    <row r="1409" spans="1:48" ht="114.75" x14ac:dyDescent="0.5">
      <c r="A1409" s="53">
        <v>1304</v>
      </c>
      <c r="B1409" s="50" t="s">
        <v>2662</v>
      </c>
      <c r="C1409" s="51" t="s">
        <v>2663</v>
      </c>
      <c r="D1409" s="52">
        <v>2018</v>
      </c>
      <c r="E1409" s="52">
        <v>2021</v>
      </c>
      <c r="F1409" s="33">
        <v>7882.7</v>
      </c>
      <c r="G1409" s="34">
        <f t="shared" si="1114"/>
        <v>0</v>
      </c>
      <c r="H1409" s="34">
        <f t="shared" si="1115"/>
        <v>0</v>
      </c>
      <c r="I1409" s="34">
        <f t="shared" si="1116"/>
        <v>7882.7</v>
      </c>
      <c r="J1409" s="34">
        <f t="shared" si="1117"/>
        <v>7882.7</v>
      </c>
      <c r="K1409" s="34">
        <f t="shared" si="1118"/>
        <v>0</v>
      </c>
      <c r="L1409" s="34">
        <f t="shared" si="1119"/>
        <v>0</v>
      </c>
      <c r="M1409" s="34">
        <f t="shared" si="1120"/>
        <v>0</v>
      </c>
      <c r="N1409" s="34">
        <v>0</v>
      </c>
      <c r="O1409" s="34">
        <v>0</v>
      </c>
      <c r="P1409" s="34">
        <f t="shared" si="1121"/>
        <v>0</v>
      </c>
      <c r="Q1409" s="34">
        <v>0</v>
      </c>
      <c r="R1409" s="34">
        <v>0</v>
      </c>
      <c r="S1409" s="34">
        <v>0</v>
      </c>
      <c r="T1409" s="34">
        <v>0</v>
      </c>
      <c r="U1409" s="34">
        <v>0</v>
      </c>
      <c r="V1409" s="34">
        <v>0</v>
      </c>
      <c r="W1409" s="34">
        <f t="shared" si="1122"/>
        <v>382.7</v>
      </c>
      <c r="X1409" s="34">
        <v>382.7</v>
      </c>
      <c r="Y1409" s="34">
        <v>0</v>
      </c>
      <c r="Z1409" s="34">
        <v>0</v>
      </c>
      <c r="AA1409" s="34">
        <v>0</v>
      </c>
      <c r="AB1409" s="34">
        <v>0</v>
      </c>
      <c r="AC1409" s="34">
        <v>0</v>
      </c>
      <c r="AD1409" s="34">
        <f t="shared" si="1123"/>
        <v>7500</v>
      </c>
      <c r="AE1409" s="34">
        <v>7500</v>
      </c>
      <c r="AF1409" s="34">
        <v>0</v>
      </c>
      <c r="AG1409" s="34">
        <v>0</v>
      </c>
      <c r="AH1409" s="34">
        <v>0</v>
      </c>
      <c r="AI1409" s="34">
        <v>0</v>
      </c>
      <c r="AJ1409" s="34">
        <v>0</v>
      </c>
      <c r="AK1409" s="34">
        <f t="shared" si="1124"/>
        <v>0</v>
      </c>
      <c r="AL1409" s="34">
        <v>0</v>
      </c>
      <c r="AM1409" s="34">
        <v>0</v>
      </c>
      <c r="AN1409" s="34">
        <v>0</v>
      </c>
      <c r="AO1409" s="34">
        <v>0</v>
      </c>
      <c r="AP1409" s="34">
        <v>0</v>
      </c>
      <c r="AQ1409" s="34">
        <v>0</v>
      </c>
      <c r="AR1409" s="34">
        <f t="shared" si="1125"/>
        <v>0</v>
      </c>
      <c r="AS1409" s="34">
        <v>0</v>
      </c>
      <c r="AT1409" s="34">
        <v>0</v>
      </c>
      <c r="AU1409" s="34">
        <v>0</v>
      </c>
      <c r="AV1409" s="34">
        <v>0</v>
      </c>
    </row>
    <row r="1410" spans="1:48" ht="76.5" x14ac:dyDescent="0.5">
      <c r="A1410" s="53">
        <v>1305</v>
      </c>
      <c r="B1410" s="50" t="s">
        <v>2664</v>
      </c>
      <c r="C1410" s="51" t="s">
        <v>2665</v>
      </c>
      <c r="D1410" s="52">
        <v>2018</v>
      </c>
      <c r="E1410" s="52">
        <v>2021</v>
      </c>
      <c r="F1410" s="33">
        <v>3235.01</v>
      </c>
      <c r="G1410" s="34">
        <f t="shared" si="1114"/>
        <v>0</v>
      </c>
      <c r="H1410" s="34">
        <f t="shared" si="1115"/>
        <v>0</v>
      </c>
      <c r="I1410" s="34">
        <f t="shared" si="1116"/>
        <v>3235.01</v>
      </c>
      <c r="J1410" s="34">
        <f t="shared" si="1117"/>
        <v>3235.01</v>
      </c>
      <c r="K1410" s="34">
        <f t="shared" si="1118"/>
        <v>0</v>
      </c>
      <c r="L1410" s="34">
        <f t="shared" si="1119"/>
        <v>0</v>
      </c>
      <c r="M1410" s="34">
        <f t="shared" si="1120"/>
        <v>0</v>
      </c>
      <c r="N1410" s="34">
        <v>0</v>
      </c>
      <c r="O1410" s="34">
        <v>0</v>
      </c>
      <c r="P1410" s="34">
        <f t="shared" si="1121"/>
        <v>0</v>
      </c>
      <c r="Q1410" s="34">
        <v>0</v>
      </c>
      <c r="R1410" s="34">
        <v>0</v>
      </c>
      <c r="S1410" s="34">
        <v>0</v>
      </c>
      <c r="T1410" s="34">
        <v>0</v>
      </c>
      <c r="U1410" s="34">
        <v>0</v>
      </c>
      <c r="V1410" s="34">
        <v>0</v>
      </c>
      <c r="W1410" s="34">
        <f t="shared" si="1122"/>
        <v>235.01</v>
      </c>
      <c r="X1410" s="34">
        <v>235.01</v>
      </c>
      <c r="Y1410" s="34">
        <v>0</v>
      </c>
      <c r="Z1410" s="34">
        <v>0</v>
      </c>
      <c r="AA1410" s="34">
        <v>0</v>
      </c>
      <c r="AB1410" s="34">
        <v>0</v>
      </c>
      <c r="AC1410" s="34">
        <v>0</v>
      </c>
      <c r="AD1410" s="34">
        <f t="shared" si="1123"/>
        <v>3000</v>
      </c>
      <c r="AE1410" s="34">
        <v>3000</v>
      </c>
      <c r="AF1410" s="34">
        <v>0</v>
      </c>
      <c r="AG1410" s="34">
        <v>0</v>
      </c>
      <c r="AH1410" s="34">
        <v>0</v>
      </c>
      <c r="AI1410" s="34">
        <v>0</v>
      </c>
      <c r="AJ1410" s="34">
        <v>0</v>
      </c>
      <c r="AK1410" s="34">
        <f t="shared" si="1124"/>
        <v>0</v>
      </c>
      <c r="AL1410" s="34">
        <v>0</v>
      </c>
      <c r="AM1410" s="34">
        <v>0</v>
      </c>
      <c r="AN1410" s="34">
        <v>0</v>
      </c>
      <c r="AO1410" s="34">
        <v>0</v>
      </c>
      <c r="AP1410" s="34">
        <v>0</v>
      </c>
      <c r="AQ1410" s="34">
        <v>0</v>
      </c>
      <c r="AR1410" s="34">
        <f t="shared" si="1125"/>
        <v>0</v>
      </c>
      <c r="AS1410" s="34">
        <v>0</v>
      </c>
      <c r="AT1410" s="34">
        <v>0</v>
      </c>
      <c r="AU1410" s="34">
        <v>0</v>
      </c>
      <c r="AV1410" s="34">
        <v>0</v>
      </c>
    </row>
    <row r="1411" spans="1:48" ht="76.5" x14ac:dyDescent="0.5">
      <c r="A1411" s="53">
        <v>1306</v>
      </c>
      <c r="B1411" s="50" t="s">
        <v>2666</v>
      </c>
      <c r="C1411" s="51" t="s">
        <v>2667</v>
      </c>
      <c r="D1411" s="52">
        <v>2018</v>
      </c>
      <c r="E1411" s="52">
        <v>2021</v>
      </c>
      <c r="F1411" s="33">
        <v>5576.66</v>
      </c>
      <c r="G1411" s="34">
        <f t="shared" si="1114"/>
        <v>0</v>
      </c>
      <c r="H1411" s="34">
        <f t="shared" si="1115"/>
        <v>0</v>
      </c>
      <c r="I1411" s="34">
        <f t="shared" si="1116"/>
        <v>5576.66</v>
      </c>
      <c r="J1411" s="34">
        <f t="shared" si="1117"/>
        <v>5576.66</v>
      </c>
      <c r="K1411" s="34">
        <f t="shared" si="1118"/>
        <v>0</v>
      </c>
      <c r="L1411" s="34">
        <f t="shared" si="1119"/>
        <v>0</v>
      </c>
      <c r="M1411" s="34">
        <f t="shared" si="1120"/>
        <v>0</v>
      </c>
      <c r="N1411" s="34">
        <v>0</v>
      </c>
      <c r="O1411" s="34">
        <v>0</v>
      </c>
      <c r="P1411" s="34">
        <f t="shared" si="1121"/>
        <v>0</v>
      </c>
      <c r="Q1411" s="34">
        <v>0</v>
      </c>
      <c r="R1411" s="34">
        <v>0</v>
      </c>
      <c r="S1411" s="34">
        <v>0</v>
      </c>
      <c r="T1411" s="34">
        <v>0</v>
      </c>
      <c r="U1411" s="34">
        <v>0</v>
      </c>
      <c r="V1411" s="34">
        <v>0</v>
      </c>
      <c r="W1411" s="34">
        <f t="shared" si="1122"/>
        <v>576.66</v>
      </c>
      <c r="X1411" s="34">
        <v>576.66</v>
      </c>
      <c r="Y1411" s="34">
        <v>0</v>
      </c>
      <c r="Z1411" s="34">
        <v>0</v>
      </c>
      <c r="AA1411" s="34">
        <v>0</v>
      </c>
      <c r="AB1411" s="34">
        <v>0</v>
      </c>
      <c r="AC1411" s="34">
        <v>0</v>
      </c>
      <c r="AD1411" s="34">
        <f t="shared" si="1123"/>
        <v>5000</v>
      </c>
      <c r="AE1411" s="34">
        <v>5000</v>
      </c>
      <c r="AF1411" s="34">
        <v>0</v>
      </c>
      <c r="AG1411" s="34">
        <v>0</v>
      </c>
      <c r="AH1411" s="34">
        <v>0</v>
      </c>
      <c r="AI1411" s="34">
        <v>0</v>
      </c>
      <c r="AJ1411" s="34">
        <v>0</v>
      </c>
      <c r="AK1411" s="34">
        <f t="shared" si="1124"/>
        <v>0</v>
      </c>
      <c r="AL1411" s="34">
        <v>0</v>
      </c>
      <c r="AM1411" s="34">
        <v>0</v>
      </c>
      <c r="AN1411" s="34">
        <v>0</v>
      </c>
      <c r="AO1411" s="34">
        <v>0</v>
      </c>
      <c r="AP1411" s="34">
        <v>0</v>
      </c>
      <c r="AQ1411" s="34">
        <v>0</v>
      </c>
      <c r="AR1411" s="34">
        <f t="shared" si="1125"/>
        <v>0</v>
      </c>
      <c r="AS1411" s="34">
        <v>0</v>
      </c>
      <c r="AT1411" s="34">
        <v>0</v>
      </c>
      <c r="AU1411" s="34">
        <v>0</v>
      </c>
      <c r="AV1411" s="34">
        <v>0</v>
      </c>
    </row>
    <row r="1412" spans="1:48" ht="76.5" x14ac:dyDescent="0.5">
      <c r="A1412" s="53">
        <v>1307</v>
      </c>
      <c r="B1412" s="50" t="s">
        <v>2668</v>
      </c>
      <c r="C1412" s="51" t="s">
        <v>2669</v>
      </c>
      <c r="D1412" s="52">
        <v>2018</v>
      </c>
      <c r="E1412" s="52">
        <v>2021</v>
      </c>
      <c r="F1412" s="33">
        <v>3235.01</v>
      </c>
      <c r="G1412" s="34">
        <f t="shared" si="1114"/>
        <v>0</v>
      </c>
      <c r="H1412" s="34">
        <f t="shared" si="1115"/>
        <v>0</v>
      </c>
      <c r="I1412" s="34">
        <f t="shared" si="1116"/>
        <v>3235.01</v>
      </c>
      <c r="J1412" s="34">
        <f t="shared" si="1117"/>
        <v>3235.01</v>
      </c>
      <c r="K1412" s="34">
        <f t="shared" si="1118"/>
        <v>0</v>
      </c>
      <c r="L1412" s="34">
        <f t="shared" si="1119"/>
        <v>0</v>
      </c>
      <c r="M1412" s="34">
        <f t="shared" si="1120"/>
        <v>0</v>
      </c>
      <c r="N1412" s="34">
        <v>0</v>
      </c>
      <c r="O1412" s="34">
        <v>0</v>
      </c>
      <c r="P1412" s="34">
        <f t="shared" si="1121"/>
        <v>0</v>
      </c>
      <c r="Q1412" s="34">
        <v>0</v>
      </c>
      <c r="R1412" s="34">
        <v>0</v>
      </c>
      <c r="S1412" s="34">
        <v>0</v>
      </c>
      <c r="T1412" s="34">
        <v>0</v>
      </c>
      <c r="U1412" s="34">
        <v>0</v>
      </c>
      <c r="V1412" s="34">
        <v>0</v>
      </c>
      <c r="W1412" s="34">
        <f t="shared" si="1122"/>
        <v>235.01</v>
      </c>
      <c r="X1412" s="34">
        <v>235.01</v>
      </c>
      <c r="Y1412" s="34">
        <v>0</v>
      </c>
      <c r="Z1412" s="34">
        <v>0</v>
      </c>
      <c r="AA1412" s="34">
        <v>0</v>
      </c>
      <c r="AB1412" s="34">
        <v>0</v>
      </c>
      <c r="AC1412" s="34">
        <v>0</v>
      </c>
      <c r="AD1412" s="34">
        <f t="shared" si="1123"/>
        <v>3000</v>
      </c>
      <c r="AE1412" s="34">
        <v>3000</v>
      </c>
      <c r="AF1412" s="34">
        <v>0</v>
      </c>
      <c r="AG1412" s="34">
        <v>0</v>
      </c>
      <c r="AH1412" s="34">
        <v>0</v>
      </c>
      <c r="AI1412" s="34">
        <v>0</v>
      </c>
      <c r="AJ1412" s="34">
        <v>0</v>
      </c>
      <c r="AK1412" s="34">
        <f t="shared" si="1124"/>
        <v>0</v>
      </c>
      <c r="AL1412" s="34">
        <v>0</v>
      </c>
      <c r="AM1412" s="34">
        <v>0</v>
      </c>
      <c r="AN1412" s="34">
        <v>0</v>
      </c>
      <c r="AO1412" s="34">
        <v>0</v>
      </c>
      <c r="AP1412" s="34">
        <v>0</v>
      </c>
      <c r="AQ1412" s="34">
        <v>0</v>
      </c>
      <c r="AR1412" s="34">
        <f t="shared" si="1125"/>
        <v>0</v>
      </c>
      <c r="AS1412" s="34">
        <v>0</v>
      </c>
      <c r="AT1412" s="34">
        <v>0</v>
      </c>
      <c r="AU1412" s="34">
        <v>0</v>
      </c>
      <c r="AV1412" s="34">
        <v>0</v>
      </c>
    </row>
    <row r="1413" spans="1:48" ht="114.75" x14ac:dyDescent="0.5">
      <c r="A1413" s="53">
        <v>1308</v>
      </c>
      <c r="B1413" s="50" t="s">
        <v>2670</v>
      </c>
      <c r="C1413" s="51" t="s">
        <v>2671</v>
      </c>
      <c r="D1413" s="52">
        <v>2018</v>
      </c>
      <c r="E1413" s="52">
        <v>2021</v>
      </c>
      <c r="F1413" s="33">
        <v>3235.01</v>
      </c>
      <c r="G1413" s="34">
        <f t="shared" si="1114"/>
        <v>0</v>
      </c>
      <c r="H1413" s="34">
        <f t="shared" si="1115"/>
        <v>0</v>
      </c>
      <c r="I1413" s="34">
        <f t="shared" si="1116"/>
        <v>3235.01</v>
      </c>
      <c r="J1413" s="34">
        <f t="shared" si="1117"/>
        <v>3235.01</v>
      </c>
      <c r="K1413" s="34">
        <f t="shared" si="1118"/>
        <v>0</v>
      </c>
      <c r="L1413" s="34">
        <f t="shared" si="1119"/>
        <v>0</v>
      </c>
      <c r="M1413" s="34">
        <f t="shared" si="1120"/>
        <v>0</v>
      </c>
      <c r="N1413" s="34">
        <v>0</v>
      </c>
      <c r="O1413" s="34">
        <v>0</v>
      </c>
      <c r="P1413" s="34">
        <f t="shared" si="1121"/>
        <v>0</v>
      </c>
      <c r="Q1413" s="34">
        <v>0</v>
      </c>
      <c r="R1413" s="34">
        <v>0</v>
      </c>
      <c r="S1413" s="34">
        <v>0</v>
      </c>
      <c r="T1413" s="34">
        <v>0</v>
      </c>
      <c r="U1413" s="34">
        <v>0</v>
      </c>
      <c r="V1413" s="34">
        <v>0</v>
      </c>
      <c r="W1413" s="34">
        <f t="shared" si="1122"/>
        <v>235.01</v>
      </c>
      <c r="X1413" s="34">
        <v>235.01</v>
      </c>
      <c r="Y1413" s="34">
        <v>0</v>
      </c>
      <c r="Z1413" s="34">
        <v>0</v>
      </c>
      <c r="AA1413" s="34">
        <v>0</v>
      </c>
      <c r="AB1413" s="34">
        <v>0</v>
      </c>
      <c r="AC1413" s="34">
        <v>0</v>
      </c>
      <c r="AD1413" s="34">
        <f t="shared" si="1123"/>
        <v>3000</v>
      </c>
      <c r="AE1413" s="34">
        <v>3000</v>
      </c>
      <c r="AF1413" s="34">
        <v>0</v>
      </c>
      <c r="AG1413" s="34">
        <v>0</v>
      </c>
      <c r="AH1413" s="34">
        <v>0</v>
      </c>
      <c r="AI1413" s="34">
        <v>0</v>
      </c>
      <c r="AJ1413" s="34">
        <v>0</v>
      </c>
      <c r="AK1413" s="34">
        <f t="shared" si="1124"/>
        <v>0</v>
      </c>
      <c r="AL1413" s="34">
        <v>0</v>
      </c>
      <c r="AM1413" s="34">
        <v>0</v>
      </c>
      <c r="AN1413" s="34">
        <v>0</v>
      </c>
      <c r="AO1413" s="34">
        <v>0</v>
      </c>
      <c r="AP1413" s="34">
        <v>0</v>
      </c>
      <c r="AQ1413" s="34">
        <v>0</v>
      </c>
      <c r="AR1413" s="34">
        <f t="shared" si="1125"/>
        <v>0</v>
      </c>
      <c r="AS1413" s="34">
        <v>0</v>
      </c>
      <c r="AT1413" s="34">
        <v>0</v>
      </c>
      <c r="AU1413" s="34">
        <v>0</v>
      </c>
      <c r="AV1413" s="34">
        <v>0</v>
      </c>
    </row>
    <row r="1414" spans="1:48" ht="76.5" x14ac:dyDescent="0.5">
      <c r="A1414" s="53">
        <v>1309</v>
      </c>
      <c r="B1414" s="50" t="s">
        <v>2653</v>
      </c>
      <c r="C1414" s="51" t="s">
        <v>2672</v>
      </c>
      <c r="D1414" s="52">
        <v>2018</v>
      </c>
      <c r="E1414" s="52">
        <v>2022</v>
      </c>
      <c r="F1414" s="33">
        <v>3235.01</v>
      </c>
      <c r="G1414" s="34">
        <f t="shared" si="1114"/>
        <v>0</v>
      </c>
      <c r="H1414" s="34">
        <f t="shared" si="1115"/>
        <v>0</v>
      </c>
      <c r="I1414" s="34">
        <f t="shared" si="1116"/>
        <v>3235.01</v>
      </c>
      <c r="J1414" s="34">
        <f t="shared" si="1117"/>
        <v>3235.01</v>
      </c>
      <c r="K1414" s="34">
        <f t="shared" si="1118"/>
        <v>0</v>
      </c>
      <c r="L1414" s="34">
        <f t="shared" si="1119"/>
        <v>0</v>
      </c>
      <c r="M1414" s="34">
        <f t="shared" si="1120"/>
        <v>0</v>
      </c>
      <c r="N1414" s="34">
        <v>0</v>
      </c>
      <c r="O1414" s="34">
        <v>0</v>
      </c>
      <c r="P1414" s="34">
        <f t="shared" si="1121"/>
        <v>0</v>
      </c>
      <c r="Q1414" s="34">
        <v>0</v>
      </c>
      <c r="R1414" s="34">
        <v>0</v>
      </c>
      <c r="S1414" s="34">
        <v>0</v>
      </c>
      <c r="T1414" s="34">
        <v>0</v>
      </c>
      <c r="U1414" s="34">
        <v>0</v>
      </c>
      <c r="V1414" s="34">
        <v>0</v>
      </c>
      <c r="W1414" s="34">
        <f t="shared" si="1122"/>
        <v>0</v>
      </c>
      <c r="X1414" s="34">
        <v>0</v>
      </c>
      <c r="Y1414" s="34">
        <v>0</v>
      </c>
      <c r="Z1414" s="34">
        <v>0</v>
      </c>
      <c r="AA1414" s="34">
        <v>0</v>
      </c>
      <c r="AB1414" s="34">
        <v>0</v>
      </c>
      <c r="AC1414" s="34">
        <v>0</v>
      </c>
      <c r="AD1414" s="34">
        <f t="shared" si="1123"/>
        <v>235.01</v>
      </c>
      <c r="AE1414" s="34">
        <v>235.01</v>
      </c>
      <c r="AF1414" s="34">
        <v>0</v>
      </c>
      <c r="AG1414" s="34">
        <v>0</v>
      </c>
      <c r="AH1414" s="34">
        <v>0</v>
      </c>
      <c r="AI1414" s="34">
        <v>0</v>
      </c>
      <c r="AJ1414" s="34">
        <v>0</v>
      </c>
      <c r="AK1414" s="34">
        <f t="shared" si="1124"/>
        <v>3000</v>
      </c>
      <c r="AL1414" s="34">
        <v>3000</v>
      </c>
      <c r="AM1414" s="34">
        <v>0</v>
      </c>
      <c r="AN1414" s="34">
        <v>0</v>
      </c>
      <c r="AO1414" s="34">
        <v>0</v>
      </c>
      <c r="AP1414" s="34">
        <v>0</v>
      </c>
      <c r="AQ1414" s="34">
        <v>0</v>
      </c>
      <c r="AR1414" s="34">
        <f t="shared" si="1125"/>
        <v>0</v>
      </c>
      <c r="AS1414" s="34">
        <v>0</v>
      </c>
      <c r="AT1414" s="34">
        <v>0</v>
      </c>
      <c r="AU1414" s="34">
        <v>0</v>
      </c>
      <c r="AV1414" s="34">
        <v>0</v>
      </c>
    </row>
    <row r="1415" spans="1:48" ht="76.5" x14ac:dyDescent="0.5">
      <c r="A1415" s="53">
        <v>1310</v>
      </c>
      <c r="B1415" s="50" t="s">
        <v>2653</v>
      </c>
      <c r="C1415" s="51" t="s">
        <v>2673</v>
      </c>
      <c r="D1415" s="52">
        <v>2018</v>
      </c>
      <c r="E1415" s="52">
        <v>2022</v>
      </c>
      <c r="F1415" s="33">
        <v>3235.01</v>
      </c>
      <c r="G1415" s="34">
        <f t="shared" si="1114"/>
        <v>0</v>
      </c>
      <c r="H1415" s="34">
        <f t="shared" si="1115"/>
        <v>0</v>
      </c>
      <c r="I1415" s="34">
        <f t="shared" si="1116"/>
        <v>3235.01</v>
      </c>
      <c r="J1415" s="34">
        <f t="shared" si="1117"/>
        <v>3235.01</v>
      </c>
      <c r="K1415" s="34">
        <f t="shared" si="1118"/>
        <v>0</v>
      </c>
      <c r="L1415" s="34">
        <f t="shared" si="1119"/>
        <v>0</v>
      </c>
      <c r="M1415" s="34">
        <f t="shared" si="1120"/>
        <v>0</v>
      </c>
      <c r="N1415" s="34">
        <v>0</v>
      </c>
      <c r="O1415" s="34">
        <v>0</v>
      </c>
      <c r="P1415" s="34">
        <f t="shared" si="1121"/>
        <v>0</v>
      </c>
      <c r="Q1415" s="34">
        <v>0</v>
      </c>
      <c r="R1415" s="34">
        <v>0</v>
      </c>
      <c r="S1415" s="34">
        <v>0</v>
      </c>
      <c r="T1415" s="34">
        <v>0</v>
      </c>
      <c r="U1415" s="34">
        <v>0</v>
      </c>
      <c r="V1415" s="34">
        <v>0</v>
      </c>
      <c r="W1415" s="34">
        <f t="shared" si="1122"/>
        <v>0</v>
      </c>
      <c r="X1415" s="34">
        <v>0</v>
      </c>
      <c r="Y1415" s="34">
        <v>0</v>
      </c>
      <c r="Z1415" s="34">
        <v>0</v>
      </c>
      <c r="AA1415" s="34">
        <v>0</v>
      </c>
      <c r="AB1415" s="34">
        <v>0</v>
      </c>
      <c r="AC1415" s="34">
        <v>0</v>
      </c>
      <c r="AD1415" s="34">
        <f t="shared" si="1123"/>
        <v>235.01</v>
      </c>
      <c r="AE1415" s="34">
        <v>235.01</v>
      </c>
      <c r="AF1415" s="34">
        <v>0</v>
      </c>
      <c r="AG1415" s="34">
        <v>0</v>
      </c>
      <c r="AH1415" s="34">
        <v>0</v>
      </c>
      <c r="AI1415" s="34">
        <v>0</v>
      </c>
      <c r="AJ1415" s="34">
        <v>0</v>
      </c>
      <c r="AK1415" s="34">
        <f t="shared" si="1124"/>
        <v>3000</v>
      </c>
      <c r="AL1415" s="34">
        <v>3000</v>
      </c>
      <c r="AM1415" s="34">
        <v>0</v>
      </c>
      <c r="AN1415" s="34">
        <v>0</v>
      </c>
      <c r="AO1415" s="34">
        <v>0</v>
      </c>
      <c r="AP1415" s="34">
        <v>0</v>
      </c>
      <c r="AQ1415" s="34">
        <v>0</v>
      </c>
      <c r="AR1415" s="34">
        <f t="shared" si="1125"/>
        <v>0</v>
      </c>
      <c r="AS1415" s="34">
        <v>0</v>
      </c>
      <c r="AT1415" s="34">
        <v>0</v>
      </c>
      <c r="AU1415" s="34">
        <v>0</v>
      </c>
      <c r="AV1415" s="34">
        <v>0</v>
      </c>
    </row>
    <row r="1416" spans="1:48" ht="76.5" x14ac:dyDescent="0.5">
      <c r="A1416" s="53">
        <v>1311</v>
      </c>
      <c r="B1416" s="50" t="s">
        <v>2653</v>
      </c>
      <c r="C1416" s="51" t="s">
        <v>2674</v>
      </c>
      <c r="D1416" s="52">
        <v>2018</v>
      </c>
      <c r="E1416" s="52">
        <v>2022</v>
      </c>
      <c r="F1416" s="33">
        <v>10215.459999999999</v>
      </c>
      <c r="G1416" s="34">
        <f t="shared" si="1114"/>
        <v>0</v>
      </c>
      <c r="H1416" s="34">
        <f t="shared" si="1115"/>
        <v>0</v>
      </c>
      <c r="I1416" s="34">
        <f t="shared" si="1116"/>
        <v>10215.459999999999</v>
      </c>
      <c r="J1416" s="34">
        <f t="shared" si="1117"/>
        <v>10215.459999999999</v>
      </c>
      <c r="K1416" s="34">
        <f t="shared" si="1118"/>
        <v>0</v>
      </c>
      <c r="L1416" s="34">
        <f t="shared" si="1119"/>
        <v>0</v>
      </c>
      <c r="M1416" s="34">
        <f t="shared" si="1120"/>
        <v>0</v>
      </c>
      <c r="N1416" s="34">
        <v>0</v>
      </c>
      <c r="O1416" s="34">
        <v>0</v>
      </c>
      <c r="P1416" s="34">
        <f t="shared" si="1121"/>
        <v>0</v>
      </c>
      <c r="Q1416" s="34">
        <v>0</v>
      </c>
      <c r="R1416" s="34">
        <v>0</v>
      </c>
      <c r="S1416" s="34">
        <v>0</v>
      </c>
      <c r="T1416" s="34">
        <v>0</v>
      </c>
      <c r="U1416" s="34">
        <v>0</v>
      </c>
      <c r="V1416" s="34">
        <v>0</v>
      </c>
      <c r="W1416" s="34">
        <f t="shared" si="1122"/>
        <v>0</v>
      </c>
      <c r="X1416" s="34">
        <v>0</v>
      </c>
      <c r="Y1416" s="34">
        <v>0</v>
      </c>
      <c r="Z1416" s="34">
        <v>0</v>
      </c>
      <c r="AA1416" s="34">
        <v>0</v>
      </c>
      <c r="AB1416" s="34">
        <v>0</v>
      </c>
      <c r="AC1416" s="34">
        <v>0</v>
      </c>
      <c r="AD1416" s="34">
        <f t="shared" si="1123"/>
        <v>215.46</v>
      </c>
      <c r="AE1416" s="34">
        <v>215.46</v>
      </c>
      <c r="AF1416" s="34">
        <v>0</v>
      </c>
      <c r="AG1416" s="34">
        <v>0</v>
      </c>
      <c r="AH1416" s="34">
        <v>0</v>
      </c>
      <c r="AI1416" s="34">
        <v>0</v>
      </c>
      <c r="AJ1416" s="34">
        <v>0</v>
      </c>
      <c r="AK1416" s="34">
        <f t="shared" si="1124"/>
        <v>10000</v>
      </c>
      <c r="AL1416" s="34">
        <v>10000</v>
      </c>
      <c r="AM1416" s="34">
        <v>0</v>
      </c>
      <c r="AN1416" s="34">
        <v>0</v>
      </c>
      <c r="AO1416" s="34">
        <v>0</v>
      </c>
      <c r="AP1416" s="34">
        <v>0</v>
      </c>
      <c r="AQ1416" s="34">
        <v>0</v>
      </c>
      <c r="AR1416" s="34">
        <f t="shared" si="1125"/>
        <v>0</v>
      </c>
      <c r="AS1416" s="34">
        <v>0</v>
      </c>
      <c r="AT1416" s="34">
        <v>0</v>
      </c>
      <c r="AU1416" s="34">
        <v>0</v>
      </c>
      <c r="AV1416" s="34">
        <v>0</v>
      </c>
    </row>
    <row r="1417" spans="1:48" ht="76.5" x14ac:dyDescent="0.5">
      <c r="A1417" s="53">
        <v>1312</v>
      </c>
      <c r="B1417" s="50" t="s">
        <v>2653</v>
      </c>
      <c r="C1417" s="51" t="s">
        <v>2675</v>
      </c>
      <c r="D1417" s="52">
        <v>2018</v>
      </c>
      <c r="E1417" s="52">
        <v>2022</v>
      </c>
      <c r="F1417" s="33">
        <v>5576.66</v>
      </c>
      <c r="G1417" s="34">
        <f t="shared" si="1114"/>
        <v>0</v>
      </c>
      <c r="H1417" s="34">
        <f t="shared" si="1115"/>
        <v>0</v>
      </c>
      <c r="I1417" s="34">
        <f t="shared" si="1116"/>
        <v>5576.66</v>
      </c>
      <c r="J1417" s="34">
        <f t="shared" si="1117"/>
        <v>5576.66</v>
      </c>
      <c r="K1417" s="34">
        <f t="shared" si="1118"/>
        <v>0</v>
      </c>
      <c r="L1417" s="34">
        <f t="shared" si="1119"/>
        <v>0</v>
      </c>
      <c r="M1417" s="34">
        <f t="shared" si="1120"/>
        <v>0</v>
      </c>
      <c r="N1417" s="34">
        <v>0</v>
      </c>
      <c r="O1417" s="34">
        <v>0</v>
      </c>
      <c r="P1417" s="34">
        <f t="shared" si="1121"/>
        <v>0</v>
      </c>
      <c r="Q1417" s="34">
        <v>0</v>
      </c>
      <c r="R1417" s="34">
        <v>0</v>
      </c>
      <c r="S1417" s="34">
        <v>0</v>
      </c>
      <c r="T1417" s="34">
        <v>0</v>
      </c>
      <c r="U1417" s="34">
        <v>0</v>
      </c>
      <c r="V1417" s="34">
        <v>0</v>
      </c>
      <c r="W1417" s="34">
        <f t="shared" si="1122"/>
        <v>0</v>
      </c>
      <c r="X1417" s="34">
        <v>0</v>
      </c>
      <c r="Y1417" s="34">
        <v>0</v>
      </c>
      <c r="Z1417" s="34">
        <v>0</v>
      </c>
      <c r="AA1417" s="34">
        <v>0</v>
      </c>
      <c r="AB1417" s="34">
        <v>0</v>
      </c>
      <c r="AC1417" s="34">
        <v>0</v>
      </c>
      <c r="AD1417" s="34">
        <f t="shared" si="1123"/>
        <v>576.66</v>
      </c>
      <c r="AE1417" s="34">
        <v>576.66</v>
      </c>
      <c r="AF1417" s="34">
        <v>0</v>
      </c>
      <c r="AG1417" s="34">
        <v>0</v>
      </c>
      <c r="AH1417" s="34">
        <v>0</v>
      </c>
      <c r="AI1417" s="34">
        <v>0</v>
      </c>
      <c r="AJ1417" s="34">
        <v>0</v>
      </c>
      <c r="AK1417" s="34">
        <f t="shared" si="1124"/>
        <v>5000</v>
      </c>
      <c r="AL1417" s="34">
        <v>5000</v>
      </c>
      <c r="AM1417" s="34">
        <v>0</v>
      </c>
      <c r="AN1417" s="34">
        <v>0</v>
      </c>
      <c r="AO1417" s="34">
        <v>0</v>
      </c>
      <c r="AP1417" s="34">
        <v>0</v>
      </c>
      <c r="AQ1417" s="34">
        <v>0</v>
      </c>
      <c r="AR1417" s="34">
        <f t="shared" si="1125"/>
        <v>0</v>
      </c>
      <c r="AS1417" s="34">
        <v>0</v>
      </c>
      <c r="AT1417" s="34">
        <v>0</v>
      </c>
      <c r="AU1417" s="34">
        <v>0</v>
      </c>
      <c r="AV1417" s="34">
        <v>0</v>
      </c>
    </row>
    <row r="1418" spans="1:48" ht="76.5" x14ac:dyDescent="0.5">
      <c r="A1418" s="53">
        <v>1313</v>
      </c>
      <c r="B1418" s="50" t="s">
        <v>2653</v>
      </c>
      <c r="C1418" s="51" t="s">
        <v>2676</v>
      </c>
      <c r="D1418" s="52">
        <v>2018</v>
      </c>
      <c r="E1418" s="52">
        <v>2022</v>
      </c>
      <c r="F1418" s="33">
        <v>3235.01</v>
      </c>
      <c r="G1418" s="34">
        <f t="shared" si="1114"/>
        <v>0</v>
      </c>
      <c r="H1418" s="34">
        <f t="shared" si="1115"/>
        <v>0</v>
      </c>
      <c r="I1418" s="34">
        <f t="shared" si="1116"/>
        <v>3235.01</v>
      </c>
      <c r="J1418" s="34">
        <f t="shared" si="1117"/>
        <v>3235.01</v>
      </c>
      <c r="K1418" s="34">
        <f t="shared" si="1118"/>
        <v>0</v>
      </c>
      <c r="L1418" s="34">
        <f t="shared" si="1119"/>
        <v>0</v>
      </c>
      <c r="M1418" s="34">
        <f t="shared" si="1120"/>
        <v>0</v>
      </c>
      <c r="N1418" s="34">
        <v>0</v>
      </c>
      <c r="O1418" s="34">
        <v>0</v>
      </c>
      <c r="P1418" s="34">
        <f t="shared" si="1121"/>
        <v>0</v>
      </c>
      <c r="Q1418" s="34">
        <v>0</v>
      </c>
      <c r="R1418" s="34">
        <v>0</v>
      </c>
      <c r="S1418" s="34">
        <v>0</v>
      </c>
      <c r="T1418" s="34">
        <v>0</v>
      </c>
      <c r="U1418" s="34">
        <v>0</v>
      </c>
      <c r="V1418" s="34">
        <v>0</v>
      </c>
      <c r="W1418" s="34">
        <f t="shared" si="1122"/>
        <v>0</v>
      </c>
      <c r="X1418" s="34">
        <v>0</v>
      </c>
      <c r="Y1418" s="34">
        <v>0</v>
      </c>
      <c r="Z1418" s="34">
        <v>0</v>
      </c>
      <c r="AA1418" s="34">
        <v>0</v>
      </c>
      <c r="AB1418" s="34">
        <v>0</v>
      </c>
      <c r="AC1418" s="34">
        <v>0</v>
      </c>
      <c r="AD1418" s="34">
        <f t="shared" si="1123"/>
        <v>235.01</v>
      </c>
      <c r="AE1418" s="34">
        <v>235.01</v>
      </c>
      <c r="AF1418" s="34">
        <v>0</v>
      </c>
      <c r="AG1418" s="34">
        <v>0</v>
      </c>
      <c r="AH1418" s="34">
        <v>0</v>
      </c>
      <c r="AI1418" s="34">
        <v>0</v>
      </c>
      <c r="AJ1418" s="34">
        <v>0</v>
      </c>
      <c r="AK1418" s="34">
        <f t="shared" si="1124"/>
        <v>3000</v>
      </c>
      <c r="AL1418" s="34">
        <v>3000</v>
      </c>
      <c r="AM1418" s="34">
        <v>0</v>
      </c>
      <c r="AN1418" s="34">
        <v>0</v>
      </c>
      <c r="AO1418" s="34">
        <v>0</v>
      </c>
      <c r="AP1418" s="34">
        <v>0</v>
      </c>
      <c r="AQ1418" s="34">
        <v>0</v>
      </c>
      <c r="AR1418" s="34">
        <f t="shared" si="1125"/>
        <v>0</v>
      </c>
      <c r="AS1418" s="34">
        <v>0</v>
      </c>
      <c r="AT1418" s="34">
        <v>0</v>
      </c>
      <c r="AU1418" s="34">
        <v>0</v>
      </c>
      <c r="AV1418" s="34">
        <v>0</v>
      </c>
    </row>
    <row r="1419" spans="1:48" ht="76.5" x14ac:dyDescent="0.5">
      <c r="A1419" s="53">
        <v>1314</v>
      </c>
      <c r="B1419" s="50" t="s">
        <v>2677</v>
      </c>
      <c r="C1419" s="51" t="s">
        <v>2678</v>
      </c>
      <c r="D1419" s="52">
        <v>2018</v>
      </c>
      <c r="E1419" s="52">
        <v>2022</v>
      </c>
      <c r="F1419" s="33">
        <v>3235.01</v>
      </c>
      <c r="G1419" s="34">
        <f t="shared" si="1114"/>
        <v>0</v>
      </c>
      <c r="H1419" s="34">
        <f t="shared" si="1115"/>
        <v>0</v>
      </c>
      <c r="I1419" s="34">
        <f t="shared" si="1116"/>
        <v>3235.01</v>
      </c>
      <c r="J1419" s="34">
        <f t="shared" si="1117"/>
        <v>3235.01</v>
      </c>
      <c r="K1419" s="34">
        <f t="shared" si="1118"/>
        <v>0</v>
      </c>
      <c r="L1419" s="34">
        <f t="shared" si="1119"/>
        <v>0</v>
      </c>
      <c r="M1419" s="34">
        <f t="shared" si="1120"/>
        <v>0</v>
      </c>
      <c r="N1419" s="34">
        <v>0</v>
      </c>
      <c r="O1419" s="34">
        <v>0</v>
      </c>
      <c r="P1419" s="34">
        <f t="shared" si="1121"/>
        <v>0</v>
      </c>
      <c r="Q1419" s="34">
        <v>0</v>
      </c>
      <c r="R1419" s="34">
        <v>0</v>
      </c>
      <c r="S1419" s="34">
        <v>0</v>
      </c>
      <c r="T1419" s="34">
        <v>0</v>
      </c>
      <c r="U1419" s="34">
        <v>0</v>
      </c>
      <c r="V1419" s="34">
        <v>0</v>
      </c>
      <c r="W1419" s="34">
        <f t="shared" si="1122"/>
        <v>0</v>
      </c>
      <c r="X1419" s="34">
        <v>0</v>
      </c>
      <c r="Y1419" s="34">
        <v>0</v>
      </c>
      <c r="Z1419" s="34">
        <v>0</v>
      </c>
      <c r="AA1419" s="34">
        <v>0</v>
      </c>
      <c r="AB1419" s="34">
        <v>0</v>
      </c>
      <c r="AC1419" s="34">
        <v>0</v>
      </c>
      <c r="AD1419" s="34">
        <f t="shared" si="1123"/>
        <v>235.01</v>
      </c>
      <c r="AE1419" s="34">
        <v>235.01</v>
      </c>
      <c r="AF1419" s="34">
        <v>0</v>
      </c>
      <c r="AG1419" s="34">
        <v>0</v>
      </c>
      <c r="AH1419" s="34">
        <v>0</v>
      </c>
      <c r="AI1419" s="34">
        <v>0</v>
      </c>
      <c r="AJ1419" s="34">
        <v>0</v>
      </c>
      <c r="AK1419" s="34">
        <f t="shared" si="1124"/>
        <v>3000</v>
      </c>
      <c r="AL1419" s="34">
        <v>3000</v>
      </c>
      <c r="AM1419" s="34">
        <v>0</v>
      </c>
      <c r="AN1419" s="34">
        <v>0</v>
      </c>
      <c r="AO1419" s="34">
        <v>0</v>
      </c>
      <c r="AP1419" s="34">
        <v>0</v>
      </c>
      <c r="AQ1419" s="34">
        <v>0</v>
      </c>
      <c r="AR1419" s="34">
        <f t="shared" si="1125"/>
        <v>0</v>
      </c>
      <c r="AS1419" s="34">
        <v>0</v>
      </c>
      <c r="AT1419" s="34">
        <v>0</v>
      </c>
      <c r="AU1419" s="34">
        <v>0</v>
      </c>
      <c r="AV1419" s="34">
        <v>0</v>
      </c>
    </row>
    <row r="1420" spans="1:48" ht="76.5" x14ac:dyDescent="0.5">
      <c r="A1420" s="53">
        <v>1315</v>
      </c>
      <c r="B1420" s="50" t="s">
        <v>2677</v>
      </c>
      <c r="C1420" s="51" t="s">
        <v>2679</v>
      </c>
      <c r="D1420" s="52">
        <v>2018</v>
      </c>
      <c r="E1420" s="52">
        <v>2022</v>
      </c>
      <c r="F1420" s="33">
        <v>7882.7</v>
      </c>
      <c r="G1420" s="34">
        <f t="shared" si="1114"/>
        <v>0</v>
      </c>
      <c r="H1420" s="34">
        <f t="shared" si="1115"/>
        <v>0</v>
      </c>
      <c r="I1420" s="34">
        <f t="shared" si="1116"/>
        <v>7882.7000000000007</v>
      </c>
      <c r="J1420" s="34">
        <f t="shared" si="1117"/>
        <v>7882.7000000000007</v>
      </c>
      <c r="K1420" s="34">
        <f t="shared" si="1118"/>
        <v>0</v>
      </c>
      <c r="L1420" s="34">
        <f t="shared" si="1119"/>
        <v>0</v>
      </c>
      <c r="M1420" s="34">
        <f t="shared" si="1120"/>
        <v>0</v>
      </c>
      <c r="N1420" s="34">
        <v>0</v>
      </c>
      <c r="O1420" s="34">
        <v>0</v>
      </c>
      <c r="P1420" s="34">
        <f t="shared" si="1121"/>
        <v>0</v>
      </c>
      <c r="Q1420" s="34">
        <v>0</v>
      </c>
      <c r="R1420" s="34">
        <v>0</v>
      </c>
      <c r="S1420" s="34">
        <v>0</v>
      </c>
      <c r="T1420" s="34">
        <v>0</v>
      </c>
      <c r="U1420" s="34">
        <v>0</v>
      </c>
      <c r="V1420" s="34">
        <v>0</v>
      </c>
      <c r="W1420" s="34">
        <f t="shared" si="1122"/>
        <v>0</v>
      </c>
      <c r="X1420" s="34">
        <v>0</v>
      </c>
      <c r="Y1420" s="34">
        <v>0</v>
      </c>
      <c r="Z1420" s="34">
        <v>0</v>
      </c>
      <c r="AA1420" s="34">
        <v>0</v>
      </c>
      <c r="AB1420" s="34">
        <v>0</v>
      </c>
      <c r="AC1420" s="34">
        <v>0</v>
      </c>
      <c r="AD1420" s="34">
        <f t="shared" si="1123"/>
        <v>668.06899999999996</v>
      </c>
      <c r="AE1420" s="34">
        <v>668.06899999999996</v>
      </c>
      <c r="AF1420" s="34">
        <v>0</v>
      </c>
      <c r="AG1420" s="34">
        <v>0</v>
      </c>
      <c r="AH1420" s="34">
        <v>0</v>
      </c>
      <c r="AI1420" s="34">
        <v>0</v>
      </c>
      <c r="AJ1420" s="34">
        <v>0</v>
      </c>
      <c r="AK1420" s="34">
        <f t="shared" si="1124"/>
        <v>7214.6310000000003</v>
      </c>
      <c r="AL1420" s="34">
        <v>7214.6310000000003</v>
      </c>
      <c r="AM1420" s="34">
        <v>0</v>
      </c>
      <c r="AN1420" s="34">
        <v>0</v>
      </c>
      <c r="AO1420" s="34">
        <v>0</v>
      </c>
      <c r="AP1420" s="34">
        <v>0</v>
      </c>
      <c r="AQ1420" s="34">
        <v>0</v>
      </c>
      <c r="AR1420" s="34">
        <f t="shared" si="1125"/>
        <v>0</v>
      </c>
      <c r="AS1420" s="34">
        <v>0</v>
      </c>
      <c r="AT1420" s="34">
        <v>0</v>
      </c>
      <c r="AU1420" s="34">
        <v>0</v>
      </c>
      <c r="AV1420" s="34">
        <v>0</v>
      </c>
    </row>
    <row r="1421" spans="1:48" ht="114.75" x14ac:dyDescent="0.5">
      <c r="A1421" s="53">
        <v>1316</v>
      </c>
      <c r="B1421" s="50" t="s">
        <v>2680</v>
      </c>
      <c r="C1421" s="51" t="s">
        <v>2681</v>
      </c>
      <c r="D1421" s="52">
        <v>2020</v>
      </c>
      <c r="E1421" s="52">
        <v>2021</v>
      </c>
      <c r="F1421" s="33">
        <v>1387.39</v>
      </c>
      <c r="G1421" s="34">
        <f t="shared" si="1114"/>
        <v>0.06</v>
      </c>
      <c r="H1421" s="34">
        <f t="shared" si="1115"/>
        <v>0.16</v>
      </c>
      <c r="I1421" s="34">
        <f t="shared" si="1116"/>
        <v>1362.17</v>
      </c>
      <c r="J1421" s="34">
        <f t="shared" si="1117"/>
        <v>1362.17</v>
      </c>
      <c r="K1421" s="34">
        <f t="shared" si="1118"/>
        <v>0</v>
      </c>
      <c r="L1421" s="34">
        <f t="shared" si="1119"/>
        <v>0</v>
      </c>
      <c r="M1421" s="34">
        <f t="shared" si="1120"/>
        <v>0</v>
      </c>
      <c r="N1421" s="34">
        <v>0</v>
      </c>
      <c r="O1421" s="34">
        <v>0</v>
      </c>
      <c r="P1421" s="34">
        <f t="shared" si="1121"/>
        <v>44.78</v>
      </c>
      <c r="Q1421" s="34">
        <v>44.78</v>
      </c>
      <c r="R1421" s="34">
        <v>0</v>
      </c>
      <c r="S1421" s="34">
        <v>0</v>
      </c>
      <c r="T1421" s="34">
        <v>0</v>
      </c>
      <c r="U1421" s="34">
        <v>0.06</v>
      </c>
      <c r="V1421" s="34">
        <v>0.16</v>
      </c>
      <c r="W1421" s="34">
        <f t="shared" si="1122"/>
        <v>1317.39</v>
      </c>
      <c r="X1421" s="34">
        <v>1317.39</v>
      </c>
      <c r="Y1421" s="34">
        <v>0</v>
      </c>
      <c r="Z1421" s="34">
        <v>0</v>
      </c>
      <c r="AA1421" s="34">
        <v>0</v>
      </c>
      <c r="AB1421" s="34">
        <v>0</v>
      </c>
      <c r="AC1421" s="34">
        <v>0</v>
      </c>
      <c r="AD1421" s="34">
        <f t="shared" si="1123"/>
        <v>0</v>
      </c>
      <c r="AE1421" s="34">
        <v>0</v>
      </c>
      <c r="AF1421" s="34">
        <v>0</v>
      </c>
      <c r="AG1421" s="34">
        <v>0</v>
      </c>
      <c r="AH1421" s="34">
        <v>0</v>
      </c>
      <c r="AI1421" s="34">
        <v>0</v>
      </c>
      <c r="AJ1421" s="34">
        <v>0</v>
      </c>
      <c r="AK1421" s="34">
        <f t="shared" si="1124"/>
        <v>0</v>
      </c>
      <c r="AL1421" s="34">
        <v>0</v>
      </c>
      <c r="AM1421" s="34">
        <v>0</v>
      </c>
      <c r="AN1421" s="34">
        <v>0</v>
      </c>
      <c r="AO1421" s="34">
        <v>0</v>
      </c>
      <c r="AP1421" s="34">
        <v>0</v>
      </c>
      <c r="AQ1421" s="34">
        <v>0</v>
      </c>
      <c r="AR1421" s="34">
        <f t="shared" si="1125"/>
        <v>0</v>
      </c>
      <c r="AS1421" s="34">
        <v>0</v>
      </c>
      <c r="AT1421" s="34">
        <v>0</v>
      </c>
      <c r="AU1421" s="34">
        <v>0</v>
      </c>
      <c r="AV1421" s="34">
        <v>0</v>
      </c>
    </row>
    <row r="1422" spans="1:48" ht="76.5" x14ac:dyDescent="0.5">
      <c r="A1422" s="53">
        <v>1317</v>
      </c>
      <c r="B1422" s="50" t="s">
        <v>2653</v>
      </c>
      <c r="C1422" s="51" t="s">
        <v>2682</v>
      </c>
      <c r="D1422" s="52">
        <v>2018</v>
      </c>
      <c r="E1422" s="52">
        <v>2022</v>
      </c>
      <c r="F1422" s="33">
        <v>3235.01</v>
      </c>
      <c r="G1422" s="34">
        <f t="shared" si="1114"/>
        <v>0</v>
      </c>
      <c r="H1422" s="34">
        <f t="shared" si="1115"/>
        <v>0</v>
      </c>
      <c r="I1422" s="34">
        <f t="shared" si="1116"/>
        <v>3235.01</v>
      </c>
      <c r="J1422" s="34">
        <f t="shared" si="1117"/>
        <v>3235.01</v>
      </c>
      <c r="K1422" s="34">
        <f t="shared" si="1118"/>
        <v>0</v>
      </c>
      <c r="L1422" s="34">
        <f t="shared" si="1119"/>
        <v>0</v>
      </c>
      <c r="M1422" s="34">
        <f t="shared" si="1120"/>
        <v>0</v>
      </c>
      <c r="N1422" s="34">
        <v>0</v>
      </c>
      <c r="O1422" s="34">
        <v>0</v>
      </c>
      <c r="P1422" s="34">
        <f t="shared" si="1121"/>
        <v>0</v>
      </c>
      <c r="Q1422" s="34">
        <v>0</v>
      </c>
      <c r="R1422" s="34">
        <v>0</v>
      </c>
      <c r="S1422" s="34">
        <v>0</v>
      </c>
      <c r="T1422" s="34">
        <v>0</v>
      </c>
      <c r="U1422" s="34">
        <v>0</v>
      </c>
      <c r="V1422" s="34">
        <v>0</v>
      </c>
      <c r="W1422" s="34">
        <f t="shared" si="1122"/>
        <v>0</v>
      </c>
      <c r="X1422" s="34">
        <v>0</v>
      </c>
      <c r="Y1422" s="34">
        <v>0</v>
      </c>
      <c r="Z1422" s="34">
        <v>0</v>
      </c>
      <c r="AA1422" s="34">
        <v>0</v>
      </c>
      <c r="AB1422" s="34">
        <v>0</v>
      </c>
      <c r="AC1422" s="34">
        <v>0</v>
      </c>
      <c r="AD1422" s="34">
        <f t="shared" si="1123"/>
        <v>235.01</v>
      </c>
      <c r="AE1422" s="34">
        <v>235.01</v>
      </c>
      <c r="AF1422" s="34">
        <v>0</v>
      </c>
      <c r="AG1422" s="34">
        <v>0</v>
      </c>
      <c r="AH1422" s="34">
        <v>0</v>
      </c>
      <c r="AI1422" s="34">
        <v>0</v>
      </c>
      <c r="AJ1422" s="34">
        <v>0</v>
      </c>
      <c r="AK1422" s="34">
        <f t="shared" si="1124"/>
        <v>3000</v>
      </c>
      <c r="AL1422" s="34">
        <v>3000</v>
      </c>
      <c r="AM1422" s="34">
        <v>0</v>
      </c>
      <c r="AN1422" s="34">
        <v>0</v>
      </c>
      <c r="AO1422" s="34">
        <v>0</v>
      </c>
      <c r="AP1422" s="34">
        <v>0</v>
      </c>
      <c r="AQ1422" s="34">
        <v>0</v>
      </c>
      <c r="AR1422" s="34">
        <f t="shared" si="1125"/>
        <v>0</v>
      </c>
      <c r="AS1422" s="34">
        <v>0</v>
      </c>
      <c r="AT1422" s="34">
        <v>0</v>
      </c>
      <c r="AU1422" s="34">
        <v>0</v>
      </c>
      <c r="AV1422" s="34">
        <v>0</v>
      </c>
    </row>
    <row r="1423" spans="1:48" ht="38.25" x14ac:dyDescent="0.5">
      <c r="A1423" s="53"/>
      <c r="B1423" s="43" t="s">
        <v>2683</v>
      </c>
      <c r="C1423" s="48"/>
      <c r="D1423" s="52"/>
      <c r="E1423" s="45"/>
      <c r="F1423" s="35">
        <f>SUM(F1424:F1432)</f>
        <v>53765.020000000004</v>
      </c>
      <c r="G1423" s="35">
        <f t="shared" ref="G1423:AV1423" si="1126">SUM(G1424:G1432)</f>
        <v>3.4390000000000001</v>
      </c>
      <c r="H1423" s="35">
        <f t="shared" si="1126"/>
        <v>0.65</v>
      </c>
      <c r="I1423" s="35">
        <f t="shared" si="1126"/>
        <v>53364.695999999996</v>
      </c>
      <c r="J1423" s="35">
        <f t="shared" si="1126"/>
        <v>50780.759999999995</v>
      </c>
      <c r="K1423" s="35">
        <f t="shared" si="1126"/>
        <v>2583.9360000000001</v>
      </c>
      <c r="L1423" s="35">
        <f t="shared" si="1126"/>
        <v>0</v>
      </c>
      <c r="M1423" s="35">
        <f t="shared" si="1126"/>
        <v>0</v>
      </c>
      <c r="N1423" s="35">
        <f t="shared" si="1126"/>
        <v>0.48899999999999999</v>
      </c>
      <c r="O1423" s="35">
        <f t="shared" si="1126"/>
        <v>0.4</v>
      </c>
      <c r="P1423" s="35">
        <f t="shared" si="1126"/>
        <v>10972.75</v>
      </c>
      <c r="Q1423" s="35">
        <f t="shared" si="1126"/>
        <v>10972.75</v>
      </c>
      <c r="R1423" s="35">
        <f t="shared" si="1126"/>
        <v>0</v>
      </c>
      <c r="S1423" s="35">
        <f t="shared" si="1126"/>
        <v>0</v>
      </c>
      <c r="T1423" s="35">
        <f t="shared" si="1126"/>
        <v>0</v>
      </c>
      <c r="U1423" s="35">
        <f t="shared" si="1126"/>
        <v>0</v>
      </c>
      <c r="V1423" s="35">
        <f t="shared" si="1126"/>
        <v>0</v>
      </c>
      <c r="W1423" s="35">
        <f t="shared" si="1126"/>
        <v>2593.9360000000001</v>
      </c>
      <c r="X1423" s="35">
        <f t="shared" si="1126"/>
        <v>10</v>
      </c>
      <c r="Y1423" s="35">
        <f t="shared" si="1126"/>
        <v>2583.9360000000001</v>
      </c>
      <c r="Z1423" s="35">
        <f t="shared" si="1126"/>
        <v>0</v>
      </c>
      <c r="AA1423" s="35">
        <f t="shared" si="1126"/>
        <v>0</v>
      </c>
      <c r="AB1423" s="35">
        <f t="shared" si="1126"/>
        <v>0.25</v>
      </c>
      <c r="AC1423" s="35">
        <f t="shared" si="1126"/>
        <v>0</v>
      </c>
      <c r="AD1423" s="35">
        <f t="shared" si="1126"/>
        <v>953.54</v>
      </c>
      <c r="AE1423" s="35">
        <f t="shared" si="1126"/>
        <v>953.54</v>
      </c>
      <c r="AF1423" s="35">
        <f t="shared" si="1126"/>
        <v>0</v>
      </c>
      <c r="AG1423" s="35">
        <f t="shared" si="1126"/>
        <v>0</v>
      </c>
      <c r="AH1423" s="35">
        <f t="shared" si="1126"/>
        <v>0</v>
      </c>
      <c r="AI1423" s="35">
        <f t="shared" si="1126"/>
        <v>2.7</v>
      </c>
      <c r="AJ1423" s="35">
        <f t="shared" si="1126"/>
        <v>0.25</v>
      </c>
      <c r="AK1423" s="35">
        <f t="shared" si="1126"/>
        <v>25394.77</v>
      </c>
      <c r="AL1423" s="35">
        <f t="shared" si="1126"/>
        <v>25394.77</v>
      </c>
      <c r="AM1423" s="35">
        <f t="shared" si="1126"/>
        <v>0</v>
      </c>
      <c r="AN1423" s="35">
        <f t="shared" si="1126"/>
        <v>0</v>
      </c>
      <c r="AO1423" s="35">
        <f t="shared" si="1126"/>
        <v>0</v>
      </c>
      <c r="AP1423" s="35">
        <f t="shared" si="1126"/>
        <v>0</v>
      </c>
      <c r="AQ1423" s="35">
        <f t="shared" si="1126"/>
        <v>0</v>
      </c>
      <c r="AR1423" s="35">
        <f t="shared" si="1126"/>
        <v>13449.7</v>
      </c>
      <c r="AS1423" s="35">
        <f t="shared" si="1126"/>
        <v>13449.7</v>
      </c>
      <c r="AT1423" s="35">
        <f t="shared" si="1126"/>
        <v>0</v>
      </c>
      <c r="AU1423" s="35">
        <f t="shared" si="1126"/>
        <v>0</v>
      </c>
      <c r="AV1423" s="35">
        <f t="shared" si="1126"/>
        <v>0</v>
      </c>
    </row>
    <row r="1424" spans="1:48" ht="114.75" x14ac:dyDescent="0.5">
      <c r="A1424" s="53">
        <v>1318</v>
      </c>
      <c r="B1424" s="50" t="s">
        <v>2684</v>
      </c>
      <c r="C1424" s="51" t="s">
        <v>2685</v>
      </c>
      <c r="D1424" s="52">
        <v>2019</v>
      </c>
      <c r="E1424" s="52">
        <v>2023</v>
      </c>
      <c r="F1424" s="33">
        <v>16986.12</v>
      </c>
      <c r="G1424" s="34">
        <f t="shared" ref="G1424:G1432" si="1127">N1424+U1424+AB1424+AI1424+AP1424</f>
        <v>2.7</v>
      </c>
      <c r="H1424" s="34">
        <f t="shared" ref="H1424:H1432" si="1128">O1424+V1424+AC1424+AJ1424+AQ1424</f>
        <v>0.25</v>
      </c>
      <c r="I1424" s="34">
        <f t="shared" ref="I1424:I1432" si="1129">J1424+K1424+L1424</f>
        <v>16986.12</v>
      </c>
      <c r="J1424" s="34">
        <f t="shared" ref="J1424:J1432" si="1130">Q1424+X1424+AE1424+AL1424+AS1424</f>
        <v>16986.12</v>
      </c>
      <c r="K1424" s="34">
        <f t="shared" ref="K1424:K1432" si="1131">R1424+Y1424+AF1424+AM1424+AT1424</f>
        <v>0</v>
      </c>
      <c r="L1424" s="34">
        <f t="shared" ref="L1424:L1432" si="1132">S1424+Z1424+AG1424+AN1424+AU1424</f>
        <v>0</v>
      </c>
      <c r="M1424" s="34">
        <f t="shared" ref="M1424:M1432" si="1133">T1424+AA1424+AH1424+AO1424+AV1424</f>
        <v>0</v>
      </c>
      <c r="N1424" s="34">
        <v>0</v>
      </c>
      <c r="O1424" s="34">
        <v>0</v>
      </c>
      <c r="P1424" s="34">
        <f t="shared" ref="P1424:P1432" si="1134">Q1424+R1424+S1424</f>
        <v>0</v>
      </c>
      <c r="Q1424" s="34">
        <v>0</v>
      </c>
      <c r="R1424" s="34">
        <v>0</v>
      </c>
      <c r="S1424" s="34">
        <v>0</v>
      </c>
      <c r="T1424" s="34">
        <v>0</v>
      </c>
      <c r="U1424" s="34">
        <v>0</v>
      </c>
      <c r="V1424" s="34">
        <v>0</v>
      </c>
      <c r="W1424" s="34">
        <f t="shared" ref="W1424:W1432" si="1135">X1424+Y1424+Z1424</f>
        <v>0</v>
      </c>
      <c r="X1424" s="34">
        <v>0</v>
      </c>
      <c r="Y1424" s="34">
        <v>0</v>
      </c>
      <c r="Z1424" s="34">
        <v>0</v>
      </c>
      <c r="AA1424" s="34">
        <v>0</v>
      </c>
      <c r="AB1424" s="34">
        <v>0</v>
      </c>
      <c r="AC1424" s="34">
        <v>0</v>
      </c>
      <c r="AD1424" s="34">
        <f t="shared" ref="AD1424:AD1432" si="1136">AE1424+AF1424+AG1424</f>
        <v>0</v>
      </c>
      <c r="AE1424" s="34">
        <v>0</v>
      </c>
      <c r="AF1424" s="34">
        <v>0</v>
      </c>
      <c r="AG1424" s="34">
        <v>0</v>
      </c>
      <c r="AH1424" s="34">
        <v>0</v>
      </c>
      <c r="AI1424" s="34">
        <v>2.7</v>
      </c>
      <c r="AJ1424" s="34">
        <v>0.25</v>
      </c>
      <c r="AK1424" s="34">
        <f t="shared" ref="AK1424:AK1432" si="1137">AL1424+AM1424+AN1424</f>
        <v>8536.4199999999983</v>
      </c>
      <c r="AL1424" s="34">
        <f>16986.12-8449.7</f>
        <v>8536.4199999999983</v>
      </c>
      <c r="AM1424" s="34">
        <v>0</v>
      </c>
      <c r="AN1424" s="34">
        <v>0</v>
      </c>
      <c r="AO1424" s="34">
        <v>0</v>
      </c>
      <c r="AP1424" s="34">
        <v>0</v>
      </c>
      <c r="AQ1424" s="34">
        <v>0</v>
      </c>
      <c r="AR1424" s="34">
        <f t="shared" ref="AR1424:AR1432" si="1138">AS1424+AT1424+AU1424</f>
        <v>8449.7000000000007</v>
      </c>
      <c r="AS1424" s="34">
        <v>8449.7000000000007</v>
      </c>
      <c r="AT1424" s="34">
        <v>0</v>
      </c>
      <c r="AU1424" s="34">
        <v>0</v>
      </c>
      <c r="AV1424" s="34">
        <v>0</v>
      </c>
    </row>
    <row r="1425" spans="1:48" ht="114.75" x14ac:dyDescent="0.5">
      <c r="A1425" s="53">
        <v>1319</v>
      </c>
      <c r="B1425" s="50" t="s">
        <v>2686</v>
      </c>
      <c r="C1425" s="51" t="s">
        <v>2687</v>
      </c>
      <c r="D1425" s="52">
        <v>2020</v>
      </c>
      <c r="E1425" s="52">
        <v>2022</v>
      </c>
      <c r="F1425" s="33">
        <v>1983.54</v>
      </c>
      <c r="G1425" s="34">
        <f t="shared" si="1127"/>
        <v>0.25</v>
      </c>
      <c r="H1425" s="34">
        <f t="shared" si="1128"/>
        <v>0</v>
      </c>
      <c r="I1425" s="34">
        <f t="shared" si="1129"/>
        <v>1973.54</v>
      </c>
      <c r="J1425" s="34">
        <f t="shared" si="1130"/>
        <v>1973.54</v>
      </c>
      <c r="K1425" s="34">
        <f t="shared" si="1131"/>
        <v>0</v>
      </c>
      <c r="L1425" s="34">
        <f t="shared" si="1132"/>
        <v>0</v>
      </c>
      <c r="M1425" s="34">
        <f t="shared" si="1133"/>
        <v>0</v>
      </c>
      <c r="N1425" s="34">
        <v>0</v>
      </c>
      <c r="O1425" s="34">
        <v>0</v>
      </c>
      <c r="P1425" s="34">
        <f t="shared" si="1134"/>
        <v>10</v>
      </c>
      <c r="Q1425" s="34">
        <v>10</v>
      </c>
      <c r="R1425" s="34">
        <v>0</v>
      </c>
      <c r="S1425" s="34">
        <v>0</v>
      </c>
      <c r="T1425" s="34">
        <v>0</v>
      </c>
      <c r="U1425" s="34">
        <v>0</v>
      </c>
      <c r="V1425" s="34">
        <v>0</v>
      </c>
      <c r="W1425" s="34">
        <f t="shared" si="1135"/>
        <v>10</v>
      </c>
      <c r="X1425" s="34">
        <v>10</v>
      </c>
      <c r="Y1425" s="34">
        <v>0</v>
      </c>
      <c r="Z1425" s="34">
        <v>0</v>
      </c>
      <c r="AA1425" s="34">
        <v>0</v>
      </c>
      <c r="AB1425" s="34">
        <v>0.25</v>
      </c>
      <c r="AC1425" s="34">
        <v>0</v>
      </c>
      <c r="AD1425" s="34">
        <f t="shared" si="1136"/>
        <v>953.54</v>
      </c>
      <c r="AE1425" s="34">
        <v>953.54</v>
      </c>
      <c r="AF1425" s="34">
        <v>0</v>
      </c>
      <c r="AG1425" s="34">
        <v>0</v>
      </c>
      <c r="AH1425" s="34">
        <v>0</v>
      </c>
      <c r="AI1425" s="34">
        <v>0</v>
      </c>
      <c r="AJ1425" s="34">
        <v>0</v>
      </c>
      <c r="AK1425" s="34">
        <f t="shared" si="1137"/>
        <v>1000</v>
      </c>
      <c r="AL1425" s="34">
        <v>1000</v>
      </c>
      <c r="AM1425" s="34">
        <v>0</v>
      </c>
      <c r="AN1425" s="34">
        <v>0</v>
      </c>
      <c r="AO1425" s="34">
        <v>0</v>
      </c>
      <c r="AP1425" s="34">
        <v>0</v>
      </c>
      <c r="AQ1425" s="34">
        <v>0</v>
      </c>
      <c r="AR1425" s="34">
        <f t="shared" si="1138"/>
        <v>0</v>
      </c>
      <c r="AS1425" s="34">
        <v>0</v>
      </c>
      <c r="AT1425" s="34">
        <v>0</v>
      </c>
      <c r="AU1425" s="34">
        <v>0</v>
      </c>
      <c r="AV1425" s="34">
        <v>0</v>
      </c>
    </row>
    <row r="1426" spans="1:48" ht="76.5" x14ac:dyDescent="0.5">
      <c r="A1426" s="53">
        <v>1320</v>
      </c>
      <c r="B1426" s="50" t="s">
        <v>2688</v>
      </c>
      <c r="C1426" s="51" t="s">
        <v>2689</v>
      </c>
      <c r="D1426" s="52">
        <v>2018</v>
      </c>
      <c r="E1426" s="52">
        <v>2020</v>
      </c>
      <c r="F1426" s="33">
        <v>10697.09</v>
      </c>
      <c r="G1426" s="34">
        <f t="shared" si="1127"/>
        <v>0.48899999999999999</v>
      </c>
      <c r="H1426" s="34">
        <f t="shared" si="1128"/>
        <v>0.4</v>
      </c>
      <c r="I1426" s="34">
        <f t="shared" si="1129"/>
        <v>10364.66</v>
      </c>
      <c r="J1426" s="34">
        <f t="shared" si="1130"/>
        <v>10364.66</v>
      </c>
      <c r="K1426" s="34">
        <f t="shared" si="1131"/>
        <v>0</v>
      </c>
      <c r="L1426" s="34">
        <f t="shared" si="1132"/>
        <v>0</v>
      </c>
      <c r="M1426" s="34">
        <f t="shared" si="1133"/>
        <v>0</v>
      </c>
      <c r="N1426" s="34">
        <v>0.48899999999999999</v>
      </c>
      <c r="O1426" s="34">
        <v>0.4</v>
      </c>
      <c r="P1426" s="34">
        <f t="shared" si="1134"/>
        <v>10364.66</v>
      </c>
      <c r="Q1426" s="34">
        <v>10364.66</v>
      </c>
      <c r="R1426" s="34">
        <v>0</v>
      </c>
      <c r="S1426" s="34">
        <v>0</v>
      </c>
      <c r="T1426" s="34">
        <v>0</v>
      </c>
      <c r="U1426" s="34">
        <v>0</v>
      </c>
      <c r="V1426" s="34">
        <v>0</v>
      </c>
      <c r="W1426" s="34">
        <f t="shared" si="1135"/>
        <v>0</v>
      </c>
      <c r="X1426" s="34">
        <v>0</v>
      </c>
      <c r="Y1426" s="34">
        <v>0</v>
      </c>
      <c r="Z1426" s="34">
        <v>0</v>
      </c>
      <c r="AA1426" s="34">
        <v>0</v>
      </c>
      <c r="AB1426" s="34">
        <v>0</v>
      </c>
      <c r="AC1426" s="34">
        <v>0</v>
      </c>
      <c r="AD1426" s="34">
        <f t="shared" si="1136"/>
        <v>0</v>
      </c>
      <c r="AE1426" s="34">
        <v>0</v>
      </c>
      <c r="AF1426" s="34">
        <v>0</v>
      </c>
      <c r="AG1426" s="34">
        <v>0</v>
      </c>
      <c r="AH1426" s="34">
        <v>0</v>
      </c>
      <c r="AI1426" s="34">
        <v>0</v>
      </c>
      <c r="AJ1426" s="34">
        <v>0</v>
      </c>
      <c r="AK1426" s="34">
        <f t="shared" si="1137"/>
        <v>0</v>
      </c>
      <c r="AL1426" s="34">
        <v>0</v>
      </c>
      <c r="AM1426" s="34">
        <v>0</v>
      </c>
      <c r="AN1426" s="34">
        <v>0</v>
      </c>
      <c r="AO1426" s="34">
        <v>0</v>
      </c>
      <c r="AP1426" s="34">
        <v>0</v>
      </c>
      <c r="AQ1426" s="34">
        <v>0</v>
      </c>
      <c r="AR1426" s="34">
        <f t="shared" si="1138"/>
        <v>0</v>
      </c>
      <c r="AS1426" s="34">
        <v>0</v>
      </c>
      <c r="AT1426" s="34">
        <v>0</v>
      </c>
      <c r="AU1426" s="34">
        <v>0</v>
      </c>
      <c r="AV1426" s="34">
        <v>0</v>
      </c>
    </row>
    <row r="1427" spans="1:48" ht="76.5" x14ac:dyDescent="0.5">
      <c r="A1427" s="53">
        <v>1321</v>
      </c>
      <c r="B1427" s="50" t="s">
        <v>2690</v>
      </c>
      <c r="C1427" s="51" t="s">
        <v>2691</v>
      </c>
      <c r="D1427" s="52">
        <v>2018</v>
      </c>
      <c r="E1427" s="52">
        <v>2023</v>
      </c>
      <c r="F1427" s="33">
        <v>5576.66</v>
      </c>
      <c r="G1427" s="34">
        <f t="shared" si="1127"/>
        <v>0</v>
      </c>
      <c r="H1427" s="34">
        <f t="shared" si="1128"/>
        <v>0</v>
      </c>
      <c r="I1427" s="34">
        <f t="shared" si="1129"/>
        <v>5576.66</v>
      </c>
      <c r="J1427" s="34">
        <f t="shared" si="1130"/>
        <v>5576.66</v>
      </c>
      <c r="K1427" s="34">
        <f t="shared" si="1131"/>
        <v>0</v>
      </c>
      <c r="L1427" s="34">
        <f t="shared" si="1132"/>
        <v>0</v>
      </c>
      <c r="M1427" s="34">
        <f t="shared" si="1133"/>
        <v>0</v>
      </c>
      <c r="N1427" s="34">
        <v>0</v>
      </c>
      <c r="O1427" s="34">
        <v>0</v>
      </c>
      <c r="P1427" s="34">
        <f t="shared" si="1134"/>
        <v>0</v>
      </c>
      <c r="Q1427" s="34">
        <v>0</v>
      </c>
      <c r="R1427" s="34">
        <v>0</v>
      </c>
      <c r="S1427" s="34">
        <v>0</v>
      </c>
      <c r="T1427" s="34">
        <v>0</v>
      </c>
      <c r="U1427" s="34">
        <v>0</v>
      </c>
      <c r="V1427" s="34">
        <v>0</v>
      </c>
      <c r="W1427" s="34">
        <f t="shared" si="1135"/>
        <v>0</v>
      </c>
      <c r="X1427" s="34">
        <v>0</v>
      </c>
      <c r="Y1427" s="34">
        <v>0</v>
      </c>
      <c r="Z1427" s="34">
        <v>0</v>
      </c>
      <c r="AA1427" s="34">
        <v>0</v>
      </c>
      <c r="AB1427" s="34">
        <v>0</v>
      </c>
      <c r="AC1427" s="34">
        <v>0</v>
      </c>
      <c r="AD1427" s="34">
        <f t="shared" si="1136"/>
        <v>0</v>
      </c>
      <c r="AE1427" s="34">
        <v>0</v>
      </c>
      <c r="AF1427" s="34">
        <v>0</v>
      </c>
      <c r="AG1427" s="34">
        <v>0</v>
      </c>
      <c r="AH1427" s="34">
        <v>0</v>
      </c>
      <c r="AI1427" s="34">
        <v>0</v>
      </c>
      <c r="AJ1427" s="34">
        <v>0</v>
      </c>
      <c r="AK1427" s="34">
        <f t="shared" si="1137"/>
        <v>5576.66</v>
      </c>
      <c r="AL1427" s="34">
        <v>5576.66</v>
      </c>
      <c r="AM1427" s="34">
        <v>0</v>
      </c>
      <c r="AN1427" s="34">
        <v>0</v>
      </c>
      <c r="AO1427" s="34">
        <v>0</v>
      </c>
      <c r="AP1427" s="34">
        <v>0</v>
      </c>
      <c r="AQ1427" s="34">
        <v>0</v>
      </c>
      <c r="AR1427" s="34">
        <f t="shared" si="1138"/>
        <v>0</v>
      </c>
      <c r="AS1427" s="34">
        <v>0</v>
      </c>
      <c r="AT1427" s="34">
        <v>0</v>
      </c>
      <c r="AU1427" s="34">
        <v>0</v>
      </c>
      <c r="AV1427" s="34">
        <v>0</v>
      </c>
    </row>
    <row r="1428" spans="1:48" ht="76.5" x14ac:dyDescent="0.5">
      <c r="A1428" s="53">
        <v>1322</v>
      </c>
      <c r="B1428" s="50" t="s">
        <v>2690</v>
      </c>
      <c r="C1428" s="51" t="s">
        <v>2692</v>
      </c>
      <c r="D1428" s="52">
        <v>2018</v>
      </c>
      <c r="E1428" s="52">
        <v>2023</v>
      </c>
      <c r="F1428" s="33">
        <v>3235.01</v>
      </c>
      <c r="G1428" s="34">
        <f t="shared" si="1127"/>
        <v>0</v>
      </c>
      <c r="H1428" s="34">
        <f t="shared" si="1128"/>
        <v>0</v>
      </c>
      <c r="I1428" s="34">
        <f t="shared" si="1129"/>
        <v>3235.01</v>
      </c>
      <c r="J1428" s="34">
        <f t="shared" si="1130"/>
        <v>3235.01</v>
      </c>
      <c r="K1428" s="34">
        <f t="shared" si="1131"/>
        <v>0</v>
      </c>
      <c r="L1428" s="34">
        <f t="shared" si="1132"/>
        <v>0</v>
      </c>
      <c r="M1428" s="34">
        <f t="shared" si="1133"/>
        <v>0</v>
      </c>
      <c r="N1428" s="34">
        <v>0</v>
      </c>
      <c r="O1428" s="34">
        <v>0</v>
      </c>
      <c r="P1428" s="34">
        <f t="shared" si="1134"/>
        <v>0</v>
      </c>
      <c r="Q1428" s="34">
        <v>0</v>
      </c>
      <c r="R1428" s="34">
        <v>0</v>
      </c>
      <c r="S1428" s="34">
        <v>0</v>
      </c>
      <c r="T1428" s="34">
        <v>0</v>
      </c>
      <c r="U1428" s="34">
        <v>0</v>
      </c>
      <c r="V1428" s="34">
        <v>0</v>
      </c>
      <c r="W1428" s="34">
        <f t="shared" si="1135"/>
        <v>0</v>
      </c>
      <c r="X1428" s="34">
        <v>0</v>
      </c>
      <c r="Y1428" s="34">
        <v>0</v>
      </c>
      <c r="Z1428" s="34">
        <v>0</v>
      </c>
      <c r="AA1428" s="34">
        <v>0</v>
      </c>
      <c r="AB1428" s="34">
        <v>0</v>
      </c>
      <c r="AC1428" s="34">
        <v>0</v>
      </c>
      <c r="AD1428" s="34">
        <f t="shared" si="1136"/>
        <v>0</v>
      </c>
      <c r="AE1428" s="34">
        <v>0</v>
      </c>
      <c r="AF1428" s="34">
        <v>0</v>
      </c>
      <c r="AG1428" s="34">
        <v>0</v>
      </c>
      <c r="AH1428" s="34">
        <v>0</v>
      </c>
      <c r="AI1428" s="34">
        <v>0</v>
      </c>
      <c r="AJ1428" s="34">
        <v>0</v>
      </c>
      <c r="AK1428" s="34">
        <f t="shared" si="1137"/>
        <v>3235.01</v>
      </c>
      <c r="AL1428" s="34">
        <v>3235.01</v>
      </c>
      <c r="AM1428" s="34">
        <v>0</v>
      </c>
      <c r="AN1428" s="34">
        <v>0</v>
      </c>
      <c r="AO1428" s="34">
        <v>0</v>
      </c>
      <c r="AP1428" s="34">
        <v>0</v>
      </c>
      <c r="AQ1428" s="34">
        <v>0</v>
      </c>
      <c r="AR1428" s="34">
        <f t="shared" si="1138"/>
        <v>0</v>
      </c>
      <c r="AS1428" s="34">
        <v>0</v>
      </c>
      <c r="AT1428" s="34">
        <v>0</v>
      </c>
      <c r="AU1428" s="34">
        <v>0</v>
      </c>
      <c r="AV1428" s="34">
        <v>0</v>
      </c>
    </row>
    <row r="1429" spans="1:48" ht="76.5" x14ac:dyDescent="0.5">
      <c r="A1429" s="53">
        <v>1323</v>
      </c>
      <c r="B1429" s="50" t="s">
        <v>2690</v>
      </c>
      <c r="C1429" s="51" t="s">
        <v>2693</v>
      </c>
      <c r="D1429" s="52">
        <v>2018</v>
      </c>
      <c r="E1429" s="52">
        <v>2023</v>
      </c>
      <c r="F1429" s="33">
        <v>3235.01</v>
      </c>
      <c r="G1429" s="34">
        <f t="shared" si="1127"/>
        <v>0</v>
      </c>
      <c r="H1429" s="34">
        <f t="shared" si="1128"/>
        <v>0</v>
      </c>
      <c r="I1429" s="34">
        <f t="shared" si="1129"/>
        <v>3235.01</v>
      </c>
      <c r="J1429" s="34">
        <f t="shared" si="1130"/>
        <v>3235.01</v>
      </c>
      <c r="K1429" s="34">
        <f t="shared" si="1131"/>
        <v>0</v>
      </c>
      <c r="L1429" s="34">
        <f t="shared" si="1132"/>
        <v>0</v>
      </c>
      <c r="M1429" s="34">
        <f t="shared" si="1133"/>
        <v>0</v>
      </c>
      <c r="N1429" s="34">
        <v>0</v>
      </c>
      <c r="O1429" s="34">
        <v>0</v>
      </c>
      <c r="P1429" s="34">
        <f t="shared" si="1134"/>
        <v>0</v>
      </c>
      <c r="Q1429" s="34">
        <v>0</v>
      </c>
      <c r="R1429" s="34">
        <v>0</v>
      </c>
      <c r="S1429" s="34">
        <v>0</v>
      </c>
      <c r="T1429" s="34">
        <v>0</v>
      </c>
      <c r="U1429" s="34">
        <v>0</v>
      </c>
      <c r="V1429" s="34">
        <v>0</v>
      </c>
      <c r="W1429" s="34">
        <f t="shared" si="1135"/>
        <v>0</v>
      </c>
      <c r="X1429" s="34">
        <v>0</v>
      </c>
      <c r="Y1429" s="34">
        <v>0</v>
      </c>
      <c r="Z1429" s="34">
        <v>0</v>
      </c>
      <c r="AA1429" s="34">
        <v>0</v>
      </c>
      <c r="AB1429" s="34">
        <v>0</v>
      </c>
      <c r="AC1429" s="34">
        <v>0</v>
      </c>
      <c r="AD1429" s="34">
        <f t="shared" si="1136"/>
        <v>0</v>
      </c>
      <c r="AE1429" s="34">
        <v>0</v>
      </c>
      <c r="AF1429" s="34">
        <v>0</v>
      </c>
      <c r="AG1429" s="34">
        <v>0</v>
      </c>
      <c r="AH1429" s="34">
        <v>0</v>
      </c>
      <c r="AI1429" s="34">
        <v>0</v>
      </c>
      <c r="AJ1429" s="34">
        <v>0</v>
      </c>
      <c r="AK1429" s="34">
        <f t="shared" si="1137"/>
        <v>3235.01</v>
      </c>
      <c r="AL1429" s="34">
        <v>3235.01</v>
      </c>
      <c r="AM1429" s="34">
        <v>0</v>
      </c>
      <c r="AN1429" s="34">
        <v>0</v>
      </c>
      <c r="AO1429" s="34">
        <v>0</v>
      </c>
      <c r="AP1429" s="34">
        <v>0</v>
      </c>
      <c r="AQ1429" s="34">
        <v>0</v>
      </c>
      <c r="AR1429" s="34">
        <f t="shared" si="1138"/>
        <v>0</v>
      </c>
      <c r="AS1429" s="34">
        <v>0</v>
      </c>
      <c r="AT1429" s="34">
        <v>0</v>
      </c>
      <c r="AU1429" s="34">
        <v>0</v>
      </c>
      <c r="AV1429" s="34">
        <v>0</v>
      </c>
    </row>
    <row r="1430" spans="1:48" ht="76.5" x14ac:dyDescent="0.5">
      <c r="A1430" s="53">
        <v>1324</v>
      </c>
      <c r="B1430" s="50" t="s">
        <v>2694</v>
      </c>
      <c r="C1430" s="51" t="s">
        <v>2695</v>
      </c>
      <c r="D1430" s="52">
        <v>2018</v>
      </c>
      <c r="E1430" s="52">
        <v>2023</v>
      </c>
      <c r="F1430" s="33">
        <v>3235.01</v>
      </c>
      <c r="G1430" s="34">
        <f t="shared" si="1127"/>
        <v>0</v>
      </c>
      <c r="H1430" s="34">
        <f t="shared" si="1128"/>
        <v>0</v>
      </c>
      <c r="I1430" s="34">
        <f t="shared" si="1129"/>
        <v>3235.01</v>
      </c>
      <c r="J1430" s="34">
        <f t="shared" si="1130"/>
        <v>3235.01</v>
      </c>
      <c r="K1430" s="34">
        <f t="shared" si="1131"/>
        <v>0</v>
      </c>
      <c r="L1430" s="34">
        <f t="shared" si="1132"/>
        <v>0</v>
      </c>
      <c r="M1430" s="34">
        <f t="shared" si="1133"/>
        <v>0</v>
      </c>
      <c r="N1430" s="34">
        <v>0</v>
      </c>
      <c r="O1430" s="34">
        <v>0</v>
      </c>
      <c r="P1430" s="34">
        <f t="shared" si="1134"/>
        <v>0</v>
      </c>
      <c r="Q1430" s="34">
        <v>0</v>
      </c>
      <c r="R1430" s="34">
        <v>0</v>
      </c>
      <c r="S1430" s="34">
        <v>0</v>
      </c>
      <c r="T1430" s="34">
        <v>0</v>
      </c>
      <c r="U1430" s="34">
        <v>0</v>
      </c>
      <c r="V1430" s="34">
        <v>0</v>
      </c>
      <c r="W1430" s="34">
        <f t="shared" si="1135"/>
        <v>0</v>
      </c>
      <c r="X1430" s="34">
        <v>0</v>
      </c>
      <c r="Y1430" s="34">
        <v>0</v>
      </c>
      <c r="Z1430" s="34">
        <v>0</v>
      </c>
      <c r="AA1430" s="34">
        <v>0</v>
      </c>
      <c r="AB1430" s="34">
        <v>0</v>
      </c>
      <c r="AC1430" s="34">
        <v>0</v>
      </c>
      <c r="AD1430" s="34">
        <f t="shared" si="1136"/>
        <v>0</v>
      </c>
      <c r="AE1430" s="34">
        <v>0</v>
      </c>
      <c r="AF1430" s="34">
        <v>0</v>
      </c>
      <c r="AG1430" s="34">
        <v>0</v>
      </c>
      <c r="AH1430" s="34">
        <v>0</v>
      </c>
      <c r="AI1430" s="34">
        <v>0</v>
      </c>
      <c r="AJ1430" s="34">
        <v>0</v>
      </c>
      <c r="AK1430" s="34">
        <f t="shared" si="1137"/>
        <v>3235.01</v>
      </c>
      <c r="AL1430" s="34">
        <v>3235.01</v>
      </c>
      <c r="AM1430" s="34">
        <v>0</v>
      </c>
      <c r="AN1430" s="34">
        <v>0</v>
      </c>
      <c r="AO1430" s="34">
        <v>0</v>
      </c>
      <c r="AP1430" s="34">
        <v>0</v>
      </c>
      <c r="AQ1430" s="34">
        <v>0</v>
      </c>
      <c r="AR1430" s="34">
        <f t="shared" si="1138"/>
        <v>0</v>
      </c>
      <c r="AS1430" s="34">
        <v>0</v>
      </c>
      <c r="AT1430" s="34">
        <v>0</v>
      </c>
      <c r="AU1430" s="34">
        <v>0</v>
      </c>
      <c r="AV1430" s="34">
        <v>0</v>
      </c>
    </row>
    <row r="1431" spans="1:48" ht="76.5" x14ac:dyDescent="0.5">
      <c r="A1431" s="53">
        <v>1325</v>
      </c>
      <c r="B1431" s="50" t="s">
        <v>2696</v>
      </c>
      <c r="C1431" s="51" t="s">
        <v>2697</v>
      </c>
      <c r="D1431" s="52">
        <v>2018</v>
      </c>
      <c r="E1431" s="52">
        <v>2021</v>
      </c>
      <c r="F1431" s="33">
        <v>3239.92</v>
      </c>
      <c r="G1431" s="34">
        <f t="shared" si="1127"/>
        <v>0</v>
      </c>
      <c r="H1431" s="34">
        <f t="shared" si="1128"/>
        <v>0</v>
      </c>
      <c r="I1431" s="34">
        <f t="shared" si="1129"/>
        <v>3182.0260000000003</v>
      </c>
      <c r="J1431" s="34">
        <f t="shared" si="1130"/>
        <v>598.09</v>
      </c>
      <c r="K1431" s="34">
        <f t="shared" si="1131"/>
        <v>2583.9360000000001</v>
      </c>
      <c r="L1431" s="34">
        <f t="shared" si="1132"/>
        <v>0</v>
      </c>
      <c r="M1431" s="34">
        <f t="shared" si="1133"/>
        <v>0</v>
      </c>
      <c r="N1431" s="34">
        <v>0</v>
      </c>
      <c r="O1431" s="34">
        <v>0</v>
      </c>
      <c r="P1431" s="34">
        <f t="shared" si="1134"/>
        <v>598.09</v>
      </c>
      <c r="Q1431" s="34">
        <v>598.09</v>
      </c>
      <c r="R1431" s="34">
        <v>0</v>
      </c>
      <c r="S1431" s="34">
        <v>0</v>
      </c>
      <c r="T1431" s="34">
        <v>0</v>
      </c>
      <c r="U1431" s="34">
        <v>0</v>
      </c>
      <c r="V1431" s="34">
        <v>0</v>
      </c>
      <c r="W1431" s="34">
        <f t="shared" si="1135"/>
        <v>2583.9360000000001</v>
      </c>
      <c r="X1431" s="34">
        <v>0</v>
      </c>
      <c r="Y1431" s="34">
        <v>2583.9360000000001</v>
      </c>
      <c r="Z1431" s="34">
        <v>0</v>
      </c>
      <c r="AA1431" s="34">
        <v>0</v>
      </c>
      <c r="AB1431" s="34">
        <v>0</v>
      </c>
      <c r="AC1431" s="34">
        <v>0</v>
      </c>
      <c r="AD1431" s="34">
        <f t="shared" si="1136"/>
        <v>0</v>
      </c>
      <c r="AE1431" s="34">
        <v>0</v>
      </c>
      <c r="AF1431" s="34">
        <v>0</v>
      </c>
      <c r="AG1431" s="34">
        <v>0</v>
      </c>
      <c r="AH1431" s="34">
        <v>0</v>
      </c>
      <c r="AI1431" s="34">
        <v>0</v>
      </c>
      <c r="AJ1431" s="34">
        <v>0</v>
      </c>
      <c r="AK1431" s="34">
        <f t="shared" si="1137"/>
        <v>0</v>
      </c>
      <c r="AL1431" s="34">
        <v>0</v>
      </c>
      <c r="AM1431" s="34">
        <v>0</v>
      </c>
      <c r="AN1431" s="34">
        <v>0</v>
      </c>
      <c r="AO1431" s="34">
        <v>0</v>
      </c>
      <c r="AP1431" s="34">
        <v>0</v>
      </c>
      <c r="AQ1431" s="34">
        <v>0</v>
      </c>
      <c r="AR1431" s="34">
        <f t="shared" si="1138"/>
        <v>0</v>
      </c>
      <c r="AS1431" s="34">
        <v>0</v>
      </c>
      <c r="AT1431" s="34">
        <v>0</v>
      </c>
      <c r="AU1431" s="34">
        <v>0</v>
      </c>
      <c r="AV1431" s="34">
        <v>0</v>
      </c>
    </row>
    <row r="1432" spans="1:48" ht="76.5" x14ac:dyDescent="0.5">
      <c r="A1432" s="53">
        <v>1326</v>
      </c>
      <c r="B1432" s="50" t="s">
        <v>2698</v>
      </c>
      <c r="C1432" s="51" t="s">
        <v>2699</v>
      </c>
      <c r="D1432" s="52">
        <v>2018</v>
      </c>
      <c r="E1432" s="52">
        <v>2024</v>
      </c>
      <c r="F1432" s="33">
        <v>5576.66</v>
      </c>
      <c r="G1432" s="34">
        <f t="shared" si="1127"/>
        <v>0</v>
      </c>
      <c r="H1432" s="34">
        <f t="shared" si="1128"/>
        <v>0</v>
      </c>
      <c r="I1432" s="34">
        <f t="shared" si="1129"/>
        <v>5576.66</v>
      </c>
      <c r="J1432" s="34">
        <f t="shared" si="1130"/>
        <v>5576.66</v>
      </c>
      <c r="K1432" s="34">
        <f t="shared" si="1131"/>
        <v>0</v>
      </c>
      <c r="L1432" s="34">
        <f t="shared" si="1132"/>
        <v>0</v>
      </c>
      <c r="M1432" s="34">
        <f t="shared" si="1133"/>
        <v>0</v>
      </c>
      <c r="N1432" s="34">
        <v>0</v>
      </c>
      <c r="O1432" s="34">
        <v>0</v>
      </c>
      <c r="P1432" s="34">
        <f t="shared" si="1134"/>
        <v>0</v>
      </c>
      <c r="Q1432" s="34">
        <v>0</v>
      </c>
      <c r="R1432" s="34">
        <v>0</v>
      </c>
      <c r="S1432" s="34">
        <v>0</v>
      </c>
      <c r="T1432" s="34">
        <v>0</v>
      </c>
      <c r="U1432" s="34">
        <v>0</v>
      </c>
      <c r="V1432" s="34">
        <v>0</v>
      </c>
      <c r="W1432" s="34">
        <f t="shared" si="1135"/>
        <v>0</v>
      </c>
      <c r="X1432" s="34">
        <v>0</v>
      </c>
      <c r="Y1432" s="34">
        <v>0</v>
      </c>
      <c r="Z1432" s="34">
        <v>0</v>
      </c>
      <c r="AA1432" s="34">
        <v>0</v>
      </c>
      <c r="AB1432" s="34">
        <v>0</v>
      </c>
      <c r="AC1432" s="34">
        <v>0</v>
      </c>
      <c r="AD1432" s="34">
        <f t="shared" si="1136"/>
        <v>0</v>
      </c>
      <c r="AE1432" s="34">
        <v>0</v>
      </c>
      <c r="AF1432" s="34">
        <v>0</v>
      </c>
      <c r="AG1432" s="34">
        <v>0</v>
      </c>
      <c r="AH1432" s="34">
        <v>0</v>
      </c>
      <c r="AI1432" s="34">
        <v>0</v>
      </c>
      <c r="AJ1432" s="34">
        <v>0</v>
      </c>
      <c r="AK1432" s="34">
        <f t="shared" si="1137"/>
        <v>576.66</v>
      </c>
      <c r="AL1432" s="34">
        <v>576.66</v>
      </c>
      <c r="AM1432" s="34">
        <v>0</v>
      </c>
      <c r="AN1432" s="34">
        <v>0</v>
      </c>
      <c r="AO1432" s="34">
        <v>0</v>
      </c>
      <c r="AP1432" s="34">
        <v>0</v>
      </c>
      <c r="AQ1432" s="34">
        <v>0</v>
      </c>
      <c r="AR1432" s="34">
        <f t="shared" si="1138"/>
        <v>5000</v>
      </c>
      <c r="AS1432" s="34">
        <v>5000</v>
      </c>
      <c r="AT1432" s="34">
        <v>0</v>
      </c>
      <c r="AU1432" s="34">
        <v>0</v>
      </c>
      <c r="AV1432" s="34">
        <v>0</v>
      </c>
    </row>
    <row r="1433" spans="1:48" ht="38.25" x14ac:dyDescent="0.5">
      <c r="A1433" s="53"/>
      <c r="B1433" s="43" t="s">
        <v>1175</v>
      </c>
      <c r="C1433" s="48"/>
      <c r="D1433" s="52"/>
      <c r="E1433" s="45"/>
      <c r="F1433" s="35">
        <f>SUM(F1434:F1437)</f>
        <v>16901.419999999998</v>
      </c>
      <c r="G1433" s="35">
        <f t="shared" ref="G1433:AV1433" si="1139">SUM(G1434:G1437)</f>
        <v>0.76</v>
      </c>
      <c r="H1433" s="35">
        <f t="shared" si="1139"/>
        <v>2.14</v>
      </c>
      <c r="I1433" s="35">
        <f t="shared" si="1139"/>
        <v>16565.54</v>
      </c>
      <c r="J1433" s="35">
        <f t="shared" si="1139"/>
        <v>16565.54</v>
      </c>
      <c r="K1433" s="35">
        <f t="shared" si="1139"/>
        <v>0</v>
      </c>
      <c r="L1433" s="35">
        <f t="shared" si="1139"/>
        <v>0</v>
      </c>
      <c r="M1433" s="35">
        <f t="shared" si="1139"/>
        <v>0</v>
      </c>
      <c r="N1433" s="35">
        <f t="shared" si="1139"/>
        <v>0.21000000000000002</v>
      </c>
      <c r="O1433" s="35">
        <f t="shared" si="1139"/>
        <v>1.51</v>
      </c>
      <c r="P1433" s="35">
        <f t="shared" si="1139"/>
        <v>3849.87</v>
      </c>
      <c r="Q1433" s="35">
        <f t="shared" si="1139"/>
        <v>3849.87</v>
      </c>
      <c r="R1433" s="35">
        <f t="shared" si="1139"/>
        <v>0</v>
      </c>
      <c r="S1433" s="35">
        <f t="shared" si="1139"/>
        <v>0</v>
      </c>
      <c r="T1433" s="35">
        <f t="shared" si="1139"/>
        <v>0</v>
      </c>
      <c r="U1433" s="35">
        <f t="shared" si="1139"/>
        <v>0.25</v>
      </c>
      <c r="V1433" s="35">
        <f t="shared" si="1139"/>
        <v>0.63</v>
      </c>
      <c r="W1433" s="35">
        <f t="shared" si="1139"/>
        <v>11669.49</v>
      </c>
      <c r="X1433" s="35">
        <f t="shared" si="1139"/>
        <v>11669.49</v>
      </c>
      <c r="Y1433" s="35">
        <f t="shared" si="1139"/>
        <v>0</v>
      </c>
      <c r="Z1433" s="35">
        <f t="shared" si="1139"/>
        <v>0</v>
      </c>
      <c r="AA1433" s="35">
        <f t="shared" si="1139"/>
        <v>0</v>
      </c>
      <c r="AB1433" s="35">
        <f t="shared" si="1139"/>
        <v>0.3</v>
      </c>
      <c r="AC1433" s="35">
        <f t="shared" si="1139"/>
        <v>0</v>
      </c>
      <c r="AD1433" s="35">
        <f t="shared" si="1139"/>
        <v>46.18</v>
      </c>
      <c r="AE1433" s="35">
        <f t="shared" si="1139"/>
        <v>46.18</v>
      </c>
      <c r="AF1433" s="35">
        <f t="shared" si="1139"/>
        <v>0</v>
      </c>
      <c r="AG1433" s="35">
        <f t="shared" si="1139"/>
        <v>0</v>
      </c>
      <c r="AH1433" s="35">
        <f t="shared" si="1139"/>
        <v>0</v>
      </c>
      <c r="AI1433" s="35">
        <f t="shared" si="1139"/>
        <v>0</v>
      </c>
      <c r="AJ1433" s="35">
        <f t="shared" si="1139"/>
        <v>0</v>
      </c>
      <c r="AK1433" s="35">
        <f t="shared" si="1139"/>
        <v>1000</v>
      </c>
      <c r="AL1433" s="35">
        <f t="shared" si="1139"/>
        <v>1000</v>
      </c>
      <c r="AM1433" s="35">
        <f t="shared" si="1139"/>
        <v>0</v>
      </c>
      <c r="AN1433" s="35">
        <f t="shared" si="1139"/>
        <v>0</v>
      </c>
      <c r="AO1433" s="35">
        <f t="shared" si="1139"/>
        <v>0</v>
      </c>
      <c r="AP1433" s="35">
        <f t="shared" si="1139"/>
        <v>0</v>
      </c>
      <c r="AQ1433" s="35">
        <f t="shared" si="1139"/>
        <v>0</v>
      </c>
      <c r="AR1433" s="35">
        <f t="shared" si="1139"/>
        <v>0</v>
      </c>
      <c r="AS1433" s="35">
        <f t="shared" si="1139"/>
        <v>0</v>
      </c>
      <c r="AT1433" s="35">
        <f t="shared" si="1139"/>
        <v>0</v>
      </c>
      <c r="AU1433" s="35">
        <f t="shared" si="1139"/>
        <v>0</v>
      </c>
      <c r="AV1433" s="35">
        <f t="shared" si="1139"/>
        <v>0</v>
      </c>
    </row>
    <row r="1434" spans="1:48" ht="114.75" x14ac:dyDescent="0.5">
      <c r="A1434" s="53">
        <v>1327</v>
      </c>
      <c r="B1434" s="50" t="s">
        <v>2700</v>
      </c>
      <c r="C1434" s="51" t="s">
        <v>2701</v>
      </c>
      <c r="D1434" s="52">
        <v>2016</v>
      </c>
      <c r="E1434" s="52">
        <v>2022</v>
      </c>
      <c r="F1434" s="33">
        <v>1046.18</v>
      </c>
      <c r="G1434" s="34">
        <f t="shared" ref="G1434:H1437" si="1140">N1434+U1434+AB1434+AI1434+AP1434</f>
        <v>0.3</v>
      </c>
      <c r="H1434" s="34">
        <f t="shared" si="1140"/>
        <v>0</v>
      </c>
      <c r="I1434" s="34">
        <f t="shared" ref="I1434:I1437" si="1141">J1434+K1434+L1434</f>
        <v>1046.18</v>
      </c>
      <c r="J1434" s="34">
        <f t="shared" ref="J1434:M1437" si="1142">Q1434+X1434+AE1434+AL1434+AS1434</f>
        <v>1046.18</v>
      </c>
      <c r="K1434" s="34">
        <f t="shared" si="1142"/>
        <v>0</v>
      </c>
      <c r="L1434" s="34">
        <f t="shared" si="1142"/>
        <v>0</v>
      </c>
      <c r="M1434" s="34">
        <f t="shared" si="1142"/>
        <v>0</v>
      </c>
      <c r="N1434" s="34">
        <v>0</v>
      </c>
      <c r="O1434" s="34">
        <v>0</v>
      </c>
      <c r="P1434" s="34">
        <f t="shared" ref="P1434:P1437" si="1143">Q1434+R1434+S1434</f>
        <v>0</v>
      </c>
      <c r="Q1434" s="34">
        <v>0</v>
      </c>
      <c r="R1434" s="34">
        <v>0</v>
      </c>
      <c r="S1434" s="34">
        <v>0</v>
      </c>
      <c r="T1434" s="34">
        <v>0</v>
      </c>
      <c r="U1434" s="34">
        <v>0</v>
      </c>
      <c r="V1434" s="34">
        <v>0</v>
      </c>
      <c r="W1434" s="34">
        <f t="shared" ref="W1434:W1437" si="1144">X1434+Y1434+Z1434</f>
        <v>0</v>
      </c>
      <c r="X1434" s="34">
        <v>0</v>
      </c>
      <c r="Y1434" s="34">
        <v>0</v>
      </c>
      <c r="Z1434" s="34">
        <v>0</v>
      </c>
      <c r="AA1434" s="34">
        <v>0</v>
      </c>
      <c r="AB1434" s="34">
        <v>0.3</v>
      </c>
      <c r="AC1434" s="34">
        <v>0</v>
      </c>
      <c r="AD1434" s="34">
        <f t="shared" ref="AD1434:AD1437" si="1145">AE1434+AF1434+AG1434</f>
        <v>46.18</v>
      </c>
      <c r="AE1434" s="34">
        <v>46.18</v>
      </c>
      <c r="AF1434" s="34">
        <v>0</v>
      </c>
      <c r="AG1434" s="34">
        <v>0</v>
      </c>
      <c r="AH1434" s="34">
        <v>0</v>
      </c>
      <c r="AI1434" s="34">
        <v>0</v>
      </c>
      <c r="AJ1434" s="34">
        <v>0</v>
      </c>
      <c r="AK1434" s="34">
        <f t="shared" ref="AK1434:AK1437" si="1146">AL1434+AM1434+AN1434</f>
        <v>1000</v>
      </c>
      <c r="AL1434" s="34">
        <v>1000</v>
      </c>
      <c r="AM1434" s="34">
        <v>0</v>
      </c>
      <c r="AN1434" s="34">
        <v>0</v>
      </c>
      <c r="AO1434" s="34">
        <v>0</v>
      </c>
      <c r="AP1434" s="34">
        <v>0</v>
      </c>
      <c r="AQ1434" s="34">
        <v>0</v>
      </c>
      <c r="AR1434" s="34">
        <f t="shared" ref="AR1434:AR1437" si="1147">AS1434+AT1434+AU1434</f>
        <v>0</v>
      </c>
      <c r="AS1434" s="34">
        <v>0</v>
      </c>
      <c r="AT1434" s="34">
        <v>0</v>
      </c>
      <c r="AU1434" s="34">
        <v>0</v>
      </c>
      <c r="AV1434" s="34">
        <v>0</v>
      </c>
    </row>
    <row r="1435" spans="1:48" ht="76.5" x14ac:dyDescent="0.5">
      <c r="A1435" s="53">
        <v>1328</v>
      </c>
      <c r="B1435" s="50" t="s">
        <v>2702</v>
      </c>
      <c r="C1435" s="51" t="s">
        <v>2703</v>
      </c>
      <c r="D1435" s="52">
        <v>2019</v>
      </c>
      <c r="E1435" s="52">
        <v>2020</v>
      </c>
      <c r="F1435" s="33">
        <v>1371.13</v>
      </c>
      <c r="G1435" s="34">
        <f t="shared" si="1140"/>
        <v>0.01</v>
      </c>
      <c r="H1435" s="34">
        <f t="shared" si="1140"/>
        <v>0.25</v>
      </c>
      <c r="I1435" s="34">
        <f t="shared" si="1141"/>
        <v>1262.94</v>
      </c>
      <c r="J1435" s="34">
        <f t="shared" si="1142"/>
        <v>1262.94</v>
      </c>
      <c r="K1435" s="34">
        <f t="shared" si="1142"/>
        <v>0</v>
      </c>
      <c r="L1435" s="34">
        <f t="shared" si="1142"/>
        <v>0</v>
      </c>
      <c r="M1435" s="34">
        <f t="shared" si="1142"/>
        <v>0</v>
      </c>
      <c r="N1435" s="34">
        <v>0.01</v>
      </c>
      <c r="O1435" s="34">
        <v>0.25</v>
      </c>
      <c r="P1435" s="34">
        <f t="shared" si="1143"/>
        <v>1262.94</v>
      </c>
      <c r="Q1435" s="34">
        <v>1262.94</v>
      </c>
      <c r="R1435" s="34">
        <v>0</v>
      </c>
      <c r="S1435" s="34">
        <v>0</v>
      </c>
      <c r="T1435" s="34">
        <v>0</v>
      </c>
      <c r="U1435" s="34">
        <v>0</v>
      </c>
      <c r="V1435" s="34">
        <v>0</v>
      </c>
      <c r="W1435" s="34">
        <f t="shared" si="1144"/>
        <v>0</v>
      </c>
      <c r="X1435" s="34">
        <v>0</v>
      </c>
      <c r="Y1435" s="34">
        <v>0</v>
      </c>
      <c r="Z1435" s="34">
        <v>0</v>
      </c>
      <c r="AA1435" s="34">
        <v>0</v>
      </c>
      <c r="AB1435" s="34">
        <v>0</v>
      </c>
      <c r="AC1435" s="34">
        <v>0</v>
      </c>
      <c r="AD1435" s="34">
        <f t="shared" si="1145"/>
        <v>0</v>
      </c>
      <c r="AE1435" s="34">
        <v>0</v>
      </c>
      <c r="AF1435" s="34">
        <v>0</v>
      </c>
      <c r="AG1435" s="34">
        <v>0</v>
      </c>
      <c r="AH1435" s="34">
        <v>0</v>
      </c>
      <c r="AI1435" s="34">
        <v>0</v>
      </c>
      <c r="AJ1435" s="34">
        <v>0</v>
      </c>
      <c r="AK1435" s="34">
        <f t="shared" si="1146"/>
        <v>0</v>
      </c>
      <c r="AL1435" s="34">
        <v>0</v>
      </c>
      <c r="AM1435" s="34">
        <v>0</v>
      </c>
      <c r="AN1435" s="34">
        <v>0</v>
      </c>
      <c r="AO1435" s="34">
        <v>0</v>
      </c>
      <c r="AP1435" s="34">
        <v>0</v>
      </c>
      <c r="AQ1435" s="34">
        <v>0</v>
      </c>
      <c r="AR1435" s="34">
        <f t="shared" si="1147"/>
        <v>0</v>
      </c>
      <c r="AS1435" s="34">
        <v>0</v>
      </c>
      <c r="AT1435" s="34">
        <v>0</v>
      </c>
      <c r="AU1435" s="34">
        <v>0</v>
      </c>
      <c r="AV1435" s="34">
        <v>0</v>
      </c>
    </row>
    <row r="1436" spans="1:48" ht="191.25" x14ac:dyDescent="0.5">
      <c r="A1436" s="53">
        <v>1329</v>
      </c>
      <c r="B1436" s="50" t="s">
        <v>2704</v>
      </c>
      <c r="C1436" s="51" t="s">
        <v>2705</v>
      </c>
      <c r="D1436" s="52">
        <v>2020</v>
      </c>
      <c r="E1436" s="52">
        <v>2021</v>
      </c>
      <c r="F1436" s="33">
        <v>4530.37</v>
      </c>
      <c r="G1436" s="34">
        <f t="shared" si="1140"/>
        <v>0.25</v>
      </c>
      <c r="H1436" s="34">
        <f t="shared" si="1140"/>
        <v>0.63</v>
      </c>
      <c r="I1436" s="34">
        <f t="shared" si="1141"/>
        <v>4430.37</v>
      </c>
      <c r="J1436" s="34">
        <f t="shared" si="1142"/>
        <v>4430.37</v>
      </c>
      <c r="K1436" s="34">
        <f t="shared" si="1142"/>
        <v>0</v>
      </c>
      <c r="L1436" s="34">
        <f t="shared" si="1142"/>
        <v>0</v>
      </c>
      <c r="M1436" s="34">
        <f t="shared" si="1142"/>
        <v>0</v>
      </c>
      <c r="N1436" s="34">
        <v>0</v>
      </c>
      <c r="O1436" s="34">
        <v>0</v>
      </c>
      <c r="P1436" s="34">
        <f t="shared" si="1143"/>
        <v>760.88</v>
      </c>
      <c r="Q1436" s="34">
        <v>760.88</v>
      </c>
      <c r="R1436" s="34">
        <v>0</v>
      </c>
      <c r="S1436" s="34">
        <v>0</v>
      </c>
      <c r="T1436" s="34">
        <v>0</v>
      </c>
      <c r="U1436" s="34">
        <v>0.25</v>
      </c>
      <c r="V1436" s="34">
        <v>0.63</v>
      </c>
      <c r="W1436" s="34">
        <f t="shared" si="1144"/>
        <v>3669.49</v>
      </c>
      <c r="X1436" s="34">
        <v>3669.49</v>
      </c>
      <c r="Y1436" s="34">
        <v>0</v>
      </c>
      <c r="Z1436" s="34">
        <v>0</v>
      </c>
      <c r="AA1436" s="34">
        <v>0</v>
      </c>
      <c r="AB1436" s="34">
        <v>0</v>
      </c>
      <c r="AC1436" s="34">
        <v>0</v>
      </c>
      <c r="AD1436" s="34">
        <f t="shared" si="1145"/>
        <v>0</v>
      </c>
      <c r="AE1436" s="34">
        <v>0</v>
      </c>
      <c r="AF1436" s="34">
        <v>0</v>
      </c>
      <c r="AG1436" s="34">
        <v>0</v>
      </c>
      <c r="AH1436" s="34">
        <v>0</v>
      </c>
      <c r="AI1436" s="34">
        <v>0</v>
      </c>
      <c r="AJ1436" s="34">
        <v>0</v>
      </c>
      <c r="AK1436" s="34">
        <f t="shared" si="1146"/>
        <v>0</v>
      </c>
      <c r="AL1436" s="34">
        <v>0</v>
      </c>
      <c r="AM1436" s="34">
        <v>0</v>
      </c>
      <c r="AN1436" s="34">
        <v>0</v>
      </c>
      <c r="AO1436" s="34">
        <v>0</v>
      </c>
      <c r="AP1436" s="34">
        <v>0</v>
      </c>
      <c r="AQ1436" s="34">
        <v>0</v>
      </c>
      <c r="AR1436" s="34">
        <f t="shared" si="1147"/>
        <v>0</v>
      </c>
      <c r="AS1436" s="34">
        <v>0</v>
      </c>
      <c r="AT1436" s="34">
        <v>0</v>
      </c>
      <c r="AU1436" s="34">
        <v>0</v>
      </c>
      <c r="AV1436" s="34">
        <v>0</v>
      </c>
    </row>
    <row r="1437" spans="1:48" ht="114.75" x14ac:dyDescent="0.5">
      <c r="A1437" s="53">
        <v>1330</v>
      </c>
      <c r="B1437" s="50" t="s">
        <v>2706</v>
      </c>
      <c r="C1437" s="51" t="s">
        <v>2707</v>
      </c>
      <c r="D1437" s="52">
        <v>2020</v>
      </c>
      <c r="E1437" s="52">
        <v>2020</v>
      </c>
      <c r="F1437" s="33">
        <v>9953.74</v>
      </c>
      <c r="G1437" s="34">
        <f t="shared" si="1140"/>
        <v>0.2</v>
      </c>
      <c r="H1437" s="34">
        <f t="shared" si="1140"/>
        <v>1.26</v>
      </c>
      <c r="I1437" s="34">
        <f t="shared" si="1141"/>
        <v>9826.0499999999993</v>
      </c>
      <c r="J1437" s="34">
        <f t="shared" si="1142"/>
        <v>9826.0499999999993</v>
      </c>
      <c r="K1437" s="34">
        <f t="shared" si="1142"/>
        <v>0</v>
      </c>
      <c r="L1437" s="34">
        <f t="shared" si="1142"/>
        <v>0</v>
      </c>
      <c r="M1437" s="34">
        <f t="shared" si="1142"/>
        <v>0</v>
      </c>
      <c r="N1437" s="34">
        <v>0.2</v>
      </c>
      <c r="O1437" s="34">
        <v>1.26</v>
      </c>
      <c r="P1437" s="34">
        <f t="shared" si="1143"/>
        <v>1826.05</v>
      </c>
      <c r="Q1437" s="34">
        <v>1826.05</v>
      </c>
      <c r="R1437" s="34">
        <v>0</v>
      </c>
      <c r="S1437" s="34">
        <v>0</v>
      </c>
      <c r="T1437" s="34">
        <v>0</v>
      </c>
      <c r="U1437" s="34">
        <v>0</v>
      </c>
      <c r="V1437" s="34">
        <v>0</v>
      </c>
      <c r="W1437" s="34">
        <f t="shared" si="1144"/>
        <v>8000</v>
      </c>
      <c r="X1437" s="34">
        <v>8000</v>
      </c>
      <c r="Y1437" s="34">
        <v>0</v>
      </c>
      <c r="Z1437" s="34">
        <v>0</v>
      </c>
      <c r="AA1437" s="34">
        <v>0</v>
      </c>
      <c r="AB1437" s="34">
        <v>0</v>
      </c>
      <c r="AC1437" s="34">
        <v>0</v>
      </c>
      <c r="AD1437" s="34">
        <f t="shared" si="1145"/>
        <v>0</v>
      </c>
      <c r="AE1437" s="34">
        <v>0</v>
      </c>
      <c r="AF1437" s="34">
        <v>0</v>
      </c>
      <c r="AG1437" s="34">
        <v>0</v>
      </c>
      <c r="AH1437" s="34">
        <v>0</v>
      </c>
      <c r="AI1437" s="34">
        <v>0</v>
      </c>
      <c r="AJ1437" s="34">
        <v>0</v>
      </c>
      <c r="AK1437" s="34">
        <f t="shared" si="1146"/>
        <v>0</v>
      </c>
      <c r="AL1437" s="34">
        <v>0</v>
      </c>
      <c r="AM1437" s="34">
        <v>0</v>
      </c>
      <c r="AN1437" s="34">
        <v>0</v>
      </c>
      <c r="AO1437" s="34">
        <v>0</v>
      </c>
      <c r="AP1437" s="34">
        <v>0</v>
      </c>
      <c r="AQ1437" s="34">
        <v>0</v>
      </c>
      <c r="AR1437" s="34">
        <f t="shared" si="1147"/>
        <v>0</v>
      </c>
      <c r="AS1437" s="34">
        <v>0</v>
      </c>
      <c r="AT1437" s="34">
        <v>0</v>
      </c>
      <c r="AU1437" s="34">
        <v>0</v>
      </c>
      <c r="AV1437" s="34">
        <v>0</v>
      </c>
    </row>
    <row r="1438" spans="1:48" ht="38.25" x14ac:dyDescent="0.5">
      <c r="A1438" s="53"/>
      <c r="B1438" s="43" t="s">
        <v>1569</v>
      </c>
      <c r="C1438" s="48"/>
      <c r="D1438" s="52"/>
      <c r="E1438" s="45"/>
      <c r="F1438" s="35">
        <f t="shared" ref="F1438:AV1438" si="1148">SUM(F1439:F1450)</f>
        <v>134976.77408999999</v>
      </c>
      <c r="G1438" s="35">
        <f t="shared" si="1148"/>
        <v>29.506</v>
      </c>
      <c r="H1438" s="35">
        <f t="shared" si="1148"/>
        <v>4.2299999999999995</v>
      </c>
      <c r="I1438" s="35">
        <f t="shared" si="1148"/>
        <v>64436.409533333441</v>
      </c>
      <c r="J1438" s="35">
        <f t="shared" si="1148"/>
        <v>64436.409533333441</v>
      </c>
      <c r="K1438" s="35">
        <f t="shared" si="1148"/>
        <v>0</v>
      </c>
      <c r="L1438" s="35">
        <f t="shared" si="1148"/>
        <v>0</v>
      </c>
      <c r="M1438" s="35">
        <f t="shared" si="1148"/>
        <v>0</v>
      </c>
      <c r="N1438" s="35">
        <f t="shared" si="1148"/>
        <v>3.87</v>
      </c>
      <c r="O1438" s="35">
        <f t="shared" si="1148"/>
        <v>3.09</v>
      </c>
      <c r="P1438" s="35">
        <f t="shared" si="1148"/>
        <v>22307.680533333332</v>
      </c>
      <c r="Q1438" s="35">
        <f t="shared" si="1148"/>
        <v>22307.680533333332</v>
      </c>
      <c r="R1438" s="35">
        <f t="shared" si="1148"/>
        <v>0</v>
      </c>
      <c r="S1438" s="35">
        <f t="shared" si="1148"/>
        <v>0</v>
      </c>
      <c r="T1438" s="35">
        <f t="shared" si="1148"/>
        <v>0</v>
      </c>
      <c r="U1438" s="35">
        <f t="shared" si="1148"/>
        <v>20.036000000000001</v>
      </c>
      <c r="V1438" s="35">
        <f t="shared" si="1148"/>
        <v>1.1400000000000001</v>
      </c>
      <c r="W1438" s="35">
        <f t="shared" si="1148"/>
        <v>24746.029000000104</v>
      </c>
      <c r="X1438" s="35">
        <f t="shared" si="1148"/>
        <v>24746.029000000104</v>
      </c>
      <c r="Y1438" s="35">
        <f t="shared" si="1148"/>
        <v>0</v>
      </c>
      <c r="Z1438" s="35">
        <f t="shared" si="1148"/>
        <v>0</v>
      </c>
      <c r="AA1438" s="35">
        <f t="shared" si="1148"/>
        <v>0</v>
      </c>
      <c r="AB1438" s="35">
        <f t="shared" si="1148"/>
        <v>0</v>
      </c>
      <c r="AC1438" s="35">
        <f t="shared" si="1148"/>
        <v>0</v>
      </c>
      <c r="AD1438" s="35">
        <f t="shared" si="1148"/>
        <v>2700</v>
      </c>
      <c r="AE1438" s="35">
        <f t="shared" si="1148"/>
        <v>2700</v>
      </c>
      <c r="AF1438" s="35">
        <f t="shared" si="1148"/>
        <v>0</v>
      </c>
      <c r="AG1438" s="35">
        <f t="shared" si="1148"/>
        <v>0</v>
      </c>
      <c r="AH1438" s="35">
        <f t="shared" si="1148"/>
        <v>0</v>
      </c>
      <c r="AI1438" s="35">
        <f t="shared" si="1148"/>
        <v>5.6</v>
      </c>
      <c r="AJ1438" s="35">
        <f t="shared" si="1148"/>
        <v>0</v>
      </c>
      <c r="AK1438" s="35">
        <f t="shared" si="1148"/>
        <v>4682.7</v>
      </c>
      <c r="AL1438" s="35">
        <f t="shared" si="1148"/>
        <v>4682.7</v>
      </c>
      <c r="AM1438" s="35">
        <f t="shared" si="1148"/>
        <v>0</v>
      </c>
      <c r="AN1438" s="35">
        <f t="shared" si="1148"/>
        <v>0</v>
      </c>
      <c r="AO1438" s="35">
        <f t="shared" si="1148"/>
        <v>0</v>
      </c>
      <c r="AP1438" s="35">
        <f t="shared" si="1148"/>
        <v>0</v>
      </c>
      <c r="AQ1438" s="35">
        <f t="shared" si="1148"/>
        <v>0</v>
      </c>
      <c r="AR1438" s="35">
        <f t="shared" si="1148"/>
        <v>10000</v>
      </c>
      <c r="AS1438" s="35">
        <f t="shared" si="1148"/>
        <v>10000</v>
      </c>
      <c r="AT1438" s="35">
        <f t="shared" si="1148"/>
        <v>0</v>
      </c>
      <c r="AU1438" s="35">
        <f t="shared" si="1148"/>
        <v>0</v>
      </c>
      <c r="AV1438" s="35">
        <f t="shared" si="1148"/>
        <v>0</v>
      </c>
    </row>
    <row r="1439" spans="1:48" ht="153" x14ac:dyDescent="0.5">
      <c r="A1439" s="53">
        <v>1331</v>
      </c>
      <c r="B1439" s="50" t="s">
        <v>2708</v>
      </c>
      <c r="C1439" s="34" t="s">
        <v>2709</v>
      </c>
      <c r="D1439" s="52">
        <v>2019</v>
      </c>
      <c r="E1439" s="52">
        <v>2021</v>
      </c>
      <c r="F1439" s="33">
        <v>1646.91</v>
      </c>
      <c r="G1439" s="34">
        <f t="shared" ref="G1439:G1450" si="1149">N1439+U1439+AB1439+AI1439+AP1439</f>
        <v>0.15</v>
      </c>
      <c r="H1439" s="34">
        <f t="shared" ref="H1439:H1450" si="1150">O1439+V1439+AC1439+AJ1439+AQ1439</f>
        <v>0.25</v>
      </c>
      <c r="I1439" s="34">
        <f t="shared" ref="I1439:I1450" si="1151">J1439+K1439+L1439</f>
        <v>1238.6340000000002</v>
      </c>
      <c r="J1439" s="34">
        <f t="shared" ref="J1439:J1450" si="1152">Q1439+X1439+AE1439+AL1439+AS1439</f>
        <v>1238.6340000000002</v>
      </c>
      <c r="K1439" s="34">
        <f t="shared" ref="K1439:K1450" si="1153">R1439+Y1439+AF1439+AM1439+AT1439</f>
        <v>0</v>
      </c>
      <c r="L1439" s="34">
        <f t="shared" ref="L1439:L1450" si="1154">S1439+Z1439+AG1439+AN1439+AU1439</f>
        <v>0</v>
      </c>
      <c r="M1439" s="34">
        <f t="shared" ref="M1439:M1450" si="1155">T1439+AA1439+AH1439+AO1439+AV1439</f>
        <v>0</v>
      </c>
      <c r="N1439" s="33">
        <v>0</v>
      </c>
      <c r="O1439" s="33">
        <v>0</v>
      </c>
      <c r="P1439" s="34">
        <f t="shared" ref="P1439:P1450" si="1156">Q1439+R1439+S1439</f>
        <v>112.89</v>
      </c>
      <c r="Q1439" s="33">
        <v>112.89</v>
      </c>
      <c r="R1439" s="34">
        <v>0</v>
      </c>
      <c r="S1439" s="34">
        <v>0</v>
      </c>
      <c r="T1439" s="34">
        <v>0</v>
      </c>
      <c r="U1439" s="33">
        <v>0.15</v>
      </c>
      <c r="V1439" s="33">
        <v>0.25</v>
      </c>
      <c r="W1439" s="34">
        <f t="shared" ref="W1439:W1450" si="1157">X1439+Y1439+Z1439</f>
        <v>1125.7440000000001</v>
      </c>
      <c r="X1439" s="33">
        <v>1125.7440000000001</v>
      </c>
      <c r="Y1439" s="34">
        <v>0</v>
      </c>
      <c r="Z1439" s="34">
        <v>0</v>
      </c>
      <c r="AA1439" s="34">
        <v>0</v>
      </c>
      <c r="AB1439" s="33">
        <v>0</v>
      </c>
      <c r="AC1439" s="33">
        <v>0</v>
      </c>
      <c r="AD1439" s="34">
        <f t="shared" ref="AD1439:AD1450" si="1158">AE1439+AF1439+AG1439</f>
        <v>0</v>
      </c>
      <c r="AE1439" s="33">
        <v>0</v>
      </c>
      <c r="AF1439" s="34">
        <v>0</v>
      </c>
      <c r="AG1439" s="34">
        <v>0</v>
      </c>
      <c r="AH1439" s="34">
        <v>0</v>
      </c>
      <c r="AI1439" s="33">
        <v>0</v>
      </c>
      <c r="AJ1439" s="33">
        <v>0</v>
      </c>
      <c r="AK1439" s="34">
        <f t="shared" ref="AK1439:AK1450" si="1159">AL1439+AM1439+AN1439</f>
        <v>0</v>
      </c>
      <c r="AL1439" s="33">
        <v>0</v>
      </c>
      <c r="AM1439" s="34">
        <v>0</v>
      </c>
      <c r="AN1439" s="34">
        <v>0</v>
      </c>
      <c r="AO1439" s="34">
        <v>0</v>
      </c>
      <c r="AP1439" s="33">
        <v>0</v>
      </c>
      <c r="AQ1439" s="33">
        <v>0</v>
      </c>
      <c r="AR1439" s="34">
        <f t="shared" ref="AR1439:AR1450" si="1160">AS1439+AT1439+AU1439</f>
        <v>0</v>
      </c>
      <c r="AS1439" s="33">
        <v>0</v>
      </c>
      <c r="AT1439" s="34">
        <v>0</v>
      </c>
      <c r="AU1439" s="34">
        <v>0</v>
      </c>
      <c r="AV1439" s="34">
        <v>0</v>
      </c>
    </row>
    <row r="1440" spans="1:48" ht="153" x14ac:dyDescent="0.5">
      <c r="A1440" s="53">
        <v>1332</v>
      </c>
      <c r="B1440" s="50" t="s">
        <v>2710</v>
      </c>
      <c r="C1440" s="51" t="s">
        <v>2711</v>
      </c>
      <c r="D1440" s="52">
        <v>2016</v>
      </c>
      <c r="E1440" s="52">
        <v>2023</v>
      </c>
      <c r="F1440" s="33">
        <v>26441</v>
      </c>
      <c r="G1440" s="34">
        <f t="shared" si="1149"/>
        <v>5.6</v>
      </c>
      <c r="H1440" s="34">
        <f t="shared" si="1150"/>
        <v>0</v>
      </c>
      <c r="I1440" s="34">
        <f t="shared" si="1151"/>
        <v>12036.680000000102</v>
      </c>
      <c r="J1440" s="34">
        <f t="shared" si="1152"/>
        <v>12036.680000000102</v>
      </c>
      <c r="K1440" s="34">
        <f t="shared" si="1153"/>
        <v>0</v>
      </c>
      <c r="L1440" s="34">
        <f t="shared" si="1154"/>
        <v>0</v>
      </c>
      <c r="M1440" s="34">
        <f t="shared" si="1155"/>
        <v>0</v>
      </c>
      <c r="N1440" s="34">
        <v>0</v>
      </c>
      <c r="O1440" s="34">
        <v>0</v>
      </c>
      <c r="P1440" s="34">
        <f t="shared" si="1156"/>
        <v>1914.5</v>
      </c>
      <c r="Q1440" s="34">
        <v>1914.5</v>
      </c>
      <c r="R1440" s="34">
        <v>0</v>
      </c>
      <c r="S1440" s="34">
        <v>0</v>
      </c>
      <c r="T1440" s="34">
        <v>0</v>
      </c>
      <c r="U1440" s="34">
        <v>0</v>
      </c>
      <c r="V1440" s="34">
        <v>0</v>
      </c>
      <c r="W1440" s="34">
        <f t="shared" si="1157"/>
        <v>7622.1800000001022</v>
      </c>
      <c r="X1440" s="34">
        <v>7622.1800000001022</v>
      </c>
      <c r="Y1440" s="34">
        <v>0</v>
      </c>
      <c r="Z1440" s="34">
        <v>0</v>
      </c>
      <c r="AA1440" s="34">
        <v>0</v>
      </c>
      <c r="AB1440" s="34">
        <v>0</v>
      </c>
      <c r="AC1440" s="34">
        <v>0</v>
      </c>
      <c r="AD1440" s="34">
        <f t="shared" si="1158"/>
        <v>1700</v>
      </c>
      <c r="AE1440" s="34">
        <v>1700</v>
      </c>
      <c r="AF1440" s="34">
        <v>0</v>
      </c>
      <c r="AG1440" s="34">
        <v>0</v>
      </c>
      <c r="AH1440" s="34">
        <v>0</v>
      </c>
      <c r="AI1440" s="34">
        <v>5.6</v>
      </c>
      <c r="AJ1440" s="34">
        <v>0</v>
      </c>
      <c r="AK1440" s="34">
        <f t="shared" si="1159"/>
        <v>800</v>
      </c>
      <c r="AL1440" s="34">
        <v>800</v>
      </c>
      <c r="AM1440" s="34">
        <v>0</v>
      </c>
      <c r="AN1440" s="34">
        <v>0</v>
      </c>
      <c r="AO1440" s="34">
        <v>0</v>
      </c>
      <c r="AP1440" s="34">
        <v>0</v>
      </c>
      <c r="AQ1440" s="34">
        <v>0</v>
      </c>
      <c r="AR1440" s="34">
        <f t="shared" si="1160"/>
        <v>0</v>
      </c>
      <c r="AS1440" s="34">
        <v>0</v>
      </c>
      <c r="AT1440" s="34">
        <v>0</v>
      </c>
      <c r="AU1440" s="34">
        <v>0</v>
      </c>
      <c r="AV1440" s="34">
        <v>0</v>
      </c>
    </row>
    <row r="1441" spans="1:48" ht="114.75" x14ac:dyDescent="0.5">
      <c r="A1441" s="53">
        <v>1333</v>
      </c>
      <c r="B1441" s="50" t="s">
        <v>2712</v>
      </c>
      <c r="C1441" s="51" t="s">
        <v>2713</v>
      </c>
      <c r="D1441" s="52">
        <v>2018</v>
      </c>
      <c r="E1441" s="52">
        <v>2020</v>
      </c>
      <c r="F1441" s="33">
        <v>3011.3572899999999</v>
      </c>
      <c r="G1441" s="34">
        <f t="shared" si="1149"/>
        <v>0.26</v>
      </c>
      <c r="H1441" s="34">
        <f t="shared" si="1150"/>
        <v>0.63</v>
      </c>
      <c r="I1441" s="34">
        <f t="shared" si="1151"/>
        <v>576.36020000000008</v>
      </c>
      <c r="J1441" s="34">
        <f t="shared" si="1152"/>
        <v>576.36020000000008</v>
      </c>
      <c r="K1441" s="34">
        <f t="shared" si="1153"/>
        <v>0</v>
      </c>
      <c r="L1441" s="34">
        <f t="shared" si="1154"/>
        <v>0</v>
      </c>
      <c r="M1441" s="34">
        <f t="shared" si="1155"/>
        <v>0</v>
      </c>
      <c r="N1441" s="34">
        <v>0.26</v>
      </c>
      <c r="O1441" s="34">
        <v>0.63</v>
      </c>
      <c r="P1441" s="34">
        <f t="shared" si="1156"/>
        <v>576.36020000000008</v>
      </c>
      <c r="Q1441" s="34">
        <v>576.36020000000008</v>
      </c>
      <c r="R1441" s="34">
        <v>0</v>
      </c>
      <c r="S1441" s="34">
        <v>0</v>
      </c>
      <c r="T1441" s="34">
        <v>0</v>
      </c>
      <c r="U1441" s="34">
        <v>0</v>
      </c>
      <c r="V1441" s="34">
        <v>0</v>
      </c>
      <c r="W1441" s="34">
        <f t="shared" si="1157"/>
        <v>0</v>
      </c>
      <c r="X1441" s="34">
        <v>0</v>
      </c>
      <c r="Y1441" s="34">
        <v>0</v>
      </c>
      <c r="Z1441" s="34">
        <v>0</v>
      </c>
      <c r="AA1441" s="34">
        <v>0</v>
      </c>
      <c r="AB1441" s="34">
        <v>0</v>
      </c>
      <c r="AC1441" s="34">
        <v>0</v>
      </c>
      <c r="AD1441" s="34">
        <f t="shared" si="1158"/>
        <v>0</v>
      </c>
      <c r="AE1441" s="34">
        <v>0</v>
      </c>
      <c r="AF1441" s="34">
        <v>0</v>
      </c>
      <c r="AG1441" s="34">
        <v>0</v>
      </c>
      <c r="AH1441" s="34">
        <v>0</v>
      </c>
      <c r="AI1441" s="34">
        <v>0</v>
      </c>
      <c r="AJ1441" s="34">
        <v>0</v>
      </c>
      <c r="AK1441" s="34">
        <f t="shared" si="1159"/>
        <v>0</v>
      </c>
      <c r="AL1441" s="34">
        <v>0</v>
      </c>
      <c r="AM1441" s="34">
        <v>0</v>
      </c>
      <c r="AN1441" s="34">
        <v>0</v>
      </c>
      <c r="AO1441" s="34">
        <v>0</v>
      </c>
      <c r="AP1441" s="34">
        <v>0</v>
      </c>
      <c r="AQ1441" s="34">
        <v>0</v>
      </c>
      <c r="AR1441" s="34">
        <f t="shared" si="1160"/>
        <v>0</v>
      </c>
      <c r="AS1441" s="34">
        <v>0</v>
      </c>
      <c r="AT1441" s="34">
        <v>0</v>
      </c>
      <c r="AU1441" s="34">
        <v>0</v>
      </c>
      <c r="AV1441" s="34">
        <v>0</v>
      </c>
    </row>
    <row r="1442" spans="1:48" ht="153" x14ac:dyDescent="0.5">
      <c r="A1442" s="53">
        <v>1334</v>
      </c>
      <c r="B1442" s="50" t="s">
        <v>2714</v>
      </c>
      <c r="C1442" s="51" t="s">
        <v>2715</v>
      </c>
      <c r="D1442" s="52">
        <v>2017</v>
      </c>
      <c r="E1442" s="52">
        <v>2021</v>
      </c>
      <c r="F1442" s="33">
        <v>47815.35</v>
      </c>
      <c r="G1442" s="34">
        <f t="shared" si="1149"/>
        <v>17.286000000000001</v>
      </c>
      <c r="H1442" s="34">
        <f t="shared" si="1150"/>
        <v>0.25</v>
      </c>
      <c r="I1442" s="34">
        <f t="shared" si="1151"/>
        <v>8400</v>
      </c>
      <c r="J1442" s="34">
        <f t="shared" si="1152"/>
        <v>8400</v>
      </c>
      <c r="K1442" s="34">
        <f t="shared" si="1153"/>
        <v>0</v>
      </c>
      <c r="L1442" s="34">
        <f t="shared" si="1154"/>
        <v>0</v>
      </c>
      <c r="M1442" s="34">
        <f t="shared" si="1155"/>
        <v>0</v>
      </c>
      <c r="N1442" s="34">
        <v>0</v>
      </c>
      <c r="O1442" s="34">
        <v>0</v>
      </c>
      <c r="P1442" s="34">
        <f t="shared" si="1156"/>
        <v>400</v>
      </c>
      <c r="Q1442" s="34">
        <v>400</v>
      </c>
      <c r="R1442" s="34">
        <v>0</v>
      </c>
      <c r="S1442" s="34">
        <v>0</v>
      </c>
      <c r="T1442" s="34">
        <v>0</v>
      </c>
      <c r="U1442" s="34">
        <v>17.286000000000001</v>
      </c>
      <c r="V1442" s="34">
        <v>0.25</v>
      </c>
      <c r="W1442" s="34">
        <f t="shared" si="1157"/>
        <v>1000</v>
      </c>
      <c r="X1442" s="34">
        <v>1000</v>
      </c>
      <c r="Y1442" s="34">
        <v>0</v>
      </c>
      <c r="Z1442" s="34">
        <v>0</v>
      </c>
      <c r="AA1442" s="34">
        <v>0</v>
      </c>
      <c r="AB1442" s="34">
        <v>0</v>
      </c>
      <c r="AC1442" s="34">
        <v>0</v>
      </c>
      <c r="AD1442" s="34">
        <f t="shared" si="1158"/>
        <v>1000</v>
      </c>
      <c r="AE1442" s="34">
        <v>1000</v>
      </c>
      <c r="AF1442" s="34">
        <v>0</v>
      </c>
      <c r="AG1442" s="34">
        <v>0</v>
      </c>
      <c r="AH1442" s="34">
        <v>0</v>
      </c>
      <c r="AI1442" s="34">
        <v>0</v>
      </c>
      <c r="AJ1442" s="34">
        <v>0</v>
      </c>
      <c r="AK1442" s="34">
        <f t="shared" si="1159"/>
        <v>3000</v>
      </c>
      <c r="AL1442" s="34">
        <v>3000</v>
      </c>
      <c r="AM1442" s="34">
        <v>0</v>
      </c>
      <c r="AN1442" s="34">
        <v>0</v>
      </c>
      <c r="AO1442" s="34">
        <v>0</v>
      </c>
      <c r="AP1442" s="34">
        <v>0</v>
      </c>
      <c r="AQ1442" s="34">
        <v>0</v>
      </c>
      <c r="AR1442" s="34">
        <f t="shared" si="1160"/>
        <v>3000</v>
      </c>
      <c r="AS1442" s="34">
        <v>3000</v>
      </c>
      <c r="AT1442" s="34">
        <v>0</v>
      </c>
      <c r="AU1442" s="34">
        <v>0</v>
      </c>
      <c r="AV1442" s="34">
        <v>0</v>
      </c>
    </row>
    <row r="1443" spans="1:48" ht="76.5" x14ac:dyDescent="0.5">
      <c r="A1443" s="53">
        <v>1335</v>
      </c>
      <c r="B1443" s="50" t="s">
        <v>2716</v>
      </c>
      <c r="C1443" s="51" t="s">
        <v>2717</v>
      </c>
      <c r="D1443" s="52">
        <v>2018</v>
      </c>
      <c r="E1443" s="52">
        <v>2024</v>
      </c>
      <c r="F1443" s="33">
        <v>7882.7</v>
      </c>
      <c r="G1443" s="34">
        <f t="shared" si="1149"/>
        <v>0</v>
      </c>
      <c r="H1443" s="34">
        <f t="shared" si="1150"/>
        <v>0</v>
      </c>
      <c r="I1443" s="34">
        <f t="shared" si="1151"/>
        <v>7882.7</v>
      </c>
      <c r="J1443" s="34">
        <f t="shared" si="1152"/>
        <v>7882.7</v>
      </c>
      <c r="K1443" s="34">
        <f t="shared" si="1153"/>
        <v>0</v>
      </c>
      <c r="L1443" s="34">
        <f t="shared" si="1154"/>
        <v>0</v>
      </c>
      <c r="M1443" s="34">
        <f t="shared" si="1155"/>
        <v>0</v>
      </c>
      <c r="N1443" s="34">
        <v>0</v>
      </c>
      <c r="O1443" s="34">
        <v>0</v>
      </c>
      <c r="P1443" s="34">
        <f t="shared" si="1156"/>
        <v>0</v>
      </c>
      <c r="Q1443" s="34">
        <v>0</v>
      </c>
      <c r="R1443" s="34">
        <v>0</v>
      </c>
      <c r="S1443" s="34">
        <v>0</v>
      </c>
      <c r="T1443" s="34">
        <v>0</v>
      </c>
      <c r="U1443" s="34">
        <v>0</v>
      </c>
      <c r="V1443" s="34">
        <v>0</v>
      </c>
      <c r="W1443" s="34">
        <f t="shared" si="1157"/>
        <v>0</v>
      </c>
      <c r="X1443" s="34">
        <v>0</v>
      </c>
      <c r="Y1443" s="34">
        <v>0</v>
      </c>
      <c r="Z1443" s="34">
        <v>0</v>
      </c>
      <c r="AA1443" s="34">
        <v>0</v>
      </c>
      <c r="AB1443" s="34">
        <v>0</v>
      </c>
      <c r="AC1443" s="34">
        <v>0</v>
      </c>
      <c r="AD1443" s="34">
        <f t="shared" si="1158"/>
        <v>0</v>
      </c>
      <c r="AE1443" s="34">
        <v>0</v>
      </c>
      <c r="AF1443" s="34">
        <v>0</v>
      </c>
      <c r="AG1443" s="34">
        <v>0</v>
      </c>
      <c r="AH1443" s="34">
        <v>0</v>
      </c>
      <c r="AI1443" s="34">
        <v>0</v>
      </c>
      <c r="AJ1443" s="34">
        <v>0</v>
      </c>
      <c r="AK1443" s="34">
        <f t="shared" si="1159"/>
        <v>882.7</v>
      </c>
      <c r="AL1443" s="34">
        <v>882.7</v>
      </c>
      <c r="AM1443" s="34">
        <v>0</v>
      </c>
      <c r="AN1443" s="34">
        <v>0</v>
      </c>
      <c r="AO1443" s="34">
        <v>0</v>
      </c>
      <c r="AP1443" s="34">
        <v>0</v>
      </c>
      <c r="AQ1443" s="34">
        <v>0</v>
      </c>
      <c r="AR1443" s="34">
        <f t="shared" si="1160"/>
        <v>7000</v>
      </c>
      <c r="AS1443" s="34">
        <v>7000</v>
      </c>
      <c r="AT1443" s="34">
        <v>0</v>
      </c>
      <c r="AU1443" s="34">
        <v>0</v>
      </c>
      <c r="AV1443" s="34">
        <v>0</v>
      </c>
    </row>
    <row r="1444" spans="1:48" ht="153" x14ac:dyDescent="0.5">
      <c r="A1444" s="53">
        <v>1336</v>
      </c>
      <c r="B1444" s="50" t="s">
        <v>2718</v>
      </c>
      <c r="C1444" s="51" t="s">
        <v>2719</v>
      </c>
      <c r="D1444" s="52">
        <v>2019</v>
      </c>
      <c r="E1444" s="52">
        <v>2021</v>
      </c>
      <c r="F1444" s="34">
        <v>10450.75</v>
      </c>
      <c r="G1444" s="34">
        <f t="shared" si="1149"/>
        <v>2</v>
      </c>
      <c r="H1444" s="34">
        <f t="shared" si="1150"/>
        <v>0.32</v>
      </c>
      <c r="I1444" s="34">
        <f t="shared" si="1151"/>
        <v>1441.355</v>
      </c>
      <c r="J1444" s="34">
        <f t="shared" si="1152"/>
        <v>1441.355</v>
      </c>
      <c r="K1444" s="34">
        <f t="shared" si="1153"/>
        <v>0</v>
      </c>
      <c r="L1444" s="34">
        <f t="shared" si="1154"/>
        <v>0</v>
      </c>
      <c r="M1444" s="34">
        <f t="shared" si="1155"/>
        <v>0</v>
      </c>
      <c r="N1444" s="34">
        <v>0</v>
      </c>
      <c r="O1444" s="34">
        <v>0</v>
      </c>
      <c r="P1444" s="34">
        <f t="shared" si="1156"/>
        <v>453.25</v>
      </c>
      <c r="Q1444" s="34">
        <v>453.25</v>
      </c>
      <c r="R1444" s="34">
        <v>0</v>
      </c>
      <c r="S1444" s="34">
        <v>0</v>
      </c>
      <c r="T1444" s="34">
        <v>0</v>
      </c>
      <c r="U1444" s="34">
        <v>2</v>
      </c>
      <c r="V1444" s="34">
        <v>0.32</v>
      </c>
      <c r="W1444" s="34">
        <f t="shared" si="1157"/>
        <v>988.10500000000002</v>
      </c>
      <c r="X1444" s="34">
        <v>988.10500000000002</v>
      </c>
      <c r="Y1444" s="34">
        <v>0</v>
      </c>
      <c r="Z1444" s="34">
        <v>0</v>
      </c>
      <c r="AA1444" s="34">
        <v>0</v>
      </c>
      <c r="AB1444" s="34">
        <v>0</v>
      </c>
      <c r="AC1444" s="34">
        <v>0</v>
      </c>
      <c r="AD1444" s="34">
        <f t="shared" si="1158"/>
        <v>0</v>
      </c>
      <c r="AE1444" s="34">
        <v>0</v>
      </c>
      <c r="AF1444" s="34">
        <v>0</v>
      </c>
      <c r="AG1444" s="34">
        <v>0</v>
      </c>
      <c r="AH1444" s="34">
        <v>0</v>
      </c>
      <c r="AI1444" s="34">
        <v>0</v>
      </c>
      <c r="AJ1444" s="34">
        <v>0</v>
      </c>
      <c r="AK1444" s="34">
        <f t="shared" si="1159"/>
        <v>0</v>
      </c>
      <c r="AL1444" s="34">
        <v>0</v>
      </c>
      <c r="AM1444" s="34">
        <v>0</v>
      </c>
      <c r="AN1444" s="34">
        <v>0</v>
      </c>
      <c r="AO1444" s="34">
        <v>0</v>
      </c>
      <c r="AP1444" s="34">
        <v>0</v>
      </c>
      <c r="AQ1444" s="34">
        <v>0</v>
      </c>
      <c r="AR1444" s="34">
        <f t="shared" si="1160"/>
        <v>0</v>
      </c>
      <c r="AS1444" s="34">
        <v>0</v>
      </c>
      <c r="AT1444" s="34">
        <v>0</v>
      </c>
      <c r="AU1444" s="34">
        <v>0</v>
      </c>
      <c r="AV1444" s="34">
        <v>0</v>
      </c>
    </row>
    <row r="1445" spans="1:48" ht="76.5" x14ac:dyDescent="0.5">
      <c r="A1445" s="53">
        <v>1337</v>
      </c>
      <c r="B1445" s="50" t="s">
        <v>2720</v>
      </c>
      <c r="C1445" s="51" t="s">
        <v>2721</v>
      </c>
      <c r="D1445" s="52">
        <v>2019</v>
      </c>
      <c r="E1445" s="52">
        <v>2020</v>
      </c>
      <c r="F1445" s="34">
        <v>3167.0738199999996</v>
      </c>
      <c r="G1445" s="34">
        <f t="shared" si="1149"/>
        <v>7.0000000000000007E-2</v>
      </c>
      <c r="H1445" s="34">
        <f t="shared" si="1150"/>
        <v>0.4</v>
      </c>
      <c r="I1445" s="34">
        <f t="shared" si="1151"/>
        <v>599.78700000000003</v>
      </c>
      <c r="J1445" s="34">
        <f t="shared" si="1152"/>
        <v>599.78700000000003</v>
      </c>
      <c r="K1445" s="34">
        <f t="shared" si="1153"/>
        <v>0</v>
      </c>
      <c r="L1445" s="34">
        <f t="shared" si="1154"/>
        <v>0</v>
      </c>
      <c r="M1445" s="34">
        <f t="shared" si="1155"/>
        <v>0</v>
      </c>
      <c r="N1445" s="34">
        <v>7.0000000000000007E-2</v>
      </c>
      <c r="O1445" s="34">
        <v>0.4</v>
      </c>
      <c r="P1445" s="34">
        <f t="shared" si="1156"/>
        <v>599.78700000000003</v>
      </c>
      <c r="Q1445" s="34">
        <v>599.78700000000003</v>
      </c>
      <c r="R1445" s="34">
        <v>0</v>
      </c>
      <c r="S1445" s="34">
        <v>0</v>
      </c>
      <c r="T1445" s="34">
        <v>0</v>
      </c>
      <c r="U1445" s="34">
        <v>0</v>
      </c>
      <c r="V1445" s="34">
        <v>0</v>
      </c>
      <c r="W1445" s="34">
        <f t="shared" si="1157"/>
        <v>0</v>
      </c>
      <c r="X1445" s="34">
        <v>0</v>
      </c>
      <c r="Y1445" s="34">
        <v>0</v>
      </c>
      <c r="Z1445" s="34">
        <v>0</v>
      </c>
      <c r="AA1445" s="34">
        <v>0</v>
      </c>
      <c r="AB1445" s="34">
        <v>0</v>
      </c>
      <c r="AC1445" s="34">
        <v>0</v>
      </c>
      <c r="AD1445" s="34">
        <f t="shared" si="1158"/>
        <v>0</v>
      </c>
      <c r="AE1445" s="34">
        <v>0</v>
      </c>
      <c r="AF1445" s="34">
        <v>0</v>
      </c>
      <c r="AG1445" s="34">
        <v>0</v>
      </c>
      <c r="AH1445" s="34">
        <v>0</v>
      </c>
      <c r="AI1445" s="34">
        <v>0</v>
      </c>
      <c r="AJ1445" s="34">
        <v>0</v>
      </c>
      <c r="AK1445" s="34">
        <f t="shared" si="1159"/>
        <v>0</v>
      </c>
      <c r="AL1445" s="34">
        <v>0</v>
      </c>
      <c r="AM1445" s="34">
        <v>0</v>
      </c>
      <c r="AN1445" s="34">
        <v>0</v>
      </c>
      <c r="AO1445" s="34">
        <v>0</v>
      </c>
      <c r="AP1445" s="34">
        <v>0</v>
      </c>
      <c r="AQ1445" s="34">
        <v>0</v>
      </c>
      <c r="AR1445" s="34">
        <f t="shared" si="1160"/>
        <v>0</v>
      </c>
      <c r="AS1445" s="34">
        <v>0</v>
      </c>
      <c r="AT1445" s="34">
        <v>0</v>
      </c>
      <c r="AU1445" s="34">
        <v>0</v>
      </c>
      <c r="AV1445" s="34">
        <v>0</v>
      </c>
    </row>
    <row r="1446" spans="1:48" ht="153" x14ac:dyDescent="0.5">
      <c r="A1446" s="53">
        <v>1338</v>
      </c>
      <c r="B1446" s="50" t="s">
        <v>2722</v>
      </c>
      <c r="C1446" s="51" t="s">
        <v>2723</v>
      </c>
      <c r="D1446" s="52">
        <v>2019</v>
      </c>
      <c r="E1446" s="52">
        <v>2020</v>
      </c>
      <c r="F1446" s="33">
        <v>8271.26</v>
      </c>
      <c r="G1446" s="34">
        <f t="shared" si="1149"/>
        <v>0.7</v>
      </c>
      <c r="H1446" s="34">
        <f t="shared" si="1150"/>
        <v>0.63</v>
      </c>
      <c r="I1446" s="34">
        <f t="shared" si="1151"/>
        <v>7377.91</v>
      </c>
      <c r="J1446" s="34">
        <f t="shared" si="1152"/>
        <v>7377.91</v>
      </c>
      <c r="K1446" s="34">
        <f t="shared" si="1153"/>
        <v>0</v>
      </c>
      <c r="L1446" s="34">
        <f t="shared" si="1154"/>
        <v>0</v>
      </c>
      <c r="M1446" s="34">
        <f t="shared" si="1155"/>
        <v>0</v>
      </c>
      <c r="N1446" s="34">
        <v>0.7</v>
      </c>
      <c r="O1446" s="34">
        <v>0.63</v>
      </c>
      <c r="P1446" s="34">
        <f t="shared" si="1156"/>
        <v>7377.91</v>
      </c>
      <c r="Q1446" s="34">
        <v>7377.91</v>
      </c>
      <c r="R1446" s="34">
        <v>0</v>
      </c>
      <c r="S1446" s="34">
        <v>0</v>
      </c>
      <c r="T1446" s="34">
        <v>0</v>
      </c>
      <c r="U1446" s="34">
        <v>0</v>
      </c>
      <c r="V1446" s="34">
        <v>0</v>
      </c>
      <c r="W1446" s="34">
        <f t="shared" si="1157"/>
        <v>0</v>
      </c>
      <c r="X1446" s="34">
        <v>0</v>
      </c>
      <c r="Y1446" s="34">
        <v>0</v>
      </c>
      <c r="Z1446" s="34">
        <v>0</v>
      </c>
      <c r="AA1446" s="34">
        <v>0</v>
      </c>
      <c r="AB1446" s="34">
        <v>0</v>
      </c>
      <c r="AC1446" s="34">
        <v>0</v>
      </c>
      <c r="AD1446" s="34">
        <f t="shared" si="1158"/>
        <v>0</v>
      </c>
      <c r="AE1446" s="34">
        <v>0</v>
      </c>
      <c r="AF1446" s="34">
        <v>0</v>
      </c>
      <c r="AG1446" s="34">
        <v>0</v>
      </c>
      <c r="AH1446" s="34">
        <v>0</v>
      </c>
      <c r="AI1446" s="34">
        <v>0</v>
      </c>
      <c r="AJ1446" s="34">
        <v>0</v>
      </c>
      <c r="AK1446" s="34">
        <f t="shared" si="1159"/>
        <v>0</v>
      </c>
      <c r="AL1446" s="34">
        <v>0</v>
      </c>
      <c r="AM1446" s="34">
        <v>0</v>
      </c>
      <c r="AN1446" s="34">
        <v>0</v>
      </c>
      <c r="AO1446" s="34">
        <v>0</v>
      </c>
      <c r="AP1446" s="34">
        <v>0</v>
      </c>
      <c r="AQ1446" s="34">
        <v>0</v>
      </c>
      <c r="AR1446" s="34">
        <f t="shared" si="1160"/>
        <v>0</v>
      </c>
      <c r="AS1446" s="34">
        <v>0</v>
      </c>
      <c r="AT1446" s="34">
        <v>0</v>
      </c>
      <c r="AU1446" s="34">
        <v>0</v>
      </c>
      <c r="AV1446" s="34">
        <v>0</v>
      </c>
    </row>
    <row r="1447" spans="1:48" ht="153" x14ac:dyDescent="0.5">
      <c r="A1447" s="53">
        <v>1339</v>
      </c>
      <c r="B1447" s="50" t="s">
        <v>2724</v>
      </c>
      <c r="C1447" s="51" t="s">
        <v>2725</v>
      </c>
      <c r="D1447" s="52">
        <v>2019</v>
      </c>
      <c r="E1447" s="52">
        <v>2020</v>
      </c>
      <c r="F1447" s="33">
        <v>3158.76908</v>
      </c>
      <c r="G1447" s="34">
        <f t="shared" si="1149"/>
        <v>0.09</v>
      </c>
      <c r="H1447" s="34">
        <f t="shared" si="1150"/>
        <v>0.63</v>
      </c>
      <c r="I1447" s="34">
        <f t="shared" si="1151"/>
        <v>3158.53</v>
      </c>
      <c r="J1447" s="34">
        <f t="shared" si="1152"/>
        <v>3158.53</v>
      </c>
      <c r="K1447" s="34">
        <f t="shared" si="1153"/>
        <v>0</v>
      </c>
      <c r="L1447" s="34">
        <f t="shared" si="1154"/>
        <v>0</v>
      </c>
      <c r="M1447" s="34">
        <f t="shared" si="1155"/>
        <v>0</v>
      </c>
      <c r="N1447" s="34">
        <v>0.09</v>
      </c>
      <c r="O1447" s="34">
        <v>0.63</v>
      </c>
      <c r="P1447" s="34">
        <f t="shared" si="1156"/>
        <v>3158.53</v>
      </c>
      <c r="Q1447" s="34">
        <v>3158.53</v>
      </c>
      <c r="R1447" s="34">
        <v>0</v>
      </c>
      <c r="S1447" s="34">
        <v>0</v>
      </c>
      <c r="T1447" s="34">
        <v>0</v>
      </c>
      <c r="U1447" s="34">
        <v>0</v>
      </c>
      <c r="V1447" s="34">
        <v>0</v>
      </c>
      <c r="W1447" s="34">
        <f t="shared" si="1157"/>
        <v>0</v>
      </c>
      <c r="X1447" s="34">
        <v>0</v>
      </c>
      <c r="Y1447" s="34">
        <v>0</v>
      </c>
      <c r="Z1447" s="34">
        <v>0</v>
      </c>
      <c r="AA1447" s="34">
        <v>0</v>
      </c>
      <c r="AB1447" s="34">
        <v>0</v>
      </c>
      <c r="AC1447" s="34">
        <v>0</v>
      </c>
      <c r="AD1447" s="34">
        <f t="shared" si="1158"/>
        <v>0</v>
      </c>
      <c r="AE1447" s="34">
        <v>0</v>
      </c>
      <c r="AF1447" s="34">
        <v>0</v>
      </c>
      <c r="AG1447" s="34">
        <v>0</v>
      </c>
      <c r="AH1447" s="34">
        <v>0</v>
      </c>
      <c r="AI1447" s="34">
        <v>0</v>
      </c>
      <c r="AJ1447" s="34">
        <v>0</v>
      </c>
      <c r="AK1447" s="34">
        <f t="shared" si="1159"/>
        <v>0</v>
      </c>
      <c r="AL1447" s="34">
        <v>0</v>
      </c>
      <c r="AM1447" s="34">
        <v>0</v>
      </c>
      <c r="AN1447" s="34">
        <v>0</v>
      </c>
      <c r="AO1447" s="34">
        <v>0</v>
      </c>
      <c r="AP1447" s="34">
        <v>0</v>
      </c>
      <c r="AQ1447" s="34">
        <v>0</v>
      </c>
      <c r="AR1447" s="34">
        <f t="shared" si="1160"/>
        <v>0</v>
      </c>
      <c r="AS1447" s="34">
        <v>0</v>
      </c>
      <c r="AT1447" s="34">
        <v>0</v>
      </c>
      <c r="AU1447" s="34">
        <v>0</v>
      </c>
      <c r="AV1447" s="34">
        <v>0</v>
      </c>
    </row>
    <row r="1448" spans="1:48" ht="114.75" x14ac:dyDescent="0.5">
      <c r="A1448" s="53">
        <v>1340</v>
      </c>
      <c r="B1448" s="50" t="s">
        <v>2726</v>
      </c>
      <c r="C1448" s="51" t="s">
        <v>2727</v>
      </c>
      <c r="D1448" s="52">
        <v>2019</v>
      </c>
      <c r="E1448" s="52">
        <v>2021</v>
      </c>
      <c r="F1448" s="33">
        <v>5291.52</v>
      </c>
      <c r="G1448" s="34">
        <f t="shared" si="1149"/>
        <v>0.6</v>
      </c>
      <c r="H1448" s="34">
        <f t="shared" si="1150"/>
        <v>0.32</v>
      </c>
      <c r="I1448" s="34">
        <f t="shared" si="1151"/>
        <v>5289.52</v>
      </c>
      <c r="J1448" s="34">
        <f t="shared" si="1152"/>
        <v>5289.52</v>
      </c>
      <c r="K1448" s="34">
        <f t="shared" si="1153"/>
        <v>0</v>
      </c>
      <c r="L1448" s="34">
        <f t="shared" si="1154"/>
        <v>0</v>
      </c>
      <c r="M1448" s="34">
        <f t="shared" si="1155"/>
        <v>0</v>
      </c>
      <c r="N1448" s="34">
        <v>0</v>
      </c>
      <c r="O1448" s="34">
        <v>0</v>
      </c>
      <c r="P1448" s="34">
        <f t="shared" si="1156"/>
        <v>5279.52</v>
      </c>
      <c r="Q1448" s="33">
        <v>5279.52</v>
      </c>
      <c r="R1448" s="34">
        <v>0</v>
      </c>
      <c r="S1448" s="34">
        <v>0</v>
      </c>
      <c r="T1448" s="34">
        <v>0</v>
      </c>
      <c r="U1448" s="34">
        <v>0.6</v>
      </c>
      <c r="V1448" s="34">
        <v>0.32</v>
      </c>
      <c r="W1448" s="34">
        <f t="shared" si="1157"/>
        <v>10</v>
      </c>
      <c r="X1448" s="34">
        <v>10</v>
      </c>
      <c r="Y1448" s="34">
        <v>0</v>
      </c>
      <c r="Z1448" s="34">
        <v>0</v>
      </c>
      <c r="AA1448" s="34">
        <v>0</v>
      </c>
      <c r="AB1448" s="34">
        <v>0</v>
      </c>
      <c r="AC1448" s="34">
        <v>0</v>
      </c>
      <c r="AD1448" s="34">
        <f t="shared" si="1158"/>
        <v>0</v>
      </c>
      <c r="AE1448" s="34">
        <v>0</v>
      </c>
      <c r="AF1448" s="34">
        <v>0</v>
      </c>
      <c r="AG1448" s="34">
        <v>0</v>
      </c>
      <c r="AH1448" s="34">
        <v>0</v>
      </c>
      <c r="AI1448" s="34">
        <v>0</v>
      </c>
      <c r="AJ1448" s="34">
        <v>0</v>
      </c>
      <c r="AK1448" s="34">
        <f t="shared" si="1159"/>
        <v>0</v>
      </c>
      <c r="AL1448" s="34">
        <v>0</v>
      </c>
      <c r="AM1448" s="34">
        <v>0</v>
      </c>
      <c r="AN1448" s="34">
        <v>0</v>
      </c>
      <c r="AO1448" s="34">
        <v>0</v>
      </c>
      <c r="AP1448" s="34">
        <v>0</v>
      </c>
      <c r="AQ1448" s="34">
        <v>0</v>
      </c>
      <c r="AR1448" s="34">
        <f t="shared" si="1160"/>
        <v>0</v>
      </c>
      <c r="AS1448" s="34">
        <v>0</v>
      </c>
      <c r="AT1448" s="34">
        <v>0</v>
      </c>
      <c r="AU1448" s="34">
        <v>0</v>
      </c>
      <c r="AV1448" s="34">
        <v>0</v>
      </c>
    </row>
    <row r="1449" spans="1:48" ht="153" x14ac:dyDescent="0.5">
      <c r="A1449" s="53">
        <v>1341</v>
      </c>
      <c r="B1449" s="50" t="s">
        <v>2728</v>
      </c>
      <c r="C1449" s="51" t="s">
        <v>2729</v>
      </c>
      <c r="D1449" s="52">
        <v>2018</v>
      </c>
      <c r="E1449" s="52">
        <v>2020</v>
      </c>
      <c r="F1449" s="33">
        <v>357.26390000000004</v>
      </c>
      <c r="G1449" s="34">
        <f t="shared" si="1149"/>
        <v>0</v>
      </c>
      <c r="H1449" s="34">
        <f t="shared" si="1150"/>
        <v>0</v>
      </c>
      <c r="I1449" s="34">
        <f t="shared" si="1151"/>
        <v>213.33333333333334</v>
      </c>
      <c r="J1449" s="34">
        <f t="shared" si="1152"/>
        <v>213.33333333333334</v>
      </c>
      <c r="K1449" s="34">
        <f t="shared" si="1153"/>
        <v>0</v>
      </c>
      <c r="L1449" s="34">
        <f t="shared" si="1154"/>
        <v>0</v>
      </c>
      <c r="M1449" s="34">
        <f t="shared" si="1155"/>
        <v>0</v>
      </c>
      <c r="N1449" s="34">
        <v>0</v>
      </c>
      <c r="O1449" s="34">
        <v>0</v>
      </c>
      <c r="P1449" s="34">
        <f t="shared" si="1156"/>
        <v>213.33333333333334</v>
      </c>
      <c r="Q1449" s="33">
        <v>213.33333333333334</v>
      </c>
      <c r="R1449" s="34">
        <v>0</v>
      </c>
      <c r="S1449" s="34">
        <v>0</v>
      </c>
      <c r="T1449" s="34">
        <v>0</v>
      </c>
      <c r="U1449" s="34">
        <v>0</v>
      </c>
      <c r="V1449" s="34">
        <v>0</v>
      </c>
      <c r="W1449" s="34">
        <f t="shared" si="1157"/>
        <v>0</v>
      </c>
      <c r="X1449" s="34">
        <v>0</v>
      </c>
      <c r="Y1449" s="34">
        <v>0</v>
      </c>
      <c r="Z1449" s="34">
        <v>0</v>
      </c>
      <c r="AA1449" s="34">
        <v>0</v>
      </c>
      <c r="AB1449" s="34">
        <v>0</v>
      </c>
      <c r="AC1449" s="34">
        <v>0</v>
      </c>
      <c r="AD1449" s="34">
        <f t="shared" si="1158"/>
        <v>0</v>
      </c>
      <c r="AE1449" s="34">
        <v>0</v>
      </c>
      <c r="AF1449" s="34">
        <v>0</v>
      </c>
      <c r="AG1449" s="34">
        <v>0</v>
      </c>
      <c r="AH1449" s="34">
        <v>0</v>
      </c>
      <c r="AI1449" s="34">
        <v>0</v>
      </c>
      <c r="AJ1449" s="34">
        <v>0</v>
      </c>
      <c r="AK1449" s="34">
        <f t="shared" si="1159"/>
        <v>0</v>
      </c>
      <c r="AL1449" s="34">
        <v>0</v>
      </c>
      <c r="AM1449" s="34">
        <v>0</v>
      </c>
      <c r="AN1449" s="34">
        <v>0</v>
      </c>
      <c r="AO1449" s="34">
        <v>0</v>
      </c>
      <c r="AP1449" s="34">
        <v>0</v>
      </c>
      <c r="AQ1449" s="34">
        <v>0</v>
      </c>
      <c r="AR1449" s="34">
        <f t="shared" si="1160"/>
        <v>0</v>
      </c>
      <c r="AS1449" s="34">
        <v>0</v>
      </c>
      <c r="AT1449" s="34">
        <v>0</v>
      </c>
      <c r="AU1449" s="34">
        <v>0</v>
      </c>
      <c r="AV1449" s="34">
        <v>0</v>
      </c>
    </row>
    <row r="1450" spans="1:48" ht="114.75" x14ac:dyDescent="0.5">
      <c r="A1450" s="53">
        <v>1342</v>
      </c>
      <c r="B1450" s="50" t="s">
        <v>2730</v>
      </c>
      <c r="C1450" s="51" t="s">
        <v>2731</v>
      </c>
      <c r="D1450" s="52">
        <v>2020</v>
      </c>
      <c r="E1450" s="52">
        <v>2020</v>
      </c>
      <c r="F1450" s="33">
        <v>17482.82</v>
      </c>
      <c r="G1450" s="34">
        <f t="shared" si="1149"/>
        <v>2.75</v>
      </c>
      <c r="H1450" s="34">
        <f t="shared" si="1150"/>
        <v>0.8</v>
      </c>
      <c r="I1450" s="34">
        <f t="shared" si="1151"/>
        <v>16221.6</v>
      </c>
      <c r="J1450" s="34">
        <f t="shared" si="1152"/>
        <v>16221.6</v>
      </c>
      <c r="K1450" s="34">
        <f t="shared" si="1153"/>
        <v>0</v>
      </c>
      <c r="L1450" s="34">
        <f t="shared" si="1154"/>
        <v>0</v>
      </c>
      <c r="M1450" s="34">
        <f t="shared" si="1155"/>
        <v>0</v>
      </c>
      <c r="N1450" s="34">
        <v>2.75</v>
      </c>
      <c r="O1450" s="34">
        <v>0.8</v>
      </c>
      <c r="P1450" s="34">
        <f t="shared" si="1156"/>
        <v>2221.6</v>
      </c>
      <c r="Q1450" s="33">
        <v>2221.6</v>
      </c>
      <c r="R1450" s="34">
        <v>0</v>
      </c>
      <c r="S1450" s="34">
        <v>0</v>
      </c>
      <c r="T1450" s="34">
        <v>0</v>
      </c>
      <c r="U1450" s="34">
        <v>0</v>
      </c>
      <c r="V1450" s="34">
        <v>0</v>
      </c>
      <c r="W1450" s="34">
        <f t="shared" si="1157"/>
        <v>14000</v>
      </c>
      <c r="X1450" s="34">
        <v>14000</v>
      </c>
      <c r="Y1450" s="34">
        <v>0</v>
      </c>
      <c r="Z1450" s="34">
        <v>0</v>
      </c>
      <c r="AA1450" s="34">
        <v>0</v>
      </c>
      <c r="AB1450" s="34">
        <v>0</v>
      </c>
      <c r="AC1450" s="34">
        <v>0</v>
      </c>
      <c r="AD1450" s="34">
        <f t="shared" si="1158"/>
        <v>0</v>
      </c>
      <c r="AE1450" s="34">
        <v>0</v>
      </c>
      <c r="AF1450" s="34">
        <v>0</v>
      </c>
      <c r="AG1450" s="34">
        <v>0</v>
      </c>
      <c r="AH1450" s="34">
        <v>0</v>
      </c>
      <c r="AI1450" s="34">
        <v>0</v>
      </c>
      <c r="AJ1450" s="34">
        <v>0</v>
      </c>
      <c r="AK1450" s="34">
        <f t="shared" si="1159"/>
        <v>0</v>
      </c>
      <c r="AL1450" s="34">
        <v>0</v>
      </c>
      <c r="AM1450" s="34">
        <v>0</v>
      </c>
      <c r="AN1450" s="34">
        <v>0</v>
      </c>
      <c r="AO1450" s="34">
        <v>0</v>
      </c>
      <c r="AP1450" s="34">
        <v>0</v>
      </c>
      <c r="AQ1450" s="34">
        <v>0</v>
      </c>
      <c r="AR1450" s="34">
        <f t="shared" si="1160"/>
        <v>0</v>
      </c>
      <c r="AS1450" s="34">
        <v>0</v>
      </c>
      <c r="AT1450" s="34">
        <v>0</v>
      </c>
      <c r="AU1450" s="34">
        <v>0</v>
      </c>
      <c r="AV1450" s="34">
        <v>0</v>
      </c>
    </row>
    <row r="1451" spans="1:48" ht="38.25" x14ac:dyDescent="0.5">
      <c r="A1451" s="53"/>
      <c r="B1451" s="43" t="s">
        <v>1347</v>
      </c>
      <c r="C1451" s="48"/>
      <c r="D1451" s="52"/>
      <c r="E1451" s="45"/>
      <c r="F1451" s="35">
        <f>SUM(F1452:F1456)</f>
        <v>1584665.0699999998</v>
      </c>
      <c r="G1451" s="35">
        <f t="shared" ref="G1451:AV1451" si="1161">SUM(G1452:G1456)</f>
        <v>20.900000000000002</v>
      </c>
      <c r="H1451" s="35">
        <f t="shared" si="1161"/>
        <v>0.48</v>
      </c>
      <c r="I1451" s="35">
        <f t="shared" si="1161"/>
        <v>112430.11000000006</v>
      </c>
      <c r="J1451" s="35">
        <f t="shared" si="1161"/>
        <v>112430.11000000006</v>
      </c>
      <c r="K1451" s="35">
        <f t="shared" si="1161"/>
        <v>0</v>
      </c>
      <c r="L1451" s="35">
        <f t="shared" si="1161"/>
        <v>0</v>
      </c>
      <c r="M1451" s="35">
        <f t="shared" si="1161"/>
        <v>0</v>
      </c>
      <c r="N1451" s="35">
        <f t="shared" si="1161"/>
        <v>0</v>
      </c>
      <c r="O1451" s="35">
        <f t="shared" si="1161"/>
        <v>0</v>
      </c>
      <c r="P1451" s="35">
        <f>SUM(P1452:P1456)</f>
        <v>600.67000000000007</v>
      </c>
      <c r="Q1451" s="35">
        <f t="shared" si="1161"/>
        <v>600.67000000000007</v>
      </c>
      <c r="R1451" s="35">
        <f t="shared" si="1161"/>
        <v>0</v>
      </c>
      <c r="S1451" s="35">
        <f t="shared" si="1161"/>
        <v>0</v>
      </c>
      <c r="T1451" s="35">
        <f t="shared" si="1161"/>
        <v>0</v>
      </c>
      <c r="U1451" s="35">
        <f t="shared" si="1161"/>
        <v>0.1</v>
      </c>
      <c r="V1451" s="35">
        <f t="shared" si="1161"/>
        <v>0.16</v>
      </c>
      <c r="W1451" s="35">
        <f t="shared" si="1161"/>
        <v>62891.11</v>
      </c>
      <c r="X1451" s="35">
        <f t="shared" si="1161"/>
        <v>62891.11</v>
      </c>
      <c r="Y1451" s="35">
        <f t="shared" si="1161"/>
        <v>0</v>
      </c>
      <c r="Z1451" s="35">
        <f t="shared" si="1161"/>
        <v>0</v>
      </c>
      <c r="AA1451" s="35">
        <f t="shared" si="1161"/>
        <v>0</v>
      </c>
      <c r="AB1451" s="35">
        <f t="shared" si="1161"/>
        <v>18.3</v>
      </c>
      <c r="AC1451" s="35">
        <f t="shared" si="1161"/>
        <v>0.32</v>
      </c>
      <c r="AD1451" s="35">
        <f t="shared" si="1161"/>
        <v>3333.8199999999997</v>
      </c>
      <c r="AE1451" s="35">
        <f t="shared" si="1161"/>
        <v>3333.8199999999997</v>
      </c>
      <c r="AF1451" s="35">
        <f t="shared" si="1161"/>
        <v>0</v>
      </c>
      <c r="AG1451" s="35">
        <f t="shared" si="1161"/>
        <v>0</v>
      </c>
      <c r="AH1451" s="35">
        <f t="shared" si="1161"/>
        <v>0</v>
      </c>
      <c r="AI1451" s="35">
        <f t="shared" si="1161"/>
        <v>2.5</v>
      </c>
      <c r="AJ1451" s="35">
        <f t="shared" si="1161"/>
        <v>0</v>
      </c>
      <c r="AK1451" s="35">
        <f t="shared" si="1161"/>
        <v>45104.510000000068</v>
      </c>
      <c r="AL1451" s="35">
        <f t="shared" si="1161"/>
        <v>45104.510000000068</v>
      </c>
      <c r="AM1451" s="35">
        <f t="shared" si="1161"/>
        <v>0</v>
      </c>
      <c r="AN1451" s="35">
        <f t="shared" si="1161"/>
        <v>0</v>
      </c>
      <c r="AO1451" s="35">
        <f t="shared" si="1161"/>
        <v>0</v>
      </c>
      <c r="AP1451" s="35">
        <f t="shared" si="1161"/>
        <v>0</v>
      </c>
      <c r="AQ1451" s="35">
        <f t="shared" si="1161"/>
        <v>0</v>
      </c>
      <c r="AR1451" s="35">
        <f t="shared" si="1161"/>
        <v>500</v>
      </c>
      <c r="AS1451" s="35">
        <f t="shared" si="1161"/>
        <v>500</v>
      </c>
      <c r="AT1451" s="35">
        <f t="shared" si="1161"/>
        <v>0</v>
      </c>
      <c r="AU1451" s="35">
        <f t="shared" si="1161"/>
        <v>0</v>
      </c>
      <c r="AV1451" s="35">
        <f t="shared" si="1161"/>
        <v>0</v>
      </c>
    </row>
    <row r="1452" spans="1:48" ht="76.5" x14ac:dyDescent="0.5">
      <c r="A1452" s="53">
        <v>1343</v>
      </c>
      <c r="B1452" s="50" t="s">
        <v>2732</v>
      </c>
      <c r="C1452" s="51" t="s">
        <v>2733</v>
      </c>
      <c r="D1452" s="52">
        <v>2019</v>
      </c>
      <c r="E1452" s="52">
        <v>2023</v>
      </c>
      <c r="F1452" s="33">
        <v>18064.68</v>
      </c>
      <c r="G1452" s="34">
        <f t="shared" ref="G1452:H1456" si="1162">N1452+U1452+AB1452+AI1452+AP1452</f>
        <v>2.5</v>
      </c>
      <c r="H1452" s="34">
        <f t="shared" si="1162"/>
        <v>0</v>
      </c>
      <c r="I1452" s="34">
        <f t="shared" ref="I1452:I1456" si="1163">J1452+K1452+L1452</f>
        <v>18056.250000000065</v>
      </c>
      <c r="J1452" s="34">
        <f t="shared" ref="J1452:M1456" si="1164">Q1452+X1452+AE1452+AL1452+AS1452</f>
        <v>18056.250000000065</v>
      </c>
      <c r="K1452" s="34">
        <f t="shared" si="1164"/>
        <v>0</v>
      </c>
      <c r="L1452" s="34">
        <f t="shared" si="1164"/>
        <v>0</v>
      </c>
      <c r="M1452" s="34">
        <f t="shared" si="1164"/>
        <v>0</v>
      </c>
      <c r="N1452" s="34">
        <v>0</v>
      </c>
      <c r="O1452" s="34">
        <v>0</v>
      </c>
      <c r="P1452" s="34">
        <f t="shared" ref="P1452:P1456" si="1165">Q1452+R1452+S1452</f>
        <v>0</v>
      </c>
      <c r="Q1452" s="34">
        <v>0</v>
      </c>
      <c r="R1452" s="34">
        <v>0</v>
      </c>
      <c r="S1452" s="34">
        <v>0</v>
      </c>
      <c r="T1452" s="34">
        <v>0</v>
      </c>
      <c r="U1452" s="34">
        <v>0</v>
      </c>
      <c r="V1452" s="34">
        <v>0</v>
      </c>
      <c r="W1452" s="34">
        <f t="shared" ref="W1452:W1456" si="1166">X1452+Y1452+Z1452</f>
        <v>0</v>
      </c>
      <c r="X1452" s="34">
        <v>0</v>
      </c>
      <c r="Y1452" s="34">
        <v>0</v>
      </c>
      <c r="Z1452" s="34">
        <v>0</v>
      </c>
      <c r="AA1452" s="34">
        <v>0</v>
      </c>
      <c r="AB1452" s="34">
        <v>0</v>
      </c>
      <c r="AC1452" s="34">
        <v>0</v>
      </c>
      <c r="AD1452" s="34">
        <f t="shared" ref="AD1452:AD1456" si="1167">AE1452+AF1452+AG1452</f>
        <v>451.74</v>
      </c>
      <c r="AE1452" s="34">
        <v>451.74</v>
      </c>
      <c r="AF1452" s="34">
        <v>0</v>
      </c>
      <c r="AG1452" s="34">
        <v>0</v>
      </c>
      <c r="AH1452" s="34">
        <v>0</v>
      </c>
      <c r="AI1452" s="34">
        <v>2.5</v>
      </c>
      <c r="AJ1452" s="34">
        <v>0</v>
      </c>
      <c r="AK1452" s="34">
        <f t="shared" ref="AK1452:AK1456" si="1168">AL1452+AM1452+AN1452</f>
        <v>17604.510000000064</v>
      </c>
      <c r="AL1452" s="34">
        <v>17604.510000000064</v>
      </c>
      <c r="AM1452" s="34">
        <v>0</v>
      </c>
      <c r="AN1452" s="34">
        <v>0</v>
      </c>
      <c r="AO1452" s="34">
        <v>0</v>
      </c>
      <c r="AP1452" s="34">
        <v>0</v>
      </c>
      <c r="AQ1452" s="34">
        <v>0</v>
      </c>
      <c r="AR1452" s="34">
        <f t="shared" ref="AR1452:AR1456" si="1169">AS1452+AT1452+AU1452</f>
        <v>0</v>
      </c>
      <c r="AS1452" s="34">
        <v>0</v>
      </c>
      <c r="AT1452" s="34">
        <v>0</v>
      </c>
      <c r="AU1452" s="34">
        <v>0</v>
      </c>
      <c r="AV1452" s="34">
        <v>0</v>
      </c>
    </row>
    <row r="1453" spans="1:48" ht="76.5" x14ac:dyDescent="0.5">
      <c r="A1453" s="53">
        <v>1344</v>
      </c>
      <c r="B1453" s="50" t="s">
        <v>2734</v>
      </c>
      <c r="C1453" s="51" t="s">
        <v>2735</v>
      </c>
      <c r="D1453" s="52">
        <v>2021</v>
      </c>
      <c r="E1453" s="52">
        <v>2021</v>
      </c>
      <c r="F1453" s="33">
        <v>1736.55</v>
      </c>
      <c r="G1453" s="34">
        <f t="shared" si="1162"/>
        <v>0.1</v>
      </c>
      <c r="H1453" s="34">
        <f t="shared" si="1162"/>
        <v>0.16</v>
      </c>
      <c r="I1453" s="34">
        <f t="shared" si="1163"/>
        <v>1736.55</v>
      </c>
      <c r="J1453" s="34">
        <f t="shared" si="1164"/>
        <v>1736.55</v>
      </c>
      <c r="K1453" s="34">
        <f t="shared" si="1164"/>
        <v>0</v>
      </c>
      <c r="L1453" s="34">
        <f t="shared" si="1164"/>
        <v>0</v>
      </c>
      <c r="M1453" s="34">
        <f t="shared" si="1164"/>
        <v>0</v>
      </c>
      <c r="N1453" s="34">
        <v>0</v>
      </c>
      <c r="O1453" s="34">
        <v>0</v>
      </c>
      <c r="P1453" s="34">
        <f t="shared" si="1165"/>
        <v>10</v>
      </c>
      <c r="Q1453" s="34">
        <v>10</v>
      </c>
      <c r="R1453" s="34">
        <v>0</v>
      </c>
      <c r="S1453" s="34">
        <v>0</v>
      </c>
      <c r="T1453" s="34">
        <v>0</v>
      </c>
      <c r="U1453" s="34">
        <v>0.1</v>
      </c>
      <c r="V1453" s="34">
        <v>0.16</v>
      </c>
      <c r="W1453" s="34">
        <f t="shared" si="1166"/>
        <v>226.55</v>
      </c>
      <c r="X1453" s="34">
        <v>226.55</v>
      </c>
      <c r="Y1453" s="34">
        <v>0</v>
      </c>
      <c r="Z1453" s="34">
        <v>0</v>
      </c>
      <c r="AA1453" s="34">
        <v>0</v>
      </c>
      <c r="AB1453" s="34">
        <v>0</v>
      </c>
      <c r="AC1453" s="34">
        <v>0</v>
      </c>
      <c r="AD1453" s="34">
        <f t="shared" si="1167"/>
        <v>1500</v>
      </c>
      <c r="AE1453" s="34">
        <v>1500</v>
      </c>
      <c r="AF1453" s="34">
        <v>0</v>
      </c>
      <c r="AG1453" s="34">
        <v>0</v>
      </c>
      <c r="AH1453" s="34">
        <v>0</v>
      </c>
      <c r="AI1453" s="34">
        <v>0</v>
      </c>
      <c r="AJ1453" s="34">
        <v>0</v>
      </c>
      <c r="AK1453" s="34">
        <f t="shared" si="1168"/>
        <v>0</v>
      </c>
      <c r="AL1453" s="34">
        <v>0</v>
      </c>
      <c r="AM1453" s="34">
        <v>0</v>
      </c>
      <c r="AN1453" s="34">
        <v>0</v>
      </c>
      <c r="AO1453" s="34">
        <v>0</v>
      </c>
      <c r="AP1453" s="34">
        <v>0</v>
      </c>
      <c r="AQ1453" s="34">
        <v>0</v>
      </c>
      <c r="AR1453" s="34">
        <f t="shared" si="1169"/>
        <v>0</v>
      </c>
      <c r="AS1453" s="34">
        <v>0</v>
      </c>
      <c r="AT1453" s="34">
        <v>0</v>
      </c>
      <c r="AU1453" s="34">
        <v>0</v>
      </c>
      <c r="AV1453" s="34">
        <v>0</v>
      </c>
    </row>
    <row r="1454" spans="1:48" ht="76.5" x14ac:dyDescent="0.5">
      <c r="A1454" s="53">
        <v>1345</v>
      </c>
      <c r="B1454" s="50" t="s">
        <v>2736</v>
      </c>
      <c r="C1454" s="51" t="s">
        <v>2737</v>
      </c>
      <c r="D1454" s="52">
        <v>2019</v>
      </c>
      <c r="E1454" s="52">
        <v>2022</v>
      </c>
      <c r="F1454" s="33">
        <v>7240.94</v>
      </c>
      <c r="G1454" s="34">
        <f t="shared" si="1162"/>
        <v>1</v>
      </c>
      <c r="H1454" s="34">
        <f t="shared" si="1162"/>
        <v>0</v>
      </c>
      <c r="I1454" s="34">
        <f t="shared" si="1163"/>
        <v>7240.94</v>
      </c>
      <c r="J1454" s="34">
        <f t="shared" si="1164"/>
        <v>7240.94</v>
      </c>
      <c r="K1454" s="34">
        <f t="shared" si="1164"/>
        <v>0</v>
      </c>
      <c r="L1454" s="34">
        <f t="shared" si="1164"/>
        <v>0</v>
      </c>
      <c r="M1454" s="34">
        <f t="shared" si="1164"/>
        <v>0</v>
      </c>
      <c r="N1454" s="34">
        <v>0</v>
      </c>
      <c r="O1454" s="34">
        <v>0</v>
      </c>
      <c r="P1454" s="34">
        <f t="shared" si="1165"/>
        <v>0</v>
      </c>
      <c r="Q1454" s="34">
        <v>0</v>
      </c>
      <c r="R1454" s="34">
        <v>0</v>
      </c>
      <c r="S1454" s="34">
        <v>0</v>
      </c>
      <c r="T1454" s="34">
        <v>0</v>
      </c>
      <c r="U1454" s="34">
        <v>0</v>
      </c>
      <c r="V1454" s="34">
        <v>0</v>
      </c>
      <c r="W1454" s="34">
        <f t="shared" si="1166"/>
        <v>0</v>
      </c>
      <c r="X1454" s="34">
        <v>0</v>
      </c>
      <c r="Y1454" s="34">
        <v>0</v>
      </c>
      <c r="Z1454" s="34">
        <v>0</v>
      </c>
      <c r="AA1454" s="34">
        <v>0</v>
      </c>
      <c r="AB1454" s="34">
        <v>1</v>
      </c>
      <c r="AC1454" s="34">
        <v>0</v>
      </c>
      <c r="AD1454" s="34">
        <f t="shared" si="1167"/>
        <v>240.94</v>
      </c>
      <c r="AE1454" s="34">
        <v>240.94</v>
      </c>
      <c r="AF1454" s="34">
        <v>0</v>
      </c>
      <c r="AG1454" s="34">
        <v>0</v>
      </c>
      <c r="AH1454" s="34">
        <v>0</v>
      </c>
      <c r="AI1454" s="34">
        <v>0</v>
      </c>
      <c r="AJ1454" s="34">
        <v>0</v>
      </c>
      <c r="AK1454" s="34">
        <f t="shared" si="1168"/>
        <v>7000</v>
      </c>
      <c r="AL1454" s="34">
        <v>7000</v>
      </c>
      <c r="AM1454" s="34">
        <v>0</v>
      </c>
      <c r="AN1454" s="34">
        <v>0</v>
      </c>
      <c r="AO1454" s="34">
        <v>0</v>
      </c>
      <c r="AP1454" s="34">
        <v>0</v>
      </c>
      <c r="AQ1454" s="34">
        <v>0</v>
      </c>
      <c r="AR1454" s="34">
        <f t="shared" si="1169"/>
        <v>0</v>
      </c>
      <c r="AS1454" s="34">
        <v>0</v>
      </c>
      <c r="AT1454" s="34">
        <v>0</v>
      </c>
      <c r="AU1454" s="34">
        <v>0</v>
      </c>
      <c r="AV1454" s="34">
        <v>0</v>
      </c>
    </row>
    <row r="1455" spans="1:48" ht="76.5" x14ac:dyDescent="0.5">
      <c r="A1455" s="53">
        <v>1346</v>
      </c>
      <c r="B1455" s="50" t="s">
        <v>2738</v>
      </c>
      <c r="C1455" s="51" t="s">
        <v>2739</v>
      </c>
      <c r="D1455" s="52">
        <v>2019</v>
      </c>
      <c r="E1455" s="52">
        <v>2026</v>
      </c>
      <c r="F1455" s="33">
        <f>1141931.51+331485.69</f>
        <v>1473417.2</v>
      </c>
      <c r="G1455" s="34">
        <f t="shared" si="1162"/>
        <v>0</v>
      </c>
      <c r="H1455" s="34">
        <f t="shared" si="1162"/>
        <v>0</v>
      </c>
      <c r="I1455" s="34">
        <f t="shared" si="1163"/>
        <v>1700</v>
      </c>
      <c r="J1455" s="34">
        <f t="shared" si="1164"/>
        <v>1700</v>
      </c>
      <c r="K1455" s="34">
        <f t="shared" si="1164"/>
        <v>0</v>
      </c>
      <c r="L1455" s="34">
        <f t="shared" si="1164"/>
        <v>0</v>
      </c>
      <c r="M1455" s="34">
        <f t="shared" si="1164"/>
        <v>0</v>
      </c>
      <c r="N1455" s="34">
        <v>0</v>
      </c>
      <c r="O1455" s="34">
        <v>0</v>
      </c>
      <c r="P1455" s="34">
        <f t="shared" si="1165"/>
        <v>100</v>
      </c>
      <c r="Q1455" s="34">
        <v>100</v>
      </c>
      <c r="R1455" s="34">
        <v>0</v>
      </c>
      <c r="S1455" s="34">
        <v>0</v>
      </c>
      <c r="T1455" s="34">
        <v>0</v>
      </c>
      <c r="U1455" s="34">
        <v>0</v>
      </c>
      <c r="V1455" s="34">
        <v>0</v>
      </c>
      <c r="W1455" s="34">
        <f t="shared" si="1166"/>
        <v>100</v>
      </c>
      <c r="X1455" s="34">
        <v>100</v>
      </c>
      <c r="Y1455" s="34">
        <v>0</v>
      </c>
      <c r="Z1455" s="34">
        <v>0</v>
      </c>
      <c r="AA1455" s="34">
        <v>0</v>
      </c>
      <c r="AB1455" s="34">
        <v>0</v>
      </c>
      <c r="AC1455" s="34">
        <v>0</v>
      </c>
      <c r="AD1455" s="34">
        <f t="shared" si="1167"/>
        <v>500</v>
      </c>
      <c r="AE1455" s="34">
        <v>500</v>
      </c>
      <c r="AF1455" s="34">
        <v>0</v>
      </c>
      <c r="AG1455" s="34">
        <v>0</v>
      </c>
      <c r="AH1455" s="34">
        <v>0</v>
      </c>
      <c r="AI1455" s="34">
        <v>0</v>
      </c>
      <c r="AJ1455" s="34">
        <v>0</v>
      </c>
      <c r="AK1455" s="34">
        <f t="shared" si="1168"/>
        <v>500</v>
      </c>
      <c r="AL1455" s="34">
        <v>500</v>
      </c>
      <c r="AM1455" s="34">
        <v>0</v>
      </c>
      <c r="AN1455" s="34">
        <v>0</v>
      </c>
      <c r="AO1455" s="34">
        <v>0</v>
      </c>
      <c r="AP1455" s="34">
        <v>0</v>
      </c>
      <c r="AQ1455" s="34">
        <v>0</v>
      </c>
      <c r="AR1455" s="34">
        <f t="shared" si="1169"/>
        <v>500</v>
      </c>
      <c r="AS1455" s="34">
        <v>500</v>
      </c>
      <c r="AT1455" s="34">
        <v>0</v>
      </c>
      <c r="AU1455" s="34">
        <v>0</v>
      </c>
      <c r="AV1455" s="34">
        <v>0</v>
      </c>
    </row>
    <row r="1456" spans="1:48" ht="76.5" x14ac:dyDescent="0.5">
      <c r="A1456" s="53">
        <v>1347</v>
      </c>
      <c r="B1456" s="50" t="s">
        <v>2740</v>
      </c>
      <c r="C1456" s="51" t="s">
        <v>2741</v>
      </c>
      <c r="D1456" s="52">
        <v>2021</v>
      </c>
      <c r="E1456" s="52">
        <v>2022</v>
      </c>
      <c r="F1456" s="33">
        <v>84205.7</v>
      </c>
      <c r="G1456" s="34">
        <f t="shared" si="1162"/>
        <v>17.3</v>
      </c>
      <c r="H1456" s="34">
        <f t="shared" si="1162"/>
        <v>0.32</v>
      </c>
      <c r="I1456" s="34">
        <f t="shared" si="1163"/>
        <v>83696.37</v>
      </c>
      <c r="J1456" s="34">
        <f t="shared" si="1164"/>
        <v>83696.37</v>
      </c>
      <c r="K1456" s="34">
        <f t="shared" si="1164"/>
        <v>0</v>
      </c>
      <c r="L1456" s="34">
        <f t="shared" si="1164"/>
        <v>0</v>
      </c>
      <c r="M1456" s="34">
        <f t="shared" si="1164"/>
        <v>0</v>
      </c>
      <c r="N1456" s="34">
        <v>0</v>
      </c>
      <c r="O1456" s="34">
        <v>0</v>
      </c>
      <c r="P1456" s="34">
        <f t="shared" si="1165"/>
        <v>490.67</v>
      </c>
      <c r="Q1456" s="34">
        <v>490.67</v>
      </c>
      <c r="R1456" s="34">
        <v>0</v>
      </c>
      <c r="S1456" s="34">
        <v>0</v>
      </c>
      <c r="T1456" s="34">
        <v>0</v>
      </c>
      <c r="U1456" s="34">
        <v>0</v>
      </c>
      <c r="V1456" s="34">
        <v>0</v>
      </c>
      <c r="W1456" s="34">
        <f t="shared" si="1166"/>
        <v>62564.56</v>
      </c>
      <c r="X1456" s="34">
        <v>62564.56</v>
      </c>
      <c r="Y1456" s="34">
        <v>0</v>
      </c>
      <c r="Z1456" s="34">
        <v>0</v>
      </c>
      <c r="AA1456" s="34">
        <v>0</v>
      </c>
      <c r="AB1456" s="34">
        <v>17.3</v>
      </c>
      <c r="AC1456" s="34">
        <v>0.32</v>
      </c>
      <c r="AD1456" s="34">
        <f t="shared" si="1167"/>
        <v>641.14</v>
      </c>
      <c r="AE1456" s="34">
        <v>641.14</v>
      </c>
      <c r="AF1456" s="34">
        <v>0</v>
      </c>
      <c r="AG1456" s="34">
        <v>0</v>
      </c>
      <c r="AH1456" s="34">
        <v>0</v>
      </c>
      <c r="AI1456" s="34">
        <v>0</v>
      </c>
      <c r="AJ1456" s="34">
        <v>0</v>
      </c>
      <c r="AK1456" s="34">
        <f t="shared" si="1168"/>
        <v>20000</v>
      </c>
      <c r="AL1456" s="34">
        <v>20000</v>
      </c>
      <c r="AM1456" s="34">
        <v>0</v>
      </c>
      <c r="AN1456" s="34">
        <v>0</v>
      </c>
      <c r="AO1456" s="34">
        <v>0</v>
      </c>
      <c r="AP1456" s="34">
        <v>0</v>
      </c>
      <c r="AQ1456" s="34">
        <v>0</v>
      </c>
      <c r="AR1456" s="34">
        <f t="shared" si="1169"/>
        <v>0</v>
      </c>
      <c r="AS1456" s="34">
        <v>0</v>
      </c>
      <c r="AT1456" s="34">
        <v>0</v>
      </c>
      <c r="AU1456" s="34">
        <v>0</v>
      </c>
      <c r="AV1456" s="34">
        <v>0</v>
      </c>
    </row>
    <row r="1457" spans="1:48" ht="38.25" x14ac:dyDescent="0.5">
      <c r="A1457" s="53"/>
      <c r="B1457" s="43" t="s">
        <v>1154</v>
      </c>
      <c r="C1457" s="48"/>
      <c r="D1457" s="52"/>
      <c r="E1457" s="45"/>
      <c r="F1457" s="35">
        <f>SUM(F1458:F1461)</f>
        <v>56657.41</v>
      </c>
      <c r="G1457" s="35">
        <f t="shared" ref="G1457:AV1457" si="1170">SUM(G1458:G1461)</f>
        <v>1.9</v>
      </c>
      <c r="H1457" s="35">
        <f t="shared" si="1170"/>
        <v>1.65</v>
      </c>
      <c r="I1457" s="35">
        <f t="shared" si="1170"/>
        <v>43778.243000000002</v>
      </c>
      <c r="J1457" s="35">
        <f t="shared" si="1170"/>
        <v>43778.243000000002</v>
      </c>
      <c r="K1457" s="35">
        <f t="shared" si="1170"/>
        <v>0</v>
      </c>
      <c r="L1457" s="35">
        <f t="shared" si="1170"/>
        <v>0</v>
      </c>
      <c r="M1457" s="35">
        <f t="shared" si="1170"/>
        <v>0</v>
      </c>
      <c r="N1457" s="35">
        <f t="shared" si="1170"/>
        <v>0</v>
      </c>
      <c r="O1457" s="35">
        <f t="shared" si="1170"/>
        <v>0</v>
      </c>
      <c r="P1457" s="35">
        <f t="shared" si="1170"/>
        <v>1899.1210000000001</v>
      </c>
      <c r="Q1457" s="35">
        <f t="shared" si="1170"/>
        <v>1899.1210000000001</v>
      </c>
      <c r="R1457" s="35">
        <f t="shared" si="1170"/>
        <v>0</v>
      </c>
      <c r="S1457" s="35">
        <f t="shared" si="1170"/>
        <v>0</v>
      </c>
      <c r="T1457" s="35">
        <f t="shared" si="1170"/>
        <v>0</v>
      </c>
      <c r="U1457" s="35">
        <f t="shared" si="1170"/>
        <v>1.7</v>
      </c>
      <c r="V1457" s="35">
        <f t="shared" si="1170"/>
        <v>0.85</v>
      </c>
      <c r="W1457" s="35">
        <f t="shared" si="1170"/>
        <v>7731.6019999999999</v>
      </c>
      <c r="X1457" s="35">
        <f t="shared" si="1170"/>
        <v>7731.6019999999999</v>
      </c>
      <c r="Y1457" s="35">
        <f t="shared" si="1170"/>
        <v>0</v>
      </c>
      <c r="Z1457" s="35">
        <f t="shared" si="1170"/>
        <v>0</v>
      </c>
      <c r="AA1457" s="35">
        <f t="shared" si="1170"/>
        <v>0</v>
      </c>
      <c r="AB1457" s="35">
        <f t="shared" si="1170"/>
        <v>0.2</v>
      </c>
      <c r="AC1457" s="35">
        <f t="shared" si="1170"/>
        <v>0.8</v>
      </c>
      <c r="AD1457" s="35">
        <f t="shared" si="1170"/>
        <v>5147.5200000000004</v>
      </c>
      <c r="AE1457" s="35">
        <f t="shared" si="1170"/>
        <v>5147.5200000000004</v>
      </c>
      <c r="AF1457" s="35">
        <f t="shared" si="1170"/>
        <v>0</v>
      </c>
      <c r="AG1457" s="35">
        <f t="shared" si="1170"/>
        <v>0</v>
      </c>
      <c r="AH1457" s="35">
        <f t="shared" si="1170"/>
        <v>0</v>
      </c>
      <c r="AI1457" s="35">
        <f t="shared" si="1170"/>
        <v>0</v>
      </c>
      <c r="AJ1457" s="35">
        <f t="shared" si="1170"/>
        <v>0</v>
      </c>
      <c r="AK1457" s="35">
        <f t="shared" si="1170"/>
        <v>24000</v>
      </c>
      <c r="AL1457" s="35">
        <f t="shared" si="1170"/>
        <v>24000</v>
      </c>
      <c r="AM1457" s="35">
        <f t="shared" si="1170"/>
        <v>0</v>
      </c>
      <c r="AN1457" s="35">
        <f t="shared" si="1170"/>
        <v>0</v>
      </c>
      <c r="AO1457" s="35">
        <f t="shared" si="1170"/>
        <v>0</v>
      </c>
      <c r="AP1457" s="35">
        <f t="shared" si="1170"/>
        <v>0</v>
      </c>
      <c r="AQ1457" s="35">
        <f t="shared" si="1170"/>
        <v>0</v>
      </c>
      <c r="AR1457" s="35">
        <f t="shared" si="1170"/>
        <v>5000</v>
      </c>
      <c r="AS1457" s="35">
        <f t="shared" si="1170"/>
        <v>5000</v>
      </c>
      <c r="AT1457" s="35">
        <f t="shared" si="1170"/>
        <v>0</v>
      </c>
      <c r="AU1457" s="35">
        <f t="shared" si="1170"/>
        <v>0</v>
      </c>
      <c r="AV1457" s="35">
        <f t="shared" si="1170"/>
        <v>0</v>
      </c>
    </row>
    <row r="1458" spans="1:48" ht="76.5" x14ac:dyDescent="0.5">
      <c r="A1458" s="53">
        <v>1348</v>
      </c>
      <c r="B1458" s="50" t="s">
        <v>2742</v>
      </c>
      <c r="C1458" s="51" t="s">
        <v>2743</v>
      </c>
      <c r="D1458" s="52">
        <v>2017</v>
      </c>
      <c r="E1458" s="52">
        <v>2022</v>
      </c>
      <c r="F1458" s="33">
        <v>23157.52</v>
      </c>
      <c r="G1458" s="34">
        <f t="shared" ref="G1458:H1461" si="1171">N1458+U1458+AB1458+AI1458+AP1458</f>
        <v>0.2</v>
      </c>
      <c r="H1458" s="34">
        <f t="shared" si="1171"/>
        <v>0.8</v>
      </c>
      <c r="I1458" s="34">
        <f t="shared" ref="I1458:I1461" si="1172">J1458+K1458+L1458</f>
        <v>23157.52</v>
      </c>
      <c r="J1458" s="34">
        <f t="shared" ref="J1458:M1461" si="1173">Q1458+X1458+AE1458+AL1458+AS1458</f>
        <v>23157.52</v>
      </c>
      <c r="K1458" s="34">
        <f t="shared" si="1173"/>
        <v>0</v>
      </c>
      <c r="L1458" s="34">
        <f t="shared" si="1173"/>
        <v>0</v>
      </c>
      <c r="M1458" s="34">
        <f t="shared" si="1173"/>
        <v>0</v>
      </c>
      <c r="N1458" s="34">
        <v>0</v>
      </c>
      <c r="O1458" s="34">
        <v>0</v>
      </c>
      <c r="P1458" s="34">
        <f t="shared" ref="P1458:P1461" si="1174">Q1458+R1458+S1458</f>
        <v>10</v>
      </c>
      <c r="Q1458" s="34">
        <v>10</v>
      </c>
      <c r="R1458" s="34">
        <v>0</v>
      </c>
      <c r="S1458" s="34">
        <v>0</v>
      </c>
      <c r="T1458" s="34">
        <v>0</v>
      </c>
      <c r="U1458" s="34">
        <v>0</v>
      </c>
      <c r="V1458" s="34">
        <v>0</v>
      </c>
      <c r="W1458" s="34">
        <f t="shared" ref="W1458:W1461" si="1175">X1458+Y1458+Z1458</f>
        <v>0</v>
      </c>
      <c r="X1458" s="34">
        <v>0</v>
      </c>
      <c r="Y1458" s="34">
        <v>0</v>
      </c>
      <c r="Z1458" s="34">
        <v>0</v>
      </c>
      <c r="AA1458" s="34">
        <v>0</v>
      </c>
      <c r="AB1458" s="34">
        <v>0.2</v>
      </c>
      <c r="AC1458" s="34">
        <v>0.8</v>
      </c>
      <c r="AD1458" s="34">
        <f t="shared" ref="AD1458:AD1461" si="1176">AE1458+AF1458+AG1458</f>
        <v>2147.5200000000004</v>
      </c>
      <c r="AE1458" s="34">
        <v>2147.5200000000004</v>
      </c>
      <c r="AF1458" s="34">
        <v>0</v>
      </c>
      <c r="AG1458" s="34">
        <v>0</v>
      </c>
      <c r="AH1458" s="34">
        <v>0</v>
      </c>
      <c r="AI1458" s="34">
        <v>0</v>
      </c>
      <c r="AJ1458" s="34">
        <v>0</v>
      </c>
      <c r="AK1458" s="34">
        <f t="shared" ref="AK1458:AK1461" si="1177">AL1458+AM1458+AN1458</f>
        <v>21000</v>
      </c>
      <c r="AL1458" s="34">
        <v>21000</v>
      </c>
      <c r="AM1458" s="34">
        <v>0</v>
      </c>
      <c r="AN1458" s="34">
        <v>0</v>
      </c>
      <c r="AO1458" s="34">
        <v>0</v>
      </c>
      <c r="AP1458" s="34">
        <v>0</v>
      </c>
      <c r="AQ1458" s="34">
        <v>0</v>
      </c>
      <c r="AR1458" s="34">
        <f t="shared" ref="AR1458:AR1461" si="1178">AS1458+AT1458+AU1458</f>
        <v>0</v>
      </c>
      <c r="AS1458" s="34">
        <v>0</v>
      </c>
      <c r="AT1458" s="34">
        <v>0</v>
      </c>
      <c r="AU1458" s="34">
        <v>0</v>
      </c>
      <c r="AV1458" s="34">
        <v>0</v>
      </c>
    </row>
    <row r="1459" spans="1:48" ht="114.75" x14ac:dyDescent="0.5">
      <c r="A1459" s="53">
        <v>1349</v>
      </c>
      <c r="B1459" s="50" t="s">
        <v>2744</v>
      </c>
      <c r="C1459" s="51" t="s">
        <v>2745</v>
      </c>
      <c r="D1459" s="52">
        <v>2020</v>
      </c>
      <c r="E1459" s="52">
        <v>2021</v>
      </c>
      <c r="F1459" s="33">
        <v>4841.32</v>
      </c>
      <c r="G1459" s="34">
        <f t="shared" si="1171"/>
        <v>0.7</v>
      </c>
      <c r="H1459" s="34">
        <f t="shared" si="1171"/>
        <v>0.1</v>
      </c>
      <c r="I1459" s="34">
        <f t="shared" si="1172"/>
        <v>4747.58</v>
      </c>
      <c r="J1459" s="34">
        <f t="shared" si="1173"/>
        <v>4747.58</v>
      </c>
      <c r="K1459" s="34">
        <f t="shared" si="1173"/>
        <v>0</v>
      </c>
      <c r="L1459" s="34">
        <f t="shared" si="1173"/>
        <v>0</v>
      </c>
      <c r="M1459" s="34">
        <f t="shared" si="1173"/>
        <v>0</v>
      </c>
      <c r="N1459" s="34">
        <v>0</v>
      </c>
      <c r="O1459" s="34">
        <v>0</v>
      </c>
      <c r="P1459" s="34">
        <f t="shared" si="1174"/>
        <v>1006.16</v>
      </c>
      <c r="Q1459" s="34">
        <v>1006.16</v>
      </c>
      <c r="R1459" s="34">
        <v>0</v>
      </c>
      <c r="S1459" s="34">
        <v>0</v>
      </c>
      <c r="T1459" s="34">
        <v>0</v>
      </c>
      <c r="U1459" s="34">
        <v>0.7</v>
      </c>
      <c r="V1459" s="34">
        <v>0.1</v>
      </c>
      <c r="W1459" s="34">
        <f t="shared" si="1175"/>
        <v>3741.42</v>
      </c>
      <c r="X1459" s="34">
        <v>3741.42</v>
      </c>
      <c r="Y1459" s="34">
        <v>0</v>
      </c>
      <c r="Z1459" s="34">
        <v>0</v>
      </c>
      <c r="AA1459" s="34">
        <v>0</v>
      </c>
      <c r="AB1459" s="34">
        <v>0</v>
      </c>
      <c r="AC1459" s="34">
        <v>0</v>
      </c>
      <c r="AD1459" s="34">
        <f t="shared" si="1176"/>
        <v>0</v>
      </c>
      <c r="AE1459" s="34">
        <v>0</v>
      </c>
      <c r="AF1459" s="34">
        <v>0</v>
      </c>
      <c r="AG1459" s="34">
        <v>0</v>
      </c>
      <c r="AH1459" s="34">
        <v>0</v>
      </c>
      <c r="AI1459" s="34">
        <v>0</v>
      </c>
      <c r="AJ1459" s="34">
        <v>0</v>
      </c>
      <c r="AK1459" s="34">
        <f t="shared" si="1177"/>
        <v>0</v>
      </c>
      <c r="AL1459" s="34">
        <v>0</v>
      </c>
      <c r="AM1459" s="34">
        <v>0</v>
      </c>
      <c r="AN1459" s="34">
        <v>0</v>
      </c>
      <c r="AO1459" s="34">
        <v>0</v>
      </c>
      <c r="AP1459" s="34">
        <v>0</v>
      </c>
      <c r="AQ1459" s="34">
        <v>0</v>
      </c>
      <c r="AR1459" s="34">
        <f t="shared" si="1178"/>
        <v>0</v>
      </c>
      <c r="AS1459" s="34">
        <v>0</v>
      </c>
      <c r="AT1459" s="34">
        <v>0</v>
      </c>
      <c r="AU1459" s="34">
        <v>0</v>
      </c>
      <c r="AV1459" s="34">
        <v>0</v>
      </c>
    </row>
    <row r="1460" spans="1:48" ht="76.5" x14ac:dyDescent="0.5">
      <c r="A1460" s="53">
        <v>1350</v>
      </c>
      <c r="B1460" s="50" t="s">
        <v>2746</v>
      </c>
      <c r="C1460" s="51" t="s">
        <v>2747</v>
      </c>
      <c r="D1460" s="52">
        <v>2020</v>
      </c>
      <c r="E1460" s="52">
        <v>2021</v>
      </c>
      <c r="F1460" s="33">
        <v>3341.94</v>
      </c>
      <c r="G1460" s="34">
        <f t="shared" si="1171"/>
        <v>0.5</v>
      </c>
      <c r="H1460" s="34">
        <f t="shared" si="1171"/>
        <v>0.25</v>
      </c>
      <c r="I1460" s="34">
        <f t="shared" si="1172"/>
        <v>3174.8430000000003</v>
      </c>
      <c r="J1460" s="34">
        <f t="shared" si="1173"/>
        <v>3174.8430000000003</v>
      </c>
      <c r="K1460" s="34">
        <f t="shared" si="1173"/>
        <v>0</v>
      </c>
      <c r="L1460" s="34">
        <f t="shared" si="1173"/>
        <v>0</v>
      </c>
      <c r="M1460" s="34">
        <f t="shared" si="1173"/>
        <v>0</v>
      </c>
      <c r="N1460" s="34">
        <v>0</v>
      </c>
      <c r="O1460" s="34">
        <v>0</v>
      </c>
      <c r="P1460" s="34">
        <f t="shared" si="1174"/>
        <v>501.291</v>
      </c>
      <c r="Q1460" s="34">
        <v>501.291</v>
      </c>
      <c r="R1460" s="34">
        <v>0</v>
      </c>
      <c r="S1460" s="34">
        <v>0</v>
      </c>
      <c r="T1460" s="34">
        <v>0</v>
      </c>
      <c r="U1460" s="34">
        <v>0.5</v>
      </c>
      <c r="V1460" s="34">
        <v>0.25</v>
      </c>
      <c r="W1460" s="34">
        <f t="shared" si="1175"/>
        <v>2673.5520000000001</v>
      </c>
      <c r="X1460" s="34">
        <v>2673.5520000000001</v>
      </c>
      <c r="Y1460" s="34">
        <v>0</v>
      </c>
      <c r="Z1460" s="34">
        <v>0</v>
      </c>
      <c r="AA1460" s="34">
        <v>0</v>
      </c>
      <c r="AB1460" s="34">
        <v>0</v>
      </c>
      <c r="AC1460" s="34">
        <v>0</v>
      </c>
      <c r="AD1460" s="34">
        <f t="shared" si="1176"/>
        <v>0</v>
      </c>
      <c r="AE1460" s="34">
        <v>0</v>
      </c>
      <c r="AF1460" s="34">
        <v>0</v>
      </c>
      <c r="AG1460" s="34">
        <v>0</v>
      </c>
      <c r="AH1460" s="34">
        <v>0</v>
      </c>
      <c r="AI1460" s="34">
        <v>0</v>
      </c>
      <c r="AJ1460" s="34">
        <v>0</v>
      </c>
      <c r="AK1460" s="34">
        <f t="shared" si="1177"/>
        <v>0</v>
      </c>
      <c r="AL1460" s="34">
        <v>0</v>
      </c>
      <c r="AM1460" s="34">
        <v>0</v>
      </c>
      <c r="AN1460" s="34">
        <v>0</v>
      </c>
      <c r="AO1460" s="34">
        <v>0</v>
      </c>
      <c r="AP1460" s="34">
        <v>0</v>
      </c>
      <c r="AQ1460" s="34">
        <v>0</v>
      </c>
      <c r="AR1460" s="34">
        <f t="shared" si="1178"/>
        <v>0</v>
      </c>
      <c r="AS1460" s="34">
        <v>0</v>
      </c>
      <c r="AT1460" s="34">
        <v>0</v>
      </c>
      <c r="AU1460" s="34">
        <v>0</v>
      </c>
      <c r="AV1460" s="34">
        <v>0</v>
      </c>
    </row>
    <row r="1461" spans="1:48" ht="153" x14ac:dyDescent="0.5">
      <c r="A1461" s="53">
        <v>1351</v>
      </c>
      <c r="B1461" s="50" t="s">
        <v>2748</v>
      </c>
      <c r="C1461" s="51" t="s">
        <v>2749</v>
      </c>
      <c r="D1461" s="52">
        <v>2021</v>
      </c>
      <c r="E1461" s="52">
        <v>2021</v>
      </c>
      <c r="F1461" s="33">
        <v>25316.63</v>
      </c>
      <c r="G1461" s="34">
        <f t="shared" si="1171"/>
        <v>0.5</v>
      </c>
      <c r="H1461" s="34">
        <f t="shared" si="1171"/>
        <v>0.5</v>
      </c>
      <c r="I1461" s="34">
        <f t="shared" si="1172"/>
        <v>12698.3</v>
      </c>
      <c r="J1461" s="34">
        <f t="shared" si="1173"/>
        <v>12698.3</v>
      </c>
      <c r="K1461" s="34">
        <f t="shared" si="1173"/>
        <v>0</v>
      </c>
      <c r="L1461" s="34">
        <f t="shared" si="1173"/>
        <v>0</v>
      </c>
      <c r="M1461" s="34">
        <f t="shared" si="1173"/>
        <v>0</v>
      </c>
      <c r="N1461" s="34">
        <v>0</v>
      </c>
      <c r="O1461" s="34">
        <v>0</v>
      </c>
      <c r="P1461" s="34">
        <f t="shared" si="1174"/>
        <v>381.67</v>
      </c>
      <c r="Q1461" s="34">
        <v>381.67</v>
      </c>
      <c r="R1461" s="34">
        <v>0</v>
      </c>
      <c r="S1461" s="34">
        <v>0</v>
      </c>
      <c r="T1461" s="34">
        <v>0</v>
      </c>
      <c r="U1461" s="34">
        <v>0.5</v>
      </c>
      <c r="V1461" s="34">
        <v>0.5</v>
      </c>
      <c r="W1461" s="34">
        <f t="shared" si="1175"/>
        <v>1316.63</v>
      </c>
      <c r="X1461" s="34">
        <v>1316.63</v>
      </c>
      <c r="Y1461" s="34">
        <v>0</v>
      </c>
      <c r="Z1461" s="34">
        <v>0</v>
      </c>
      <c r="AA1461" s="34">
        <v>0</v>
      </c>
      <c r="AB1461" s="34">
        <v>0</v>
      </c>
      <c r="AC1461" s="34">
        <v>0</v>
      </c>
      <c r="AD1461" s="34">
        <f t="shared" si="1176"/>
        <v>3000</v>
      </c>
      <c r="AE1461" s="34">
        <v>3000</v>
      </c>
      <c r="AF1461" s="34">
        <v>0</v>
      </c>
      <c r="AG1461" s="34">
        <v>0</v>
      </c>
      <c r="AH1461" s="34">
        <v>0</v>
      </c>
      <c r="AI1461" s="34">
        <v>0</v>
      </c>
      <c r="AJ1461" s="34">
        <v>0</v>
      </c>
      <c r="AK1461" s="34">
        <f t="shared" si="1177"/>
        <v>3000</v>
      </c>
      <c r="AL1461" s="34">
        <v>3000</v>
      </c>
      <c r="AM1461" s="34">
        <v>0</v>
      </c>
      <c r="AN1461" s="34">
        <v>0</v>
      </c>
      <c r="AO1461" s="34">
        <v>0</v>
      </c>
      <c r="AP1461" s="34">
        <v>0</v>
      </c>
      <c r="AQ1461" s="34">
        <v>0</v>
      </c>
      <c r="AR1461" s="34">
        <f t="shared" si="1178"/>
        <v>5000</v>
      </c>
      <c r="AS1461" s="34">
        <v>5000</v>
      </c>
      <c r="AT1461" s="34">
        <v>0</v>
      </c>
      <c r="AU1461" s="34">
        <v>0</v>
      </c>
      <c r="AV1461" s="34">
        <v>0</v>
      </c>
    </row>
    <row r="1462" spans="1:48" ht="38.25" x14ac:dyDescent="0.5">
      <c r="A1462" s="53"/>
      <c r="B1462" s="43" t="s">
        <v>1397</v>
      </c>
      <c r="C1462" s="48"/>
      <c r="D1462" s="52"/>
      <c r="E1462" s="45"/>
      <c r="F1462" s="35">
        <f>SUM(F1463:F1463)</f>
        <v>90421.49</v>
      </c>
      <c r="G1462" s="35">
        <f t="shared" ref="G1462:AV1462" si="1179">SUM(G1463:G1463)</f>
        <v>3</v>
      </c>
      <c r="H1462" s="35">
        <f t="shared" si="1179"/>
        <v>0.32</v>
      </c>
      <c r="I1462" s="35">
        <f t="shared" si="1179"/>
        <v>81680.100000000006</v>
      </c>
      <c r="J1462" s="35">
        <f t="shared" si="1179"/>
        <v>81680.100000000006</v>
      </c>
      <c r="K1462" s="35">
        <f t="shared" si="1179"/>
        <v>0</v>
      </c>
      <c r="L1462" s="35">
        <f t="shared" si="1179"/>
        <v>0</v>
      </c>
      <c r="M1462" s="35">
        <f t="shared" si="1179"/>
        <v>0</v>
      </c>
      <c r="N1462" s="35">
        <f t="shared" si="1179"/>
        <v>0</v>
      </c>
      <c r="O1462" s="35">
        <f t="shared" si="1179"/>
        <v>0</v>
      </c>
      <c r="P1462" s="35">
        <f t="shared" si="1179"/>
        <v>885.41</v>
      </c>
      <c r="Q1462" s="35">
        <f t="shared" si="1179"/>
        <v>885.41</v>
      </c>
      <c r="R1462" s="35">
        <f t="shared" si="1179"/>
        <v>0</v>
      </c>
      <c r="S1462" s="35">
        <f t="shared" si="1179"/>
        <v>0</v>
      </c>
      <c r="T1462" s="35">
        <f t="shared" si="1179"/>
        <v>0</v>
      </c>
      <c r="U1462" s="35">
        <f t="shared" si="1179"/>
        <v>0</v>
      </c>
      <c r="V1462" s="35">
        <f t="shared" si="1179"/>
        <v>0</v>
      </c>
      <c r="W1462" s="35">
        <f t="shared" si="1179"/>
        <v>69366</v>
      </c>
      <c r="X1462" s="35">
        <f t="shared" si="1179"/>
        <v>69366</v>
      </c>
      <c r="Y1462" s="35">
        <f t="shared" si="1179"/>
        <v>0</v>
      </c>
      <c r="Z1462" s="35">
        <f t="shared" si="1179"/>
        <v>0</v>
      </c>
      <c r="AA1462" s="35">
        <f t="shared" si="1179"/>
        <v>0</v>
      </c>
      <c r="AB1462" s="35">
        <f t="shared" si="1179"/>
        <v>3</v>
      </c>
      <c r="AC1462" s="35">
        <f t="shared" si="1179"/>
        <v>0.32</v>
      </c>
      <c r="AD1462" s="35">
        <f t="shared" si="1179"/>
        <v>2428.6900000000023</v>
      </c>
      <c r="AE1462" s="35">
        <f t="shared" si="1179"/>
        <v>2428.6900000000023</v>
      </c>
      <c r="AF1462" s="35">
        <f t="shared" si="1179"/>
        <v>0</v>
      </c>
      <c r="AG1462" s="35">
        <f t="shared" si="1179"/>
        <v>0</v>
      </c>
      <c r="AH1462" s="35">
        <f t="shared" si="1179"/>
        <v>0</v>
      </c>
      <c r="AI1462" s="35">
        <f t="shared" si="1179"/>
        <v>0</v>
      </c>
      <c r="AJ1462" s="35">
        <f t="shared" si="1179"/>
        <v>0</v>
      </c>
      <c r="AK1462" s="35">
        <f t="shared" si="1179"/>
        <v>9000</v>
      </c>
      <c r="AL1462" s="35">
        <f t="shared" si="1179"/>
        <v>9000</v>
      </c>
      <c r="AM1462" s="35">
        <f t="shared" si="1179"/>
        <v>0</v>
      </c>
      <c r="AN1462" s="35">
        <f t="shared" si="1179"/>
        <v>0</v>
      </c>
      <c r="AO1462" s="35">
        <f t="shared" si="1179"/>
        <v>0</v>
      </c>
      <c r="AP1462" s="35">
        <f t="shared" si="1179"/>
        <v>0</v>
      </c>
      <c r="AQ1462" s="35">
        <f t="shared" si="1179"/>
        <v>0</v>
      </c>
      <c r="AR1462" s="35">
        <f t="shared" si="1179"/>
        <v>0</v>
      </c>
      <c r="AS1462" s="35">
        <f t="shared" si="1179"/>
        <v>0</v>
      </c>
      <c r="AT1462" s="35">
        <f t="shared" si="1179"/>
        <v>0</v>
      </c>
      <c r="AU1462" s="35">
        <f t="shared" si="1179"/>
        <v>0</v>
      </c>
      <c r="AV1462" s="35">
        <f t="shared" si="1179"/>
        <v>0</v>
      </c>
    </row>
    <row r="1463" spans="1:48" ht="76.5" x14ac:dyDescent="0.5">
      <c r="A1463" s="53">
        <v>1352</v>
      </c>
      <c r="B1463" s="50" t="s">
        <v>2750</v>
      </c>
      <c r="C1463" s="51" t="s">
        <v>2751</v>
      </c>
      <c r="D1463" s="52">
        <v>2018</v>
      </c>
      <c r="E1463" s="52">
        <v>2022</v>
      </c>
      <c r="F1463" s="33">
        <v>90421.49</v>
      </c>
      <c r="G1463" s="34">
        <f>N1463+U1463+AB1463+AI1463+AP1463</f>
        <v>3</v>
      </c>
      <c r="H1463" s="34">
        <f>O1463+V1463+AC1463+AJ1463+AQ1463</f>
        <v>0.32</v>
      </c>
      <c r="I1463" s="34">
        <f>J1463+K1463+L1463</f>
        <v>81680.100000000006</v>
      </c>
      <c r="J1463" s="34">
        <f>Q1463+X1463+AE1463+AL1463+AS1463</f>
        <v>81680.100000000006</v>
      </c>
      <c r="K1463" s="34">
        <f>R1463+Y1463+AF1463+AM1463+AT1463</f>
        <v>0</v>
      </c>
      <c r="L1463" s="34">
        <f>S1463+Z1463+AG1463+AN1463+AU1463</f>
        <v>0</v>
      </c>
      <c r="M1463" s="34">
        <f>T1463+AA1463+AH1463+AO1463+AV1463</f>
        <v>0</v>
      </c>
      <c r="N1463" s="34">
        <v>0</v>
      </c>
      <c r="O1463" s="34">
        <v>0</v>
      </c>
      <c r="P1463" s="34">
        <f>Q1463+R1463+S1463</f>
        <v>885.41</v>
      </c>
      <c r="Q1463" s="34">
        <v>885.41</v>
      </c>
      <c r="R1463" s="34">
        <v>0</v>
      </c>
      <c r="S1463" s="34">
        <v>0</v>
      </c>
      <c r="T1463" s="34">
        <v>0</v>
      </c>
      <c r="U1463" s="34">
        <v>0</v>
      </c>
      <c r="V1463" s="34">
        <v>0</v>
      </c>
      <c r="W1463" s="34">
        <f>X1463+Y1463+Z1463</f>
        <v>69366</v>
      </c>
      <c r="X1463" s="34">
        <v>69366</v>
      </c>
      <c r="Y1463" s="34">
        <v>0</v>
      </c>
      <c r="Z1463" s="34">
        <v>0</v>
      </c>
      <c r="AA1463" s="34">
        <v>0</v>
      </c>
      <c r="AB1463" s="34">
        <v>3</v>
      </c>
      <c r="AC1463" s="34">
        <v>0.32</v>
      </c>
      <c r="AD1463" s="34">
        <f>AE1463+AF1463+AG1463</f>
        <v>2428.6900000000023</v>
      </c>
      <c r="AE1463" s="34">
        <v>2428.6900000000023</v>
      </c>
      <c r="AF1463" s="34">
        <v>0</v>
      </c>
      <c r="AG1463" s="34">
        <v>0</v>
      </c>
      <c r="AH1463" s="34">
        <v>0</v>
      </c>
      <c r="AI1463" s="34">
        <v>0</v>
      </c>
      <c r="AJ1463" s="34">
        <v>0</v>
      </c>
      <c r="AK1463" s="34">
        <f>AL1463+AM1463+AN1463</f>
        <v>9000</v>
      </c>
      <c r="AL1463" s="34">
        <v>9000</v>
      </c>
      <c r="AM1463" s="34">
        <v>0</v>
      </c>
      <c r="AN1463" s="34">
        <v>0</v>
      </c>
      <c r="AO1463" s="34">
        <v>0</v>
      </c>
      <c r="AP1463" s="34">
        <v>0</v>
      </c>
      <c r="AQ1463" s="34">
        <v>0</v>
      </c>
      <c r="AR1463" s="34">
        <f>AS1463+AT1463+AU1463</f>
        <v>0</v>
      </c>
      <c r="AS1463" s="34">
        <v>0</v>
      </c>
      <c r="AT1463" s="34">
        <v>0</v>
      </c>
      <c r="AU1463" s="34">
        <v>0</v>
      </c>
      <c r="AV1463" s="34">
        <v>0</v>
      </c>
    </row>
    <row r="1464" spans="1:48" ht="38.25" x14ac:dyDescent="0.5">
      <c r="A1464" s="53"/>
      <c r="B1464" s="43" t="s">
        <v>1462</v>
      </c>
      <c r="C1464" s="48"/>
      <c r="D1464" s="52"/>
      <c r="E1464" s="45"/>
      <c r="F1464" s="35">
        <f>SUM(F1465:F1488)</f>
        <v>111605.78999999998</v>
      </c>
      <c r="G1464" s="35">
        <f t="shared" ref="G1464:AV1464" si="1180">SUM(G1465:G1488)</f>
        <v>4.7300000000000004</v>
      </c>
      <c r="H1464" s="35">
        <f t="shared" si="1180"/>
        <v>6.0259999999999998</v>
      </c>
      <c r="I1464" s="35">
        <f t="shared" si="1180"/>
        <v>99816.081000000006</v>
      </c>
      <c r="J1464" s="35">
        <f t="shared" si="1180"/>
        <v>99816.081000000006</v>
      </c>
      <c r="K1464" s="35">
        <f t="shared" si="1180"/>
        <v>0</v>
      </c>
      <c r="L1464" s="35">
        <f t="shared" si="1180"/>
        <v>0</v>
      </c>
      <c r="M1464" s="35">
        <f t="shared" si="1180"/>
        <v>0</v>
      </c>
      <c r="N1464" s="35">
        <f t="shared" si="1180"/>
        <v>0.62</v>
      </c>
      <c r="O1464" s="35">
        <f t="shared" si="1180"/>
        <v>0.6</v>
      </c>
      <c r="P1464" s="35">
        <f t="shared" si="1180"/>
        <v>20447.149000000001</v>
      </c>
      <c r="Q1464" s="35">
        <f>SUM(Q1465:Q1488)</f>
        <v>20447.149000000001</v>
      </c>
      <c r="R1464" s="35">
        <f t="shared" si="1180"/>
        <v>0</v>
      </c>
      <c r="S1464" s="35">
        <f t="shared" si="1180"/>
        <v>0</v>
      </c>
      <c r="T1464" s="35">
        <f t="shared" si="1180"/>
        <v>0</v>
      </c>
      <c r="U1464" s="35">
        <f t="shared" si="1180"/>
        <v>3.2299999999999995</v>
      </c>
      <c r="V1464" s="35">
        <f t="shared" si="1180"/>
        <v>4.25</v>
      </c>
      <c r="W1464" s="35">
        <f t="shared" si="1180"/>
        <v>31686.061999999998</v>
      </c>
      <c r="X1464" s="35">
        <f t="shared" si="1180"/>
        <v>31686.061999999998</v>
      </c>
      <c r="Y1464" s="35">
        <f t="shared" si="1180"/>
        <v>0</v>
      </c>
      <c r="Z1464" s="35">
        <f t="shared" si="1180"/>
        <v>0</v>
      </c>
      <c r="AA1464" s="35">
        <f t="shared" si="1180"/>
        <v>0</v>
      </c>
      <c r="AB1464" s="35">
        <f t="shared" si="1180"/>
        <v>0.56999999999999995</v>
      </c>
      <c r="AC1464" s="35">
        <f t="shared" si="1180"/>
        <v>0.8</v>
      </c>
      <c r="AD1464" s="35">
        <f t="shared" si="1180"/>
        <v>8477.84</v>
      </c>
      <c r="AE1464" s="35">
        <f t="shared" si="1180"/>
        <v>8477.84</v>
      </c>
      <c r="AF1464" s="35">
        <f t="shared" si="1180"/>
        <v>0</v>
      </c>
      <c r="AG1464" s="35">
        <f t="shared" si="1180"/>
        <v>0</v>
      </c>
      <c r="AH1464" s="35">
        <f t="shared" si="1180"/>
        <v>0</v>
      </c>
      <c r="AI1464" s="35">
        <f t="shared" si="1180"/>
        <v>0.31</v>
      </c>
      <c r="AJ1464" s="35">
        <f t="shared" si="1180"/>
        <v>0.376</v>
      </c>
      <c r="AK1464" s="35">
        <f t="shared" si="1180"/>
        <v>21205.03</v>
      </c>
      <c r="AL1464" s="35">
        <f t="shared" si="1180"/>
        <v>21205.03</v>
      </c>
      <c r="AM1464" s="35">
        <f t="shared" si="1180"/>
        <v>0</v>
      </c>
      <c r="AN1464" s="35">
        <f t="shared" si="1180"/>
        <v>0</v>
      </c>
      <c r="AO1464" s="35">
        <f t="shared" si="1180"/>
        <v>0</v>
      </c>
      <c r="AP1464" s="35">
        <f t="shared" si="1180"/>
        <v>0</v>
      </c>
      <c r="AQ1464" s="35">
        <f t="shared" si="1180"/>
        <v>0</v>
      </c>
      <c r="AR1464" s="35">
        <f t="shared" si="1180"/>
        <v>18000</v>
      </c>
      <c r="AS1464" s="35">
        <f t="shared" si="1180"/>
        <v>18000</v>
      </c>
      <c r="AT1464" s="35">
        <f t="shared" si="1180"/>
        <v>0</v>
      </c>
      <c r="AU1464" s="35">
        <f t="shared" si="1180"/>
        <v>0</v>
      </c>
      <c r="AV1464" s="35">
        <f t="shared" si="1180"/>
        <v>0</v>
      </c>
    </row>
    <row r="1465" spans="1:48" ht="114.75" x14ac:dyDescent="0.5">
      <c r="A1465" s="53">
        <v>1353</v>
      </c>
      <c r="B1465" s="50" t="s">
        <v>2752</v>
      </c>
      <c r="C1465" s="51" t="s">
        <v>2753</v>
      </c>
      <c r="D1465" s="52">
        <v>2018</v>
      </c>
      <c r="E1465" s="52">
        <v>2024</v>
      </c>
      <c r="F1465" s="33">
        <v>3235.01</v>
      </c>
      <c r="G1465" s="34">
        <f t="shared" ref="G1465:G1488" si="1181">N1465+U1465+AB1465+AI1465+AP1465</f>
        <v>0</v>
      </c>
      <c r="H1465" s="34">
        <f t="shared" ref="H1465:H1488" si="1182">O1465+V1465+AC1465+AJ1465+AQ1465</f>
        <v>0</v>
      </c>
      <c r="I1465" s="34">
        <f t="shared" ref="I1465:I1488" si="1183">J1465+K1465+L1465</f>
        <v>3235.01</v>
      </c>
      <c r="J1465" s="34">
        <f t="shared" ref="J1465:J1488" si="1184">Q1465+X1465+AE1465+AL1465+AS1465</f>
        <v>3235.01</v>
      </c>
      <c r="K1465" s="34">
        <f t="shared" ref="K1465:K1488" si="1185">R1465+Y1465+AF1465+AM1465+AT1465</f>
        <v>0</v>
      </c>
      <c r="L1465" s="34">
        <f t="shared" ref="L1465:L1488" si="1186">S1465+Z1465+AG1465+AN1465+AU1465</f>
        <v>0</v>
      </c>
      <c r="M1465" s="34">
        <f t="shared" ref="M1465:M1488" si="1187">T1465+AA1465+AH1465+AO1465+AV1465</f>
        <v>0</v>
      </c>
      <c r="N1465" s="34">
        <v>0</v>
      </c>
      <c r="O1465" s="34">
        <v>0</v>
      </c>
      <c r="P1465" s="34">
        <f t="shared" ref="P1465:P1488" si="1188">Q1465+R1465+S1465</f>
        <v>0</v>
      </c>
      <c r="Q1465" s="34">
        <v>0</v>
      </c>
      <c r="R1465" s="34">
        <v>0</v>
      </c>
      <c r="S1465" s="34">
        <v>0</v>
      </c>
      <c r="T1465" s="34">
        <v>0</v>
      </c>
      <c r="U1465" s="34">
        <v>0</v>
      </c>
      <c r="V1465" s="34">
        <v>0</v>
      </c>
      <c r="W1465" s="34">
        <f t="shared" ref="W1465:W1488" si="1189">X1465+Y1465+Z1465</f>
        <v>0</v>
      </c>
      <c r="X1465" s="34">
        <v>0</v>
      </c>
      <c r="Y1465" s="34">
        <v>0</v>
      </c>
      <c r="Z1465" s="34">
        <v>0</v>
      </c>
      <c r="AA1465" s="34">
        <v>0</v>
      </c>
      <c r="AB1465" s="34">
        <v>0</v>
      </c>
      <c r="AC1465" s="34">
        <v>0</v>
      </c>
      <c r="AD1465" s="34">
        <f t="shared" ref="AD1465:AD1488" si="1190">AE1465+AF1465+AG1465</f>
        <v>0</v>
      </c>
      <c r="AE1465" s="34">
        <v>0</v>
      </c>
      <c r="AF1465" s="34">
        <v>0</v>
      </c>
      <c r="AG1465" s="34">
        <v>0</v>
      </c>
      <c r="AH1465" s="34">
        <v>0</v>
      </c>
      <c r="AI1465" s="34">
        <v>0</v>
      </c>
      <c r="AJ1465" s="34">
        <v>0</v>
      </c>
      <c r="AK1465" s="34">
        <f t="shared" ref="AK1465:AK1488" si="1191">AL1465+AM1465+AN1465</f>
        <v>235.01</v>
      </c>
      <c r="AL1465" s="34">
        <v>235.01</v>
      </c>
      <c r="AM1465" s="34">
        <v>0</v>
      </c>
      <c r="AN1465" s="34">
        <v>0</v>
      </c>
      <c r="AO1465" s="34">
        <v>0</v>
      </c>
      <c r="AP1465" s="34">
        <v>0</v>
      </c>
      <c r="AQ1465" s="34">
        <v>0</v>
      </c>
      <c r="AR1465" s="34">
        <f t="shared" ref="AR1465:AR1488" si="1192">AS1465+AT1465+AU1465</f>
        <v>3000</v>
      </c>
      <c r="AS1465" s="34">
        <v>3000</v>
      </c>
      <c r="AT1465" s="34">
        <v>0</v>
      </c>
      <c r="AU1465" s="34">
        <v>0</v>
      </c>
      <c r="AV1465" s="34">
        <v>0</v>
      </c>
    </row>
    <row r="1466" spans="1:48" ht="114.75" x14ac:dyDescent="0.5">
      <c r="A1466" s="53">
        <v>1354</v>
      </c>
      <c r="B1466" s="50" t="s">
        <v>2754</v>
      </c>
      <c r="C1466" s="51" t="s">
        <v>2755</v>
      </c>
      <c r="D1466" s="52">
        <v>2018</v>
      </c>
      <c r="E1466" s="52">
        <v>2024</v>
      </c>
      <c r="F1466" s="33">
        <v>3235.01</v>
      </c>
      <c r="G1466" s="34">
        <f t="shared" si="1181"/>
        <v>0</v>
      </c>
      <c r="H1466" s="34">
        <f t="shared" si="1182"/>
        <v>0</v>
      </c>
      <c r="I1466" s="34">
        <f t="shared" si="1183"/>
        <v>3235.01</v>
      </c>
      <c r="J1466" s="34">
        <f t="shared" si="1184"/>
        <v>3235.01</v>
      </c>
      <c r="K1466" s="34">
        <f t="shared" si="1185"/>
        <v>0</v>
      </c>
      <c r="L1466" s="34">
        <f t="shared" si="1186"/>
        <v>0</v>
      </c>
      <c r="M1466" s="34">
        <f t="shared" si="1187"/>
        <v>0</v>
      </c>
      <c r="N1466" s="34">
        <v>0</v>
      </c>
      <c r="O1466" s="34">
        <v>0</v>
      </c>
      <c r="P1466" s="34">
        <f t="shared" si="1188"/>
        <v>0</v>
      </c>
      <c r="Q1466" s="34">
        <v>0</v>
      </c>
      <c r="R1466" s="34">
        <v>0</v>
      </c>
      <c r="S1466" s="34">
        <v>0</v>
      </c>
      <c r="T1466" s="34">
        <v>0</v>
      </c>
      <c r="U1466" s="34">
        <v>0</v>
      </c>
      <c r="V1466" s="34">
        <v>0</v>
      </c>
      <c r="W1466" s="34">
        <f t="shared" si="1189"/>
        <v>0</v>
      </c>
      <c r="X1466" s="34">
        <v>0</v>
      </c>
      <c r="Y1466" s="34">
        <v>0</v>
      </c>
      <c r="Z1466" s="34">
        <v>0</v>
      </c>
      <c r="AA1466" s="34">
        <v>0</v>
      </c>
      <c r="AB1466" s="34">
        <v>0</v>
      </c>
      <c r="AC1466" s="34">
        <v>0</v>
      </c>
      <c r="AD1466" s="34">
        <f t="shared" si="1190"/>
        <v>0</v>
      </c>
      <c r="AE1466" s="34">
        <v>0</v>
      </c>
      <c r="AF1466" s="34">
        <v>0</v>
      </c>
      <c r="AG1466" s="34">
        <v>0</v>
      </c>
      <c r="AH1466" s="34">
        <v>0</v>
      </c>
      <c r="AI1466" s="34">
        <v>0</v>
      </c>
      <c r="AJ1466" s="34">
        <v>0</v>
      </c>
      <c r="AK1466" s="34">
        <f t="shared" si="1191"/>
        <v>235.01</v>
      </c>
      <c r="AL1466" s="34">
        <v>235.01</v>
      </c>
      <c r="AM1466" s="34">
        <v>0</v>
      </c>
      <c r="AN1466" s="34">
        <v>0</v>
      </c>
      <c r="AO1466" s="34">
        <v>0</v>
      </c>
      <c r="AP1466" s="34">
        <v>0</v>
      </c>
      <c r="AQ1466" s="34">
        <v>0</v>
      </c>
      <c r="AR1466" s="34">
        <f t="shared" si="1192"/>
        <v>3000</v>
      </c>
      <c r="AS1466" s="34">
        <v>3000</v>
      </c>
      <c r="AT1466" s="34">
        <v>0</v>
      </c>
      <c r="AU1466" s="34">
        <v>0</v>
      </c>
      <c r="AV1466" s="34">
        <v>0</v>
      </c>
    </row>
    <row r="1467" spans="1:48" ht="114.75" x14ac:dyDescent="0.5">
      <c r="A1467" s="53">
        <v>1355</v>
      </c>
      <c r="B1467" s="50" t="s">
        <v>2756</v>
      </c>
      <c r="C1467" s="51" t="s">
        <v>2757</v>
      </c>
      <c r="D1467" s="52">
        <v>2018</v>
      </c>
      <c r="E1467" s="52">
        <v>2024</v>
      </c>
      <c r="F1467" s="33">
        <v>3235.01</v>
      </c>
      <c r="G1467" s="34">
        <f t="shared" si="1181"/>
        <v>0</v>
      </c>
      <c r="H1467" s="34">
        <f t="shared" si="1182"/>
        <v>0</v>
      </c>
      <c r="I1467" s="34">
        <f t="shared" si="1183"/>
        <v>3235.01</v>
      </c>
      <c r="J1467" s="34">
        <f t="shared" si="1184"/>
        <v>3235.01</v>
      </c>
      <c r="K1467" s="34">
        <f t="shared" si="1185"/>
        <v>0</v>
      </c>
      <c r="L1467" s="34">
        <f t="shared" si="1186"/>
        <v>0</v>
      </c>
      <c r="M1467" s="34">
        <f t="shared" si="1187"/>
        <v>0</v>
      </c>
      <c r="N1467" s="34">
        <v>0</v>
      </c>
      <c r="O1467" s="34">
        <v>0</v>
      </c>
      <c r="P1467" s="34">
        <f t="shared" si="1188"/>
        <v>0</v>
      </c>
      <c r="Q1467" s="34">
        <v>0</v>
      </c>
      <c r="R1467" s="34">
        <v>0</v>
      </c>
      <c r="S1467" s="34">
        <v>0</v>
      </c>
      <c r="T1467" s="34">
        <v>0</v>
      </c>
      <c r="U1467" s="34">
        <v>0</v>
      </c>
      <c r="V1467" s="34">
        <v>0</v>
      </c>
      <c r="W1467" s="34">
        <f t="shared" si="1189"/>
        <v>0</v>
      </c>
      <c r="X1467" s="34">
        <v>0</v>
      </c>
      <c r="Y1467" s="34">
        <v>0</v>
      </c>
      <c r="Z1467" s="34">
        <v>0</v>
      </c>
      <c r="AA1467" s="34">
        <v>0</v>
      </c>
      <c r="AB1467" s="34">
        <v>0</v>
      </c>
      <c r="AC1467" s="34">
        <v>0</v>
      </c>
      <c r="AD1467" s="34">
        <f t="shared" si="1190"/>
        <v>0</v>
      </c>
      <c r="AE1467" s="34">
        <v>0</v>
      </c>
      <c r="AF1467" s="34">
        <v>0</v>
      </c>
      <c r="AG1467" s="34">
        <v>0</v>
      </c>
      <c r="AH1467" s="34">
        <v>0</v>
      </c>
      <c r="AI1467" s="34">
        <v>0</v>
      </c>
      <c r="AJ1467" s="34">
        <v>0</v>
      </c>
      <c r="AK1467" s="34">
        <f t="shared" si="1191"/>
        <v>235.01</v>
      </c>
      <c r="AL1467" s="34">
        <v>235.01</v>
      </c>
      <c r="AM1467" s="34">
        <v>0</v>
      </c>
      <c r="AN1467" s="34">
        <v>0</v>
      </c>
      <c r="AO1467" s="34">
        <v>0</v>
      </c>
      <c r="AP1467" s="34">
        <v>0</v>
      </c>
      <c r="AQ1467" s="34">
        <v>0</v>
      </c>
      <c r="AR1467" s="34">
        <f t="shared" si="1192"/>
        <v>3000</v>
      </c>
      <c r="AS1467" s="34">
        <v>3000</v>
      </c>
      <c r="AT1467" s="34">
        <v>0</v>
      </c>
      <c r="AU1467" s="34">
        <v>0</v>
      </c>
      <c r="AV1467" s="34">
        <v>0</v>
      </c>
    </row>
    <row r="1468" spans="1:48" ht="114.75" x14ac:dyDescent="0.5">
      <c r="A1468" s="53">
        <v>1356</v>
      </c>
      <c r="B1468" s="50" t="s">
        <v>2758</v>
      </c>
      <c r="C1468" s="51" t="s">
        <v>2759</v>
      </c>
      <c r="D1468" s="52">
        <v>2018</v>
      </c>
      <c r="E1468" s="52">
        <v>2024</v>
      </c>
      <c r="F1468" s="33">
        <v>3235.01</v>
      </c>
      <c r="G1468" s="34">
        <f t="shared" si="1181"/>
        <v>0</v>
      </c>
      <c r="H1468" s="34">
        <f t="shared" si="1182"/>
        <v>0</v>
      </c>
      <c r="I1468" s="34">
        <f t="shared" si="1183"/>
        <v>3235.01</v>
      </c>
      <c r="J1468" s="34">
        <f t="shared" si="1184"/>
        <v>3235.01</v>
      </c>
      <c r="K1468" s="34">
        <f t="shared" si="1185"/>
        <v>0</v>
      </c>
      <c r="L1468" s="34">
        <f t="shared" si="1186"/>
        <v>0</v>
      </c>
      <c r="M1468" s="34">
        <f t="shared" si="1187"/>
        <v>0</v>
      </c>
      <c r="N1468" s="34">
        <v>0</v>
      </c>
      <c r="O1468" s="34">
        <v>0</v>
      </c>
      <c r="P1468" s="34">
        <f t="shared" si="1188"/>
        <v>0</v>
      </c>
      <c r="Q1468" s="34">
        <v>0</v>
      </c>
      <c r="R1468" s="34">
        <v>0</v>
      </c>
      <c r="S1468" s="34">
        <v>0</v>
      </c>
      <c r="T1468" s="34">
        <v>0</v>
      </c>
      <c r="U1468" s="34">
        <v>0</v>
      </c>
      <c r="V1468" s="34">
        <v>0</v>
      </c>
      <c r="W1468" s="34">
        <f t="shared" si="1189"/>
        <v>0</v>
      </c>
      <c r="X1468" s="34">
        <v>0</v>
      </c>
      <c r="Y1468" s="34">
        <v>0</v>
      </c>
      <c r="Z1468" s="34">
        <v>0</v>
      </c>
      <c r="AA1468" s="34">
        <v>0</v>
      </c>
      <c r="AB1468" s="34">
        <v>0</v>
      </c>
      <c r="AC1468" s="34">
        <v>0</v>
      </c>
      <c r="AD1468" s="34">
        <f t="shared" si="1190"/>
        <v>0</v>
      </c>
      <c r="AE1468" s="34">
        <v>0</v>
      </c>
      <c r="AF1468" s="34">
        <v>0</v>
      </c>
      <c r="AG1468" s="34">
        <v>0</v>
      </c>
      <c r="AH1468" s="34">
        <v>0</v>
      </c>
      <c r="AI1468" s="34">
        <v>0</v>
      </c>
      <c r="AJ1468" s="34">
        <v>0</v>
      </c>
      <c r="AK1468" s="34">
        <f t="shared" si="1191"/>
        <v>235.01</v>
      </c>
      <c r="AL1468" s="34">
        <v>235.01</v>
      </c>
      <c r="AM1468" s="34">
        <v>0</v>
      </c>
      <c r="AN1468" s="34">
        <v>0</v>
      </c>
      <c r="AO1468" s="34">
        <v>0</v>
      </c>
      <c r="AP1468" s="34">
        <v>0</v>
      </c>
      <c r="AQ1468" s="34">
        <v>0</v>
      </c>
      <c r="AR1468" s="34">
        <f t="shared" si="1192"/>
        <v>3000</v>
      </c>
      <c r="AS1468" s="34">
        <v>3000</v>
      </c>
      <c r="AT1468" s="34">
        <v>0</v>
      </c>
      <c r="AU1468" s="34">
        <v>0</v>
      </c>
      <c r="AV1468" s="34">
        <v>0</v>
      </c>
    </row>
    <row r="1469" spans="1:48" ht="114.75" x14ac:dyDescent="0.5">
      <c r="A1469" s="53">
        <v>1357</v>
      </c>
      <c r="B1469" s="50" t="s">
        <v>2760</v>
      </c>
      <c r="C1469" s="51" t="s">
        <v>2761</v>
      </c>
      <c r="D1469" s="52">
        <v>2018</v>
      </c>
      <c r="E1469" s="52">
        <v>2024</v>
      </c>
      <c r="F1469" s="33">
        <v>3235.01</v>
      </c>
      <c r="G1469" s="34">
        <f t="shared" si="1181"/>
        <v>0</v>
      </c>
      <c r="H1469" s="34">
        <f t="shared" si="1182"/>
        <v>0</v>
      </c>
      <c r="I1469" s="34">
        <f t="shared" si="1183"/>
        <v>3235.01</v>
      </c>
      <c r="J1469" s="34">
        <f t="shared" si="1184"/>
        <v>3235.01</v>
      </c>
      <c r="K1469" s="34">
        <f t="shared" si="1185"/>
        <v>0</v>
      </c>
      <c r="L1469" s="34">
        <f t="shared" si="1186"/>
        <v>0</v>
      </c>
      <c r="M1469" s="34">
        <f t="shared" si="1187"/>
        <v>0</v>
      </c>
      <c r="N1469" s="34">
        <v>0</v>
      </c>
      <c r="O1469" s="34">
        <v>0</v>
      </c>
      <c r="P1469" s="34">
        <f t="shared" si="1188"/>
        <v>0</v>
      </c>
      <c r="Q1469" s="34">
        <v>0</v>
      </c>
      <c r="R1469" s="34">
        <v>0</v>
      </c>
      <c r="S1469" s="34">
        <v>0</v>
      </c>
      <c r="T1469" s="34">
        <v>0</v>
      </c>
      <c r="U1469" s="34">
        <v>0</v>
      </c>
      <c r="V1469" s="34">
        <v>0</v>
      </c>
      <c r="W1469" s="34">
        <f t="shared" si="1189"/>
        <v>0</v>
      </c>
      <c r="X1469" s="34">
        <v>0</v>
      </c>
      <c r="Y1469" s="34">
        <v>0</v>
      </c>
      <c r="Z1469" s="34">
        <v>0</v>
      </c>
      <c r="AA1469" s="34">
        <v>0</v>
      </c>
      <c r="AB1469" s="34">
        <v>0</v>
      </c>
      <c r="AC1469" s="34">
        <v>0</v>
      </c>
      <c r="AD1469" s="34">
        <f t="shared" si="1190"/>
        <v>0</v>
      </c>
      <c r="AE1469" s="34">
        <v>0</v>
      </c>
      <c r="AF1469" s="34">
        <v>0</v>
      </c>
      <c r="AG1469" s="34">
        <v>0</v>
      </c>
      <c r="AH1469" s="34">
        <v>0</v>
      </c>
      <c r="AI1469" s="34">
        <v>0</v>
      </c>
      <c r="AJ1469" s="34">
        <v>0</v>
      </c>
      <c r="AK1469" s="34">
        <f t="shared" si="1191"/>
        <v>235.01</v>
      </c>
      <c r="AL1469" s="34">
        <v>235.01</v>
      </c>
      <c r="AM1469" s="34">
        <v>0</v>
      </c>
      <c r="AN1469" s="34">
        <v>0</v>
      </c>
      <c r="AO1469" s="34">
        <v>0</v>
      </c>
      <c r="AP1469" s="34">
        <v>0</v>
      </c>
      <c r="AQ1469" s="34">
        <v>0</v>
      </c>
      <c r="AR1469" s="34">
        <f t="shared" si="1192"/>
        <v>3000</v>
      </c>
      <c r="AS1469" s="34">
        <v>3000</v>
      </c>
      <c r="AT1469" s="34">
        <v>0</v>
      </c>
      <c r="AU1469" s="34">
        <v>0</v>
      </c>
      <c r="AV1469" s="34">
        <v>0</v>
      </c>
    </row>
    <row r="1470" spans="1:48" ht="114.75" x14ac:dyDescent="0.5">
      <c r="A1470" s="53">
        <v>1358</v>
      </c>
      <c r="B1470" s="50" t="s">
        <v>2762</v>
      </c>
      <c r="C1470" s="51" t="s">
        <v>2763</v>
      </c>
      <c r="D1470" s="52">
        <v>2018</v>
      </c>
      <c r="E1470" s="52">
        <v>2024</v>
      </c>
      <c r="F1470" s="33">
        <v>3235.01</v>
      </c>
      <c r="G1470" s="34">
        <f t="shared" si="1181"/>
        <v>0</v>
      </c>
      <c r="H1470" s="34">
        <f t="shared" si="1182"/>
        <v>0</v>
      </c>
      <c r="I1470" s="34">
        <f t="shared" si="1183"/>
        <v>3235.01</v>
      </c>
      <c r="J1470" s="34">
        <f t="shared" si="1184"/>
        <v>3235.01</v>
      </c>
      <c r="K1470" s="34">
        <f t="shared" si="1185"/>
        <v>0</v>
      </c>
      <c r="L1470" s="34">
        <f t="shared" si="1186"/>
        <v>0</v>
      </c>
      <c r="M1470" s="34">
        <f t="shared" si="1187"/>
        <v>0</v>
      </c>
      <c r="N1470" s="34">
        <v>0</v>
      </c>
      <c r="O1470" s="34">
        <v>0</v>
      </c>
      <c r="P1470" s="34">
        <f t="shared" si="1188"/>
        <v>0</v>
      </c>
      <c r="Q1470" s="34">
        <v>0</v>
      </c>
      <c r="R1470" s="34">
        <v>0</v>
      </c>
      <c r="S1470" s="34">
        <v>0</v>
      </c>
      <c r="T1470" s="34">
        <v>0</v>
      </c>
      <c r="U1470" s="34">
        <v>0</v>
      </c>
      <c r="V1470" s="34">
        <v>0</v>
      </c>
      <c r="W1470" s="34">
        <f t="shared" si="1189"/>
        <v>0</v>
      </c>
      <c r="X1470" s="34">
        <v>0</v>
      </c>
      <c r="Y1470" s="34">
        <v>0</v>
      </c>
      <c r="Z1470" s="34">
        <v>0</v>
      </c>
      <c r="AA1470" s="34">
        <v>0</v>
      </c>
      <c r="AB1470" s="34">
        <v>0</v>
      </c>
      <c r="AC1470" s="34">
        <v>0</v>
      </c>
      <c r="AD1470" s="34">
        <f t="shared" si="1190"/>
        <v>0</v>
      </c>
      <c r="AE1470" s="34">
        <v>0</v>
      </c>
      <c r="AF1470" s="34">
        <v>0</v>
      </c>
      <c r="AG1470" s="34">
        <v>0</v>
      </c>
      <c r="AH1470" s="34">
        <v>0</v>
      </c>
      <c r="AI1470" s="34">
        <v>0</v>
      </c>
      <c r="AJ1470" s="34">
        <v>0</v>
      </c>
      <c r="AK1470" s="34">
        <f t="shared" si="1191"/>
        <v>235.01</v>
      </c>
      <c r="AL1470" s="34">
        <v>235.01</v>
      </c>
      <c r="AM1470" s="34">
        <v>0</v>
      </c>
      <c r="AN1470" s="34">
        <v>0</v>
      </c>
      <c r="AO1470" s="34">
        <v>0</v>
      </c>
      <c r="AP1470" s="34">
        <v>0</v>
      </c>
      <c r="AQ1470" s="34">
        <v>0</v>
      </c>
      <c r="AR1470" s="34">
        <f t="shared" si="1192"/>
        <v>3000</v>
      </c>
      <c r="AS1470" s="34">
        <v>3000</v>
      </c>
      <c r="AT1470" s="34">
        <v>0</v>
      </c>
      <c r="AU1470" s="34">
        <v>0</v>
      </c>
      <c r="AV1470" s="34">
        <v>0</v>
      </c>
    </row>
    <row r="1471" spans="1:48" ht="153" x14ac:dyDescent="0.5">
      <c r="A1471" s="53">
        <v>1359</v>
      </c>
      <c r="B1471" s="50" t="s">
        <v>2764</v>
      </c>
      <c r="C1471" s="51" t="s">
        <v>2765</v>
      </c>
      <c r="D1471" s="52">
        <v>2019</v>
      </c>
      <c r="E1471" s="52">
        <v>2020</v>
      </c>
      <c r="F1471" s="33">
        <v>1940.11</v>
      </c>
      <c r="G1471" s="34">
        <f t="shared" si="1181"/>
        <v>0.12</v>
      </c>
      <c r="H1471" s="34">
        <f t="shared" si="1182"/>
        <v>0.25</v>
      </c>
      <c r="I1471" s="34">
        <f t="shared" si="1183"/>
        <v>1468.08</v>
      </c>
      <c r="J1471" s="34">
        <f t="shared" si="1184"/>
        <v>1468.08</v>
      </c>
      <c r="K1471" s="34">
        <f t="shared" si="1185"/>
        <v>0</v>
      </c>
      <c r="L1471" s="34">
        <f t="shared" si="1186"/>
        <v>0</v>
      </c>
      <c r="M1471" s="34">
        <f t="shared" si="1187"/>
        <v>0</v>
      </c>
      <c r="N1471" s="34">
        <v>0.12</v>
      </c>
      <c r="O1471" s="34">
        <v>0.25</v>
      </c>
      <c r="P1471" s="34">
        <f t="shared" si="1188"/>
        <v>1468.08</v>
      </c>
      <c r="Q1471" s="34">
        <v>1468.08</v>
      </c>
      <c r="R1471" s="34">
        <v>0</v>
      </c>
      <c r="S1471" s="34">
        <v>0</v>
      </c>
      <c r="T1471" s="34">
        <v>0</v>
      </c>
      <c r="U1471" s="34">
        <v>0</v>
      </c>
      <c r="V1471" s="34">
        <v>0</v>
      </c>
      <c r="W1471" s="34">
        <f t="shared" si="1189"/>
        <v>0</v>
      </c>
      <c r="X1471" s="34">
        <v>0</v>
      </c>
      <c r="Y1471" s="34">
        <v>0</v>
      </c>
      <c r="Z1471" s="34">
        <v>0</v>
      </c>
      <c r="AA1471" s="34">
        <v>0</v>
      </c>
      <c r="AB1471" s="34">
        <v>0</v>
      </c>
      <c r="AC1471" s="34">
        <v>0</v>
      </c>
      <c r="AD1471" s="34">
        <f t="shared" si="1190"/>
        <v>0</v>
      </c>
      <c r="AE1471" s="34">
        <v>0</v>
      </c>
      <c r="AF1471" s="34">
        <v>0</v>
      </c>
      <c r="AG1471" s="34">
        <v>0</v>
      </c>
      <c r="AH1471" s="34">
        <v>0</v>
      </c>
      <c r="AI1471" s="34">
        <v>0</v>
      </c>
      <c r="AJ1471" s="34">
        <v>0</v>
      </c>
      <c r="AK1471" s="34">
        <f t="shared" si="1191"/>
        <v>0</v>
      </c>
      <c r="AL1471" s="34">
        <v>0</v>
      </c>
      <c r="AM1471" s="34">
        <v>0</v>
      </c>
      <c r="AN1471" s="34">
        <v>0</v>
      </c>
      <c r="AO1471" s="34">
        <v>0</v>
      </c>
      <c r="AP1471" s="34">
        <v>0</v>
      </c>
      <c r="AQ1471" s="34">
        <v>0</v>
      </c>
      <c r="AR1471" s="34">
        <f t="shared" si="1192"/>
        <v>0</v>
      </c>
      <c r="AS1471" s="34">
        <v>0</v>
      </c>
      <c r="AT1471" s="34">
        <v>0</v>
      </c>
      <c r="AU1471" s="34">
        <v>0</v>
      </c>
      <c r="AV1471" s="34">
        <v>0</v>
      </c>
    </row>
    <row r="1472" spans="1:48" ht="153" x14ac:dyDescent="0.5">
      <c r="A1472" s="53">
        <v>1360</v>
      </c>
      <c r="B1472" s="50" t="s">
        <v>2766</v>
      </c>
      <c r="C1472" s="51" t="s">
        <v>2767</v>
      </c>
      <c r="D1472" s="52">
        <v>2019</v>
      </c>
      <c r="E1472" s="52">
        <v>2021</v>
      </c>
      <c r="F1472" s="33">
        <v>15731.2</v>
      </c>
      <c r="G1472" s="34">
        <f t="shared" si="1181"/>
        <v>0.3</v>
      </c>
      <c r="H1472" s="34">
        <f t="shared" si="1182"/>
        <v>0.63</v>
      </c>
      <c r="I1472" s="34">
        <f t="shared" si="1183"/>
        <v>15731.2</v>
      </c>
      <c r="J1472" s="34">
        <f t="shared" si="1184"/>
        <v>15731.2</v>
      </c>
      <c r="K1472" s="34">
        <f t="shared" si="1185"/>
        <v>0</v>
      </c>
      <c r="L1472" s="34">
        <f t="shared" si="1186"/>
        <v>0</v>
      </c>
      <c r="M1472" s="34">
        <f t="shared" si="1187"/>
        <v>0</v>
      </c>
      <c r="N1472" s="34">
        <v>0</v>
      </c>
      <c r="O1472" s="34">
        <v>0</v>
      </c>
      <c r="P1472" s="34">
        <f t="shared" si="1188"/>
        <v>10</v>
      </c>
      <c r="Q1472" s="34">
        <v>10</v>
      </c>
      <c r="R1472" s="34">
        <v>0</v>
      </c>
      <c r="S1472" s="34">
        <v>0</v>
      </c>
      <c r="T1472" s="34">
        <v>0</v>
      </c>
      <c r="U1472" s="34">
        <v>0.3</v>
      </c>
      <c r="V1472" s="34">
        <v>0.63</v>
      </c>
      <c r="W1472" s="34">
        <f t="shared" si="1189"/>
        <v>5721.2</v>
      </c>
      <c r="X1472" s="34">
        <v>5721.2</v>
      </c>
      <c r="Y1472" s="34">
        <v>0</v>
      </c>
      <c r="Z1472" s="34">
        <v>0</v>
      </c>
      <c r="AA1472" s="34">
        <v>0</v>
      </c>
      <c r="AB1472" s="34">
        <v>0</v>
      </c>
      <c r="AC1472" s="34">
        <v>0</v>
      </c>
      <c r="AD1472" s="34">
        <f t="shared" si="1190"/>
        <v>5000</v>
      </c>
      <c r="AE1472" s="34">
        <v>5000</v>
      </c>
      <c r="AF1472" s="34">
        <v>0</v>
      </c>
      <c r="AG1472" s="34">
        <v>0</v>
      </c>
      <c r="AH1472" s="34">
        <v>0</v>
      </c>
      <c r="AI1472" s="34">
        <v>0</v>
      </c>
      <c r="AJ1472" s="34">
        <v>0</v>
      </c>
      <c r="AK1472" s="34">
        <f t="shared" si="1191"/>
        <v>5000</v>
      </c>
      <c r="AL1472" s="34">
        <v>5000</v>
      </c>
      <c r="AM1472" s="34">
        <v>0</v>
      </c>
      <c r="AN1472" s="34">
        <v>0</v>
      </c>
      <c r="AO1472" s="34">
        <v>0</v>
      </c>
      <c r="AP1472" s="34">
        <v>0</v>
      </c>
      <c r="AQ1472" s="34">
        <v>0</v>
      </c>
      <c r="AR1472" s="34">
        <f t="shared" si="1192"/>
        <v>0</v>
      </c>
      <c r="AS1472" s="34">
        <v>0</v>
      </c>
      <c r="AT1472" s="34">
        <v>0</v>
      </c>
      <c r="AU1472" s="34">
        <v>0</v>
      </c>
      <c r="AV1472" s="34">
        <v>0</v>
      </c>
    </row>
    <row r="1473" spans="1:48" ht="114.75" x14ac:dyDescent="0.5">
      <c r="A1473" s="53">
        <v>1361</v>
      </c>
      <c r="B1473" s="50" t="s">
        <v>2768</v>
      </c>
      <c r="C1473" s="51" t="s">
        <v>2769</v>
      </c>
      <c r="D1473" s="52">
        <v>2019</v>
      </c>
      <c r="E1473" s="52">
        <v>2023</v>
      </c>
      <c r="F1473" s="33">
        <v>1191.8</v>
      </c>
      <c r="G1473" s="34">
        <f t="shared" si="1181"/>
        <v>0.08</v>
      </c>
      <c r="H1473" s="34">
        <f t="shared" si="1182"/>
        <v>6.3E-2</v>
      </c>
      <c r="I1473" s="34">
        <f t="shared" si="1183"/>
        <v>1191.8</v>
      </c>
      <c r="J1473" s="34">
        <f t="shared" si="1184"/>
        <v>1191.8</v>
      </c>
      <c r="K1473" s="34">
        <f t="shared" si="1185"/>
        <v>0</v>
      </c>
      <c r="L1473" s="34">
        <f t="shared" si="1186"/>
        <v>0</v>
      </c>
      <c r="M1473" s="34">
        <f t="shared" si="1187"/>
        <v>0</v>
      </c>
      <c r="N1473" s="34">
        <v>0</v>
      </c>
      <c r="O1473" s="34">
        <v>0</v>
      </c>
      <c r="P1473" s="34">
        <f t="shared" si="1188"/>
        <v>0</v>
      </c>
      <c r="Q1473" s="34">
        <v>0</v>
      </c>
      <c r="R1473" s="34">
        <v>0</v>
      </c>
      <c r="S1473" s="34">
        <v>0</v>
      </c>
      <c r="T1473" s="34">
        <v>0</v>
      </c>
      <c r="U1473" s="34">
        <v>0</v>
      </c>
      <c r="V1473" s="34">
        <v>0</v>
      </c>
      <c r="W1473" s="34">
        <f t="shared" si="1189"/>
        <v>0</v>
      </c>
      <c r="X1473" s="34">
        <v>0</v>
      </c>
      <c r="Y1473" s="34">
        <v>0</v>
      </c>
      <c r="Z1473" s="34">
        <v>0</v>
      </c>
      <c r="AA1473" s="34">
        <v>0</v>
      </c>
      <c r="AB1473" s="34">
        <v>0</v>
      </c>
      <c r="AC1473" s="34">
        <v>0</v>
      </c>
      <c r="AD1473" s="34">
        <f t="shared" si="1190"/>
        <v>0</v>
      </c>
      <c r="AE1473" s="34">
        <v>0</v>
      </c>
      <c r="AF1473" s="34">
        <v>0</v>
      </c>
      <c r="AG1473" s="34">
        <v>0</v>
      </c>
      <c r="AH1473" s="34">
        <v>0</v>
      </c>
      <c r="AI1473" s="34">
        <v>0.08</v>
      </c>
      <c r="AJ1473" s="34">
        <v>6.3E-2</v>
      </c>
      <c r="AK1473" s="34">
        <f t="shared" si="1191"/>
        <v>1191.8</v>
      </c>
      <c r="AL1473" s="34">
        <v>1191.8</v>
      </c>
      <c r="AM1473" s="34">
        <v>0</v>
      </c>
      <c r="AN1473" s="34">
        <v>0</v>
      </c>
      <c r="AO1473" s="34">
        <v>0</v>
      </c>
      <c r="AP1473" s="34">
        <v>0</v>
      </c>
      <c r="AQ1473" s="34">
        <v>0</v>
      </c>
      <c r="AR1473" s="34">
        <f t="shared" si="1192"/>
        <v>0</v>
      </c>
      <c r="AS1473" s="34">
        <v>0</v>
      </c>
      <c r="AT1473" s="34">
        <v>0</v>
      </c>
      <c r="AU1473" s="34">
        <v>0</v>
      </c>
      <c r="AV1473" s="34">
        <v>0</v>
      </c>
    </row>
    <row r="1474" spans="1:48" ht="114.75" x14ac:dyDescent="0.5">
      <c r="A1474" s="53">
        <v>1362</v>
      </c>
      <c r="B1474" s="50" t="s">
        <v>2770</v>
      </c>
      <c r="C1474" s="51" t="s">
        <v>2771</v>
      </c>
      <c r="D1474" s="52">
        <v>2019</v>
      </c>
      <c r="E1474" s="52">
        <v>2023</v>
      </c>
      <c r="F1474" s="33">
        <v>1224.07</v>
      </c>
      <c r="G1474" s="34">
        <f t="shared" si="1181"/>
        <v>0.1</v>
      </c>
      <c r="H1474" s="34">
        <f t="shared" si="1182"/>
        <v>6.3E-2</v>
      </c>
      <c r="I1474" s="34">
        <f t="shared" si="1183"/>
        <v>1224.07</v>
      </c>
      <c r="J1474" s="34">
        <f t="shared" si="1184"/>
        <v>1224.07</v>
      </c>
      <c r="K1474" s="34">
        <f t="shared" si="1185"/>
        <v>0</v>
      </c>
      <c r="L1474" s="34">
        <f t="shared" si="1186"/>
        <v>0</v>
      </c>
      <c r="M1474" s="34">
        <f t="shared" si="1187"/>
        <v>0</v>
      </c>
      <c r="N1474" s="34">
        <v>0</v>
      </c>
      <c r="O1474" s="34">
        <v>0</v>
      </c>
      <c r="P1474" s="34">
        <f t="shared" si="1188"/>
        <v>0</v>
      </c>
      <c r="Q1474" s="34">
        <v>0</v>
      </c>
      <c r="R1474" s="34">
        <v>0</v>
      </c>
      <c r="S1474" s="34">
        <v>0</v>
      </c>
      <c r="T1474" s="34">
        <v>0</v>
      </c>
      <c r="U1474" s="34">
        <v>0</v>
      </c>
      <c r="V1474" s="34">
        <v>0</v>
      </c>
      <c r="W1474" s="34">
        <f t="shared" si="1189"/>
        <v>0</v>
      </c>
      <c r="X1474" s="34">
        <v>0</v>
      </c>
      <c r="Y1474" s="34">
        <v>0</v>
      </c>
      <c r="Z1474" s="34">
        <v>0</v>
      </c>
      <c r="AA1474" s="34">
        <v>0</v>
      </c>
      <c r="AB1474" s="34">
        <v>0</v>
      </c>
      <c r="AC1474" s="34">
        <v>0</v>
      </c>
      <c r="AD1474" s="34">
        <f t="shared" si="1190"/>
        <v>0</v>
      </c>
      <c r="AE1474" s="34">
        <v>0</v>
      </c>
      <c r="AF1474" s="34">
        <v>0</v>
      </c>
      <c r="AG1474" s="34">
        <v>0</v>
      </c>
      <c r="AH1474" s="34">
        <v>0</v>
      </c>
      <c r="AI1474" s="34">
        <v>0.1</v>
      </c>
      <c r="AJ1474" s="34">
        <v>6.3E-2</v>
      </c>
      <c r="AK1474" s="34">
        <f t="shared" si="1191"/>
        <v>1224.07</v>
      </c>
      <c r="AL1474" s="34">
        <v>1224.07</v>
      </c>
      <c r="AM1474" s="34">
        <v>0</v>
      </c>
      <c r="AN1474" s="34">
        <v>0</v>
      </c>
      <c r="AO1474" s="34">
        <v>0</v>
      </c>
      <c r="AP1474" s="34">
        <v>0</v>
      </c>
      <c r="AQ1474" s="34">
        <v>0</v>
      </c>
      <c r="AR1474" s="34">
        <f t="shared" si="1192"/>
        <v>0</v>
      </c>
      <c r="AS1474" s="34">
        <v>0</v>
      </c>
      <c r="AT1474" s="34">
        <v>0</v>
      </c>
      <c r="AU1474" s="34">
        <v>0</v>
      </c>
      <c r="AV1474" s="34">
        <v>0</v>
      </c>
    </row>
    <row r="1475" spans="1:48" ht="114.75" x14ac:dyDescent="0.5">
      <c r="A1475" s="53">
        <v>1363</v>
      </c>
      <c r="B1475" s="50" t="s">
        <v>2772</v>
      </c>
      <c r="C1475" s="51" t="s">
        <v>2773</v>
      </c>
      <c r="D1475" s="52">
        <v>2019</v>
      </c>
      <c r="E1475" s="52">
        <v>2023</v>
      </c>
      <c r="F1475" s="33">
        <v>1379.1</v>
      </c>
      <c r="G1475" s="34">
        <f t="shared" si="1181"/>
        <v>0.13</v>
      </c>
      <c r="H1475" s="34">
        <f t="shared" si="1182"/>
        <v>0.25</v>
      </c>
      <c r="I1475" s="34">
        <f t="shared" si="1183"/>
        <v>1379.1</v>
      </c>
      <c r="J1475" s="34">
        <f t="shared" si="1184"/>
        <v>1379.1</v>
      </c>
      <c r="K1475" s="34">
        <f t="shared" si="1185"/>
        <v>0</v>
      </c>
      <c r="L1475" s="34">
        <f t="shared" si="1186"/>
        <v>0</v>
      </c>
      <c r="M1475" s="34">
        <f t="shared" si="1187"/>
        <v>0</v>
      </c>
      <c r="N1475" s="34">
        <v>0</v>
      </c>
      <c r="O1475" s="34">
        <v>0</v>
      </c>
      <c r="P1475" s="34">
        <f t="shared" si="1188"/>
        <v>0</v>
      </c>
      <c r="Q1475" s="34">
        <v>0</v>
      </c>
      <c r="R1475" s="34">
        <v>0</v>
      </c>
      <c r="S1475" s="34">
        <v>0</v>
      </c>
      <c r="T1475" s="34">
        <v>0</v>
      </c>
      <c r="U1475" s="34">
        <v>0</v>
      </c>
      <c r="V1475" s="34">
        <v>0</v>
      </c>
      <c r="W1475" s="34">
        <f t="shared" si="1189"/>
        <v>0</v>
      </c>
      <c r="X1475" s="34">
        <v>0</v>
      </c>
      <c r="Y1475" s="34">
        <v>0</v>
      </c>
      <c r="Z1475" s="34">
        <v>0</v>
      </c>
      <c r="AA1475" s="34">
        <v>0</v>
      </c>
      <c r="AB1475" s="34">
        <v>0</v>
      </c>
      <c r="AC1475" s="34">
        <v>0</v>
      </c>
      <c r="AD1475" s="34">
        <f t="shared" si="1190"/>
        <v>0</v>
      </c>
      <c r="AE1475" s="34">
        <v>0</v>
      </c>
      <c r="AF1475" s="34">
        <v>0</v>
      </c>
      <c r="AG1475" s="34">
        <v>0</v>
      </c>
      <c r="AH1475" s="34">
        <v>0</v>
      </c>
      <c r="AI1475" s="34">
        <v>0.13</v>
      </c>
      <c r="AJ1475" s="34">
        <v>0.25</v>
      </c>
      <c r="AK1475" s="34">
        <f t="shared" si="1191"/>
        <v>1379.1</v>
      </c>
      <c r="AL1475" s="34">
        <v>1379.1</v>
      </c>
      <c r="AM1475" s="34">
        <v>0</v>
      </c>
      <c r="AN1475" s="34">
        <v>0</v>
      </c>
      <c r="AO1475" s="34">
        <v>0</v>
      </c>
      <c r="AP1475" s="34">
        <v>0</v>
      </c>
      <c r="AQ1475" s="34">
        <v>0</v>
      </c>
      <c r="AR1475" s="34">
        <f t="shared" si="1192"/>
        <v>0</v>
      </c>
      <c r="AS1475" s="34">
        <v>0</v>
      </c>
      <c r="AT1475" s="34">
        <v>0</v>
      </c>
      <c r="AU1475" s="34">
        <v>0</v>
      </c>
      <c r="AV1475" s="34">
        <v>0</v>
      </c>
    </row>
    <row r="1476" spans="1:48" ht="76.5" x14ac:dyDescent="0.5">
      <c r="A1476" s="53">
        <v>1364</v>
      </c>
      <c r="B1476" s="50" t="s">
        <v>2774</v>
      </c>
      <c r="C1476" s="51" t="s">
        <v>2775</v>
      </c>
      <c r="D1476" s="52">
        <v>2019</v>
      </c>
      <c r="E1476" s="52">
        <v>2021</v>
      </c>
      <c r="F1476" s="33">
        <v>1218.75</v>
      </c>
      <c r="G1476" s="34">
        <f t="shared" si="1181"/>
        <v>0.06</v>
      </c>
      <c r="H1476" s="34">
        <f t="shared" si="1182"/>
        <v>0.16</v>
      </c>
      <c r="I1476" s="34">
        <f t="shared" si="1183"/>
        <v>1208.75</v>
      </c>
      <c r="J1476" s="34">
        <f t="shared" si="1184"/>
        <v>1208.75</v>
      </c>
      <c r="K1476" s="34">
        <f t="shared" si="1185"/>
        <v>0</v>
      </c>
      <c r="L1476" s="34">
        <f t="shared" si="1186"/>
        <v>0</v>
      </c>
      <c r="M1476" s="34">
        <f t="shared" si="1187"/>
        <v>0</v>
      </c>
      <c r="N1476" s="34">
        <v>0</v>
      </c>
      <c r="O1476" s="34">
        <v>0</v>
      </c>
      <c r="P1476" s="34">
        <f t="shared" si="1188"/>
        <v>10</v>
      </c>
      <c r="Q1476" s="34">
        <v>10</v>
      </c>
      <c r="R1476" s="34">
        <v>0</v>
      </c>
      <c r="S1476" s="34">
        <v>0</v>
      </c>
      <c r="T1476" s="34">
        <v>0</v>
      </c>
      <c r="U1476" s="34">
        <v>0.06</v>
      </c>
      <c r="V1476" s="34">
        <v>0.16</v>
      </c>
      <c r="W1476" s="34">
        <f t="shared" si="1189"/>
        <v>1198.75</v>
      </c>
      <c r="X1476" s="34">
        <v>1198.75</v>
      </c>
      <c r="Y1476" s="34">
        <v>0</v>
      </c>
      <c r="Z1476" s="34">
        <v>0</v>
      </c>
      <c r="AA1476" s="34">
        <v>0</v>
      </c>
      <c r="AB1476" s="34">
        <v>0</v>
      </c>
      <c r="AC1476" s="34">
        <v>0</v>
      </c>
      <c r="AD1476" s="34">
        <f t="shared" si="1190"/>
        <v>0</v>
      </c>
      <c r="AE1476" s="34">
        <v>0</v>
      </c>
      <c r="AF1476" s="34">
        <v>0</v>
      </c>
      <c r="AG1476" s="34">
        <v>0</v>
      </c>
      <c r="AH1476" s="34">
        <v>0</v>
      </c>
      <c r="AI1476" s="34">
        <v>0</v>
      </c>
      <c r="AJ1476" s="34">
        <v>0</v>
      </c>
      <c r="AK1476" s="34">
        <f t="shared" si="1191"/>
        <v>0</v>
      </c>
      <c r="AL1476" s="34">
        <v>0</v>
      </c>
      <c r="AM1476" s="34">
        <v>0</v>
      </c>
      <c r="AN1476" s="34">
        <v>0</v>
      </c>
      <c r="AO1476" s="34">
        <v>0</v>
      </c>
      <c r="AP1476" s="34">
        <v>0</v>
      </c>
      <c r="AQ1476" s="34">
        <v>0</v>
      </c>
      <c r="AR1476" s="34">
        <f t="shared" si="1192"/>
        <v>0</v>
      </c>
      <c r="AS1476" s="34">
        <v>0</v>
      </c>
      <c r="AT1476" s="34">
        <v>0</v>
      </c>
      <c r="AU1476" s="34">
        <v>0</v>
      </c>
      <c r="AV1476" s="34">
        <v>0</v>
      </c>
    </row>
    <row r="1477" spans="1:48" ht="76.5" x14ac:dyDescent="0.5">
      <c r="A1477" s="53">
        <v>1365</v>
      </c>
      <c r="B1477" s="50" t="s">
        <v>2776</v>
      </c>
      <c r="C1477" s="51" t="s">
        <v>2777</v>
      </c>
      <c r="D1477" s="52">
        <v>2019</v>
      </c>
      <c r="E1477" s="52">
        <v>2021</v>
      </c>
      <c r="F1477" s="33">
        <v>1633.31</v>
      </c>
      <c r="G1477" s="34">
        <f t="shared" si="1181"/>
        <v>0.13</v>
      </c>
      <c r="H1477" s="34">
        <f t="shared" si="1182"/>
        <v>0.4</v>
      </c>
      <c r="I1477" s="34">
        <f t="shared" si="1183"/>
        <v>1623.31</v>
      </c>
      <c r="J1477" s="34">
        <f t="shared" si="1184"/>
        <v>1623.31</v>
      </c>
      <c r="K1477" s="34">
        <f t="shared" si="1185"/>
        <v>0</v>
      </c>
      <c r="L1477" s="34">
        <f t="shared" si="1186"/>
        <v>0</v>
      </c>
      <c r="M1477" s="34">
        <f t="shared" si="1187"/>
        <v>0</v>
      </c>
      <c r="N1477" s="34">
        <v>0</v>
      </c>
      <c r="O1477" s="34">
        <v>0</v>
      </c>
      <c r="P1477" s="34">
        <f t="shared" si="1188"/>
        <v>10</v>
      </c>
      <c r="Q1477" s="34">
        <v>10</v>
      </c>
      <c r="R1477" s="34">
        <v>0</v>
      </c>
      <c r="S1477" s="34">
        <v>0</v>
      </c>
      <c r="T1477" s="34">
        <v>0</v>
      </c>
      <c r="U1477" s="34">
        <v>0.13</v>
      </c>
      <c r="V1477" s="34">
        <v>0.4</v>
      </c>
      <c r="W1477" s="34">
        <f t="shared" si="1189"/>
        <v>1613.31</v>
      </c>
      <c r="X1477" s="34">
        <v>1613.31</v>
      </c>
      <c r="Y1477" s="34">
        <v>0</v>
      </c>
      <c r="Z1477" s="34">
        <v>0</v>
      </c>
      <c r="AA1477" s="34">
        <v>0</v>
      </c>
      <c r="AB1477" s="34">
        <v>0</v>
      </c>
      <c r="AC1477" s="34">
        <v>0</v>
      </c>
      <c r="AD1477" s="34">
        <f t="shared" si="1190"/>
        <v>0</v>
      </c>
      <c r="AE1477" s="34">
        <v>0</v>
      </c>
      <c r="AF1477" s="34">
        <v>0</v>
      </c>
      <c r="AG1477" s="34">
        <v>0</v>
      </c>
      <c r="AH1477" s="34">
        <v>0</v>
      </c>
      <c r="AI1477" s="34">
        <v>0</v>
      </c>
      <c r="AJ1477" s="34">
        <v>0</v>
      </c>
      <c r="AK1477" s="34">
        <f t="shared" si="1191"/>
        <v>0</v>
      </c>
      <c r="AL1477" s="34">
        <v>0</v>
      </c>
      <c r="AM1477" s="34">
        <v>0</v>
      </c>
      <c r="AN1477" s="34">
        <v>0</v>
      </c>
      <c r="AO1477" s="34">
        <v>0</v>
      </c>
      <c r="AP1477" s="34">
        <v>0</v>
      </c>
      <c r="AQ1477" s="34">
        <v>0</v>
      </c>
      <c r="AR1477" s="34">
        <f t="shared" si="1192"/>
        <v>0</v>
      </c>
      <c r="AS1477" s="34">
        <v>0</v>
      </c>
      <c r="AT1477" s="34">
        <v>0</v>
      </c>
      <c r="AU1477" s="34">
        <v>0</v>
      </c>
      <c r="AV1477" s="34">
        <v>0</v>
      </c>
    </row>
    <row r="1478" spans="1:48" ht="76.5" x14ac:dyDescent="0.5">
      <c r="A1478" s="53">
        <v>1366</v>
      </c>
      <c r="B1478" s="50" t="s">
        <v>2778</v>
      </c>
      <c r="C1478" s="51" t="s">
        <v>2779</v>
      </c>
      <c r="D1478" s="52">
        <v>2019</v>
      </c>
      <c r="E1478" s="52">
        <v>2021</v>
      </c>
      <c r="F1478" s="33">
        <v>4035.12</v>
      </c>
      <c r="G1478" s="34">
        <f t="shared" si="1181"/>
        <v>0.2</v>
      </c>
      <c r="H1478" s="34">
        <f t="shared" si="1182"/>
        <v>0.4</v>
      </c>
      <c r="I1478" s="34">
        <f t="shared" si="1183"/>
        <v>1048.6600000000001</v>
      </c>
      <c r="J1478" s="34">
        <f t="shared" si="1184"/>
        <v>1048.6600000000001</v>
      </c>
      <c r="K1478" s="34">
        <f t="shared" si="1185"/>
        <v>0</v>
      </c>
      <c r="L1478" s="34">
        <f t="shared" si="1186"/>
        <v>0</v>
      </c>
      <c r="M1478" s="34">
        <f t="shared" si="1187"/>
        <v>0</v>
      </c>
      <c r="N1478" s="34">
        <v>0</v>
      </c>
      <c r="O1478" s="34">
        <v>0</v>
      </c>
      <c r="P1478" s="34">
        <f t="shared" si="1188"/>
        <v>745.36</v>
      </c>
      <c r="Q1478" s="34">
        <v>745.36</v>
      </c>
      <c r="R1478" s="34">
        <v>0</v>
      </c>
      <c r="S1478" s="34">
        <v>0</v>
      </c>
      <c r="T1478" s="34">
        <v>0</v>
      </c>
      <c r="U1478" s="34">
        <v>0.2</v>
      </c>
      <c r="V1478" s="34">
        <v>0.4</v>
      </c>
      <c r="W1478" s="34">
        <f t="shared" si="1189"/>
        <v>303.3</v>
      </c>
      <c r="X1478" s="34">
        <v>303.3</v>
      </c>
      <c r="Y1478" s="34">
        <v>0</v>
      </c>
      <c r="Z1478" s="34">
        <v>0</v>
      </c>
      <c r="AA1478" s="34">
        <v>0</v>
      </c>
      <c r="AB1478" s="34">
        <v>0</v>
      </c>
      <c r="AC1478" s="34">
        <v>0</v>
      </c>
      <c r="AD1478" s="34">
        <f t="shared" si="1190"/>
        <v>0</v>
      </c>
      <c r="AE1478" s="34">
        <v>0</v>
      </c>
      <c r="AF1478" s="34">
        <v>0</v>
      </c>
      <c r="AG1478" s="34">
        <v>0</v>
      </c>
      <c r="AH1478" s="34">
        <v>0</v>
      </c>
      <c r="AI1478" s="34">
        <v>0</v>
      </c>
      <c r="AJ1478" s="34">
        <v>0</v>
      </c>
      <c r="AK1478" s="34">
        <f t="shared" si="1191"/>
        <v>0</v>
      </c>
      <c r="AL1478" s="34">
        <v>0</v>
      </c>
      <c r="AM1478" s="34">
        <v>0</v>
      </c>
      <c r="AN1478" s="34">
        <v>0</v>
      </c>
      <c r="AO1478" s="34">
        <v>0</v>
      </c>
      <c r="AP1478" s="34">
        <v>0</v>
      </c>
      <c r="AQ1478" s="34">
        <v>0</v>
      </c>
      <c r="AR1478" s="34">
        <f t="shared" si="1192"/>
        <v>0</v>
      </c>
      <c r="AS1478" s="34">
        <v>0</v>
      </c>
      <c r="AT1478" s="34">
        <v>0</v>
      </c>
      <c r="AU1478" s="34">
        <v>0</v>
      </c>
      <c r="AV1478" s="34">
        <v>0</v>
      </c>
    </row>
    <row r="1479" spans="1:48" ht="76.5" x14ac:dyDescent="0.5">
      <c r="A1479" s="53">
        <v>1367</v>
      </c>
      <c r="B1479" s="50" t="s">
        <v>2780</v>
      </c>
      <c r="C1479" s="51" t="s">
        <v>2781</v>
      </c>
      <c r="D1479" s="52">
        <v>2019</v>
      </c>
      <c r="E1479" s="52">
        <v>2021</v>
      </c>
      <c r="F1479" s="33">
        <v>5443.1</v>
      </c>
      <c r="G1479" s="34">
        <f t="shared" si="1181"/>
        <v>0.22</v>
      </c>
      <c r="H1479" s="34">
        <f t="shared" si="1182"/>
        <v>0</v>
      </c>
      <c r="I1479" s="34">
        <f t="shared" si="1183"/>
        <v>5443.1</v>
      </c>
      <c r="J1479" s="34">
        <f t="shared" si="1184"/>
        <v>5443.1</v>
      </c>
      <c r="K1479" s="34">
        <f t="shared" si="1185"/>
        <v>0</v>
      </c>
      <c r="L1479" s="34">
        <f t="shared" si="1186"/>
        <v>0</v>
      </c>
      <c r="M1479" s="34">
        <f t="shared" si="1187"/>
        <v>0</v>
      </c>
      <c r="N1479" s="34">
        <v>0</v>
      </c>
      <c r="O1479" s="34">
        <v>0</v>
      </c>
      <c r="P1479" s="34">
        <f t="shared" si="1188"/>
        <v>10</v>
      </c>
      <c r="Q1479" s="34">
        <v>10</v>
      </c>
      <c r="R1479" s="34">
        <v>0</v>
      </c>
      <c r="S1479" s="34">
        <v>0</v>
      </c>
      <c r="T1479" s="34">
        <v>0</v>
      </c>
      <c r="U1479" s="34">
        <v>0.22</v>
      </c>
      <c r="V1479" s="34">
        <v>0</v>
      </c>
      <c r="W1479" s="34">
        <f t="shared" si="1189"/>
        <v>5433.1</v>
      </c>
      <c r="X1479" s="34">
        <v>5433.1</v>
      </c>
      <c r="Y1479" s="34">
        <v>0</v>
      </c>
      <c r="Z1479" s="34">
        <v>0</v>
      </c>
      <c r="AA1479" s="34">
        <v>0</v>
      </c>
      <c r="AB1479" s="34">
        <v>0</v>
      </c>
      <c r="AC1479" s="34">
        <v>0</v>
      </c>
      <c r="AD1479" s="34">
        <f t="shared" si="1190"/>
        <v>0</v>
      </c>
      <c r="AE1479" s="34">
        <v>0</v>
      </c>
      <c r="AF1479" s="34">
        <v>0</v>
      </c>
      <c r="AG1479" s="34">
        <v>0</v>
      </c>
      <c r="AH1479" s="34">
        <v>0</v>
      </c>
      <c r="AI1479" s="34">
        <v>0</v>
      </c>
      <c r="AJ1479" s="34">
        <v>0</v>
      </c>
      <c r="AK1479" s="34">
        <f t="shared" si="1191"/>
        <v>0</v>
      </c>
      <c r="AL1479" s="34">
        <v>0</v>
      </c>
      <c r="AM1479" s="34">
        <v>0</v>
      </c>
      <c r="AN1479" s="34">
        <v>0</v>
      </c>
      <c r="AO1479" s="34">
        <v>0</v>
      </c>
      <c r="AP1479" s="34">
        <v>0</v>
      </c>
      <c r="AQ1479" s="34">
        <v>0</v>
      </c>
      <c r="AR1479" s="34">
        <f t="shared" si="1192"/>
        <v>0</v>
      </c>
      <c r="AS1479" s="34">
        <v>0</v>
      </c>
      <c r="AT1479" s="34">
        <v>0</v>
      </c>
      <c r="AU1479" s="34">
        <v>0</v>
      </c>
      <c r="AV1479" s="34">
        <v>0</v>
      </c>
    </row>
    <row r="1480" spans="1:48" ht="76.5" x14ac:dyDescent="0.5">
      <c r="A1480" s="53">
        <v>1368</v>
      </c>
      <c r="B1480" s="50" t="s">
        <v>2782</v>
      </c>
      <c r="C1480" s="51" t="s">
        <v>2783</v>
      </c>
      <c r="D1480" s="52">
        <v>2020</v>
      </c>
      <c r="E1480" s="52">
        <v>2021</v>
      </c>
      <c r="F1480" s="33">
        <v>8533.66</v>
      </c>
      <c r="G1480" s="34">
        <f t="shared" si="1181"/>
        <v>0.72</v>
      </c>
      <c r="H1480" s="34">
        <f t="shared" si="1182"/>
        <v>0</v>
      </c>
      <c r="I1480" s="34">
        <f t="shared" si="1183"/>
        <v>1902.64</v>
      </c>
      <c r="J1480" s="34">
        <f t="shared" si="1184"/>
        <v>1902.64</v>
      </c>
      <c r="K1480" s="34">
        <f t="shared" si="1185"/>
        <v>0</v>
      </c>
      <c r="L1480" s="34">
        <f t="shared" si="1186"/>
        <v>0</v>
      </c>
      <c r="M1480" s="34">
        <f t="shared" si="1187"/>
        <v>0</v>
      </c>
      <c r="N1480" s="34">
        <v>0</v>
      </c>
      <c r="O1480" s="34">
        <v>0</v>
      </c>
      <c r="P1480" s="34">
        <f t="shared" si="1188"/>
        <v>1402.64</v>
      </c>
      <c r="Q1480" s="34">
        <v>1402.64</v>
      </c>
      <c r="R1480" s="34">
        <v>0</v>
      </c>
      <c r="S1480" s="34">
        <v>0</v>
      </c>
      <c r="T1480" s="34">
        <v>0</v>
      </c>
      <c r="U1480" s="34">
        <v>0.72</v>
      </c>
      <c r="V1480" s="34">
        <v>0</v>
      </c>
      <c r="W1480" s="34">
        <f t="shared" si="1189"/>
        <v>500</v>
      </c>
      <c r="X1480" s="34">
        <v>500</v>
      </c>
      <c r="Y1480" s="34">
        <v>0</v>
      </c>
      <c r="Z1480" s="34">
        <v>0</v>
      </c>
      <c r="AA1480" s="34">
        <v>0</v>
      </c>
      <c r="AB1480" s="34">
        <v>0</v>
      </c>
      <c r="AC1480" s="34">
        <v>0</v>
      </c>
      <c r="AD1480" s="34">
        <f t="shared" si="1190"/>
        <v>0</v>
      </c>
      <c r="AE1480" s="34">
        <v>0</v>
      </c>
      <c r="AF1480" s="34">
        <v>0</v>
      </c>
      <c r="AG1480" s="34">
        <v>0</v>
      </c>
      <c r="AH1480" s="34">
        <v>0</v>
      </c>
      <c r="AI1480" s="34">
        <v>0</v>
      </c>
      <c r="AJ1480" s="34">
        <v>0</v>
      </c>
      <c r="AK1480" s="34">
        <f t="shared" si="1191"/>
        <v>0</v>
      </c>
      <c r="AL1480" s="34">
        <v>0</v>
      </c>
      <c r="AM1480" s="34">
        <v>0</v>
      </c>
      <c r="AN1480" s="34">
        <v>0</v>
      </c>
      <c r="AO1480" s="34">
        <v>0</v>
      </c>
      <c r="AP1480" s="34">
        <v>0</v>
      </c>
      <c r="AQ1480" s="34">
        <v>0</v>
      </c>
      <c r="AR1480" s="34">
        <f t="shared" si="1192"/>
        <v>0</v>
      </c>
      <c r="AS1480" s="34">
        <v>0</v>
      </c>
      <c r="AT1480" s="34">
        <v>0</v>
      </c>
      <c r="AU1480" s="34">
        <v>0</v>
      </c>
      <c r="AV1480" s="34">
        <v>0</v>
      </c>
    </row>
    <row r="1481" spans="1:48" ht="153" x14ac:dyDescent="0.5">
      <c r="A1481" s="53">
        <v>1369</v>
      </c>
      <c r="B1481" s="50" t="s">
        <v>2784</v>
      </c>
      <c r="C1481" s="51" t="s">
        <v>2785</v>
      </c>
      <c r="D1481" s="52">
        <v>2019</v>
      </c>
      <c r="E1481" s="52">
        <v>2021</v>
      </c>
      <c r="F1481" s="33">
        <v>12712.9</v>
      </c>
      <c r="G1481" s="34">
        <f t="shared" si="1181"/>
        <v>0.65</v>
      </c>
      <c r="H1481" s="34">
        <f t="shared" si="1182"/>
        <v>1.26</v>
      </c>
      <c r="I1481" s="34">
        <f t="shared" si="1183"/>
        <v>12198.630000000001</v>
      </c>
      <c r="J1481" s="34">
        <f t="shared" si="1184"/>
        <v>12198.630000000001</v>
      </c>
      <c r="K1481" s="34">
        <f t="shared" si="1185"/>
        <v>0</v>
      </c>
      <c r="L1481" s="34">
        <f t="shared" si="1186"/>
        <v>0</v>
      </c>
      <c r="M1481" s="34">
        <f t="shared" si="1187"/>
        <v>0</v>
      </c>
      <c r="N1481" s="34">
        <v>0</v>
      </c>
      <c r="O1481" s="34">
        <v>0</v>
      </c>
      <c r="P1481" s="34">
        <f t="shared" si="1188"/>
        <v>9758.9040000000005</v>
      </c>
      <c r="Q1481" s="34">
        <v>9758.9040000000005</v>
      </c>
      <c r="R1481" s="34">
        <v>0</v>
      </c>
      <c r="S1481" s="34">
        <v>0</v>
      </c>
      <c r="T1481" s="34">
        <v>0</v>
      </c>
      <c r="U1481" s="34">
        <v>0.65</v>
      </c>
      <c r="V1481" s="34">
        <v>1.26</v>
      </c>
      <c r="W1481" s="34">
        <f t="shared" si="1189"/>
        <v>2439.7260000000001</v>
      </c>
      <c r="X1481" s="34">
        <v>2439.7260000000001</v>
      </c>
      <c r="Y1481" s="34">
        <v>0</v>
      </c>
      <c r="Z1481" s="34">
        <v>0</v>
      </c>
      <c r="AA1481" s="34">
        <v>0</v>
      </c>
      <c r="AB1481" s="34">
        <v>0</v>
      </c>
      <c r="AC1481" s="34">
        <v>0</v>
      </c>
      <c r="AD1481" s="34">
        <f t="shared" si="1190"/>
        <v>0</v>
      </c>
      <c r="AE1481" s="34">
        <v>0</v>
      </c>
      <c r="AF1481" s="34">
        <v>0</v>
      </c>
      <c r="AG1481" s="34">
        <v>0</v>
      </c>
      <c r="AH1481" s="34">
        <v>0</v>
      </c>
      <c r="AI1481" s="34">
        <v>0</v>
      </c>
      <c r="AJ1481" s="34">
        <v>0</v>
      </c>
      <c r="AK1481" s="34">
        <f t="shared" si="1191"/>
        <v>0</v>
      </c>
      <c r="AL1481" s="34">
        <v>0</v>
      </c>
      <c r="AM1481" s="34">
        <v>0</v>
      </c>
      <c r="AN1481" s="34">
        <v>0</v>
      </c>
      <c r="AO1481" s="34">
        <v>0</v>
      </c>
      <c r="AP1481" s="34">
        <v>0</v>
      </c>
      <c r="AQ1481" s="34">
        <v>0</v>
      </c>
      <c r="AR1481" s="34">
        <f t="shared" si="1192"/>
        <v>0</v>
      </c>
      <c r="AS1481" s="34">
        <v>0</v>
      </c>
      <c r="AT1481" s="34">
        <v>0</v>
      </c>
      <c r="AU1481" s="34">
        <v>0</v>
      </c>
      <c r="AV1481" s="34">
        <v>0</v>
      </c>
    </row>
    <row r="1482" spans="1:48" ht="153" x14ac:dyDescent="0.5">
      <c r="A1482" s="53">
        <v>1370</v>
      </c>
      <c r="B1482" s="50" t="s">
        <v>2786</v>
      </c>
      <c r="C1482" s="51" t="s">
        <v>2787</v>
      </c>
      <c r="D1482" s="52">
        <v>2020</v>
      </c>
      <c r="E1482" s="52">
        <v>2020</v>
      </c>
      <c r="F1482" s="33">
        <v>2884.08</v>
      </c>
      <c r="G1482" s="34">
        <f t="shared" si="1181"/>
        <v>0.42</v>
      </c>
      <c r="H1482" s="34">
        <f t="shared" si="1182"/>
        <v>0.1</v>
      </c>
      <c r="I1482" s="34">
        <f t="shared" si="1183"/>
        <v>2244.11</v>
      </c>
      <c r="J1482" s="34">
        <f t="shared" si="1184"/>
        <v>2244.11</v>
      </c>
      <c r="K1482" s="34">
        <f t="shared" si="1185"/>
        <v>0</v>
      </c>
      <c r="L1482" s="34">
        <f t="shared" si="1186"/>
        <v>0</v>
      </c>
      <c r="M1482" s="34">
        <f t="shared" si="1187"/>
        <v>0</v>
      </c>
      <c r="N1482" s="34">
        <v>0.42</v>
      </c>
      <c r="O1482" s="34">
        <v>0.1</v>
      </c>
      <c r="P1482" s="34">
        <f t="shared" si="1188"/>
        <v>2244.11</v>
      </c>
      <c r="Q1482" s="34">
        <v>2244.11</v>
      </c>
      <c r="R1482" s="34">
        <v>0</v>
      </c>
      <c r="S1482" s="34">
        <v>0</v>
      </c>
      <c r="T1482" s="34">
        <v>0</v>
      </c>
      <c r="U1482" s="34">
        <v>0</v>
      </c>
      <c r="V1482" s="34">
        <v>0</v>
      </c>
      <c r="W1482" s="34">
        <f t="shared" si="1189"/>
        <v>0</v>
      </c>
      <c r="X1482" s="34">
        <v>0</v>
      </c>
      <c r="Y1482" s="34">
        <v>0</v>
      </c>
      <c r="Z1482" s="34">
        <v>0</v>
      </c>
      <c r="AA1482" s="34">
        <v>0</v>
      </c>
      <c r="AB1482" s="34">
        <v>0</v>
      </c>
      <c r="AC1482" s="34">
        <v>0</v>
      </c>
      <c r="AD1482" s="34">
        <f t="shared" si="1190"/>
        <v>0</v>
      </c>
      <c r="AE1482" s="34">
        <v>0</v>
      </c>
      <c r="AF1482" s="34">
        <v>0</v>
      </c>
      <c r="AG1482" s="34">
        <v>0</v>
      </c>
      <c r="AH1482" s="34">
        <v>0</v>
      </c>
      <c r="AI1482" s="34">
        <v>0</v>
      </c>
      <c r="AJ1482" s="34">
        <v>0</v>
      </c>
      <c r="AK1482" s="34">
        <f t="shared" si="1191"/>
        <v>0</v>
      </c>
      <c r="AL1482" s="34">
        <v>0</v>
      </c>
      <c r="AM1482" s="34">
        <v>0</v>
      </c>
      <c r="AN1482" s="34">
        <v>0</v>
      </c>
      <c r="AO1482" s="34">
        <v>0</v>
      </c>
      <c r="AP1482" s="34">
        <v>0</v>
      </c>
      <c r="AQ1482" s="34">
        <v>0</v>
      </c>
      <c r="AR1482" s="34">
        <f t="shared" si="1192"/>
        <v>0</v>
      </c>
      <c r="AS1482" s="34">
        <v>0</v>
      </c>
      <c r="AT1482" s="34">
        <v>0</v>
      </c>
      <c r="AU1482" s="34">
        <v>0</v>
      </c>
      <c r="AV1482" s="34">
        <v>0</v>
      </c>
    </row>
    <row r="1483" spans="1:48" ht="114.75" x14ac:dyDescent="0.5">
      <c r="A1483" s="53">
        <v>1371</v>
      </c>
      <c r="B1483" s="50" t="s">
        <v>2788</v>
      </c>
      <c r="C1483" s="51" t="s">
        <v>2789</v>
      </c>
      <c r="D1483" s="52">
        <v>2019</v>
      </c>
      <c r="E1483" s="52">
        <v>2020</v>
      </c>
      <c r="F1483" s="33">
        <v>1321.78</v>
      </c>
      <c r="G1483" s="34">
        <f t="shared" si="1181"/>
        <v>0.08</v>
      </c>
      <c r="H1483" s="34">
        <f t="shared" si="1182"/>
        <v>0.25</v>
      </c>
      <c r="I1483" s="34">
        <f t="shared" si="1183"/>
        <v>1272.83</v>
      </c>
      <c r="J1483" s="34">
        <f t="shared" si="1184"/>
        <v>1272.83</v>
      </c>
      <c r="K1483" s="34">
        <f t="shared" si="1185"/>
        <v>0</v>
      </c>
      <c r="L1483" s="34">
        <f t="shared" si="1186"/>
        <v>0</v>
      </c>
      <c r="M1483" s="34">
        <f t="shared" si="1187"/>
        <v>0</v>
      </c>
      <c r="N1483" s="34">
        <v>0.08</v>
      </c>
      <c r="O1483" s="34">
        <v>0.25</v>
      </c>
      <c r="P1483" s="34">
        <f t="shared" si="1188"/>
        <v>1272.83</v>
      </c>
      <c r="Q1483" s="34">
        <v>1272.83</v>
      </c>
      <c r="R1483" s="34">
        <v>0</v>
      </c>
      <c r="S1483" s="34">
        <v>0</v>
      </c>
      <c r="T1483" s="34">
        <v>0</v>
      </c>
      <c r="U1483" s="34">
        <v>0</v>
      </c>
      <c r="V1483" s="34">
        <v>0</v>
      </c>
      <c r="W1483" s="34">
        <f t="shared" si="1189"/>
        <v>0</v>
      </c>
      <c r="X1483" s="34">
        <v>0</v>
      </c>
      <c r="Y1483" s="34">
        <v>0</v>
      </c>
      <c r="Z1483" s="34">
        <v>0</v>
      </c>
      <c r="AA1483" s="34">
        <v>0</v>
      </c>
      <c r="AB1483" s="34">
        <v>0</v>
      </c>
      <c r="AC1483" s="34">
        <v>0</v>
      </c>
      <c r="AD1483" s="34">
        <f t="shared" si="1190"/>
        <v>0</v>
      </c>
      <c r="AE1483" s="34">
        <v>0</v>
      </c>
      <c r="AF1483" s="34">
        <v>0</v>
      </c>
      <c r="AG1483" s="34">
        <v>0</v>
      </c>
      <c r="AH1483" s="34">
        <v>0</v>
      </c>
      <c r="AI1483" s="34">
        <v>0</v>
      </c>
      <c r="AJ1483" s="34">
        <v>0</v>
      </c>
      <c r="AK1483" s="34">
        <f t="shared" si="1191"/>
        <v>0</v>
      </c>
      <c r="AL1483" s="34">
        <v>0</v>
      </c>
      <c r="AM1483" s="34">
        <v>0</v>
      </c>
      <c r="AN1483" s="34">
        <v>0</v>
      </c>
      <c r="AO1483" s="34">
        <v>0</v>
      </c>
      <c r="AP1483" s="34">
        <v>0</v>
      </c>
      <c r="AQ1483" s="34">
        <v>0</v>
      </c>
      <c r="AR1483" s="34">
        <f t="shared" si="1192"/>
        <v>0</v>
      </c>
      <c r="AS1483" s="34">
        <v>0</v>
      </c>
      <c r="AT1483" s="34">
        <v>0</v>
      </c>
      <c r="AU1483" s="34">
        <v>0</v>
      </c>
      <c r="AV1483" s="34">
        <v>0</v>
      </c>
    </row>
    <row r="1484" spans="1:48" ht="114.75" x14ac:dyDescent="0.5">
      <c r="A1484" s="53">
        <v>1372</v>
      </c>
      <c r="B1484" s="50" t="s">
        <v>2790</v>
      </c>
      <c r="C1484" s="51" t="s">
        <v>2791</v>
      </c>
      <c r="D1484" s="52">
        <v>2020</v>
      </c>
      <c r="E1484" s="52">
        <v>2021</v>
      </c>
      <c r="F1484" s="33">
        <v>10502.54</v>
      </c>
      <c r="G1484" s="34">
        <f t="shared" si="1181"/>
        <v>0.35</v>
      </c>
      <c r="H1484" s="34">
        <f t="shared" si="1182"/>
        <v>0.8</v>
      </c>
      <c r="I1484" s="34">
        <f t="shared" si="1183"/>
        <v>10106.01</v>
      </c>
      <c r="J1484" s="34">
        <f t="shared" si="1184"/>
        <v>10106.01</v>
      </c>
      <c r="K1484" s="34">
        <f t="shared" si="1185"/>
        <v>0</v>
      </c>
      <c r="L1484" s="34">
        <f t="shared" si="1186"/>
        <v>0</v>
      </c>
      <c r="M1484" s="34">
        <f t="shared" si="1187"/>
        <v>0</v>
      </c>
      <c r="N1484" s="34">
        <v>0</v>
      </c>
      <c r="O1484" s="34">
        <v>0</v>
      </c>
      <c r="P1484" s="34">
        <f t="shared" si="1188"/>
        <v>1703.98</v>
      </c>
      <c r="Q1484" s="34">
        <v>1703.98</v>
      </c>
      <c r="R1484" s="34">
        <v>0</v>
      </c>
      <c r="S1484" s="34">
        <v>0</v>
      </c>
      <c r="T1484" s="34">
        <v>0</v>
      </c>
      <c r="U1484" s="34">
        <v>0.35</v>
      </c>
      <c r="V1484" s="34">
        <v>0.8</v>
      </c>
      <c r="W1484" s="34">
        <f t="shared" si="1189"/>
        <v>5176.84</v>
      </c>
      <c r="X1484" s="34">
        <v>5176.84</v>
      </c>
      <c r="Y1484" s="34">
        <v>0</v>
      </c>
      <c r="Z1484" s="34">
        <v>0</v>
      </c>
      <c r="AA1484" s="34">
        <v>0</v>
      </c>
      <c r="AB1484" s="34">
        <v>0</v>
      </c>
      <c r="AC1484" s="34">
        <v>0</v>
      </c>
      <c r="AD1484" s="34">
        <f t="shared" si="1190"/>
        <v>3225.19</v>
      </c>
      <c r="AE1484" s="34">
        <v>3225.19</v>
      </c>
      <c r="AF1484" s="34">
        <v>0</v>
      </c>
      <c r="AG1484" s="34">
        <v>0</v>
      </c>
      <c r="AH1484" s="34">
        <v>0</v>
      </c>
      <c r="AI1484" s="34">
        <v>0</v>
      </c>
      <c r="AJ1484" s="34">
        <v>0</v>
      </c>
      <c r="AK1484" s="34">
        <f t="shared" si="1191"/>
        <v>0</v>
      </c>
      <c r="AL1484" s="34">
        <v>0</v>
      </c>
      <c r="AM1484" s="34">
        <v>0</v>
      </c>
      <c r="AN1484" s="34">
        <v>0</v>
      </c>
      <c r="AO1484" s="34">
        <v>0</v>
      </c>
      <c r="AP1484" s="34">
        <v>0</v>
      </c>
      <c r="AQ1484" s="34">
        <v>0</v>
      </c>
      <c r="AR1484" s="34">
        <f t="shared" si="1192"/>
        <v>0</v>
      </c>
      <c r="AS1484" s="34">
        <v>0</v>
      </c>
      <c r="AT1484" s="34">
        <v>0</v>
      </c>
      <c r="AU1484" s="34">
        <v>0</v>
      </c>
      <c r="AV1484" s="34">
        <v>0</v>
      </c>
    </row>
    <row r="1485" spans="1:48" ht="114.75" x14ac:dyDescent="0.5">
      <c r="A1485" s="53">
        <v>1373</v>
      </c>
      <c r="B1485" s="50" t="s">
        <v>2792</v>
      </c>
      <c r="C1485" s="51" t="s">
        <v>2793</v>
      </c>
      <c r="D1485" s="52">
        <v>2022</v>
      </c>
      <c r="E1485" s="52">
        <v>2022</v>
      </c>
      <c r="F1485" s="33">
        <v>12537.55</v>
      </c>
      <c r="G1485" s="34">
        <f t="shared" si="1181"/>
        <v>0.56999999999999995</v>
      </c>
      <c r="H1485" s="34">
        <f t="shared" si="1182"/>
        <v>0.8</v>
      </c>
      <c r="I1485" s="34">
        <f t="shared" si="1183"/>
        <v>12506.405000000001</v>
      </c>
      <c r="J1485" s="34">
        <f t="shared" si="1184"/>
        <v>12506.405000000001</v>
      </c>
      <c r="K1485" s="34">
        <f t="shared" si="1185"/>
        <v>0</v>
      </c>
      <c r="L1485" s="34">
        <f t="shared" si="1186"/>
        <v>0</v>
      </c>
      <c r="M1485" s="34">
        <f t="shared" si="1187"/>
        <v>0</v>
      </c>
      <c r="N1485" s="34">
        <v>0</v>
      </c>
      <c r="O1485" s="34">
        <v>0</v>
      </c>
      <c r="P1485" s="34">
        <f t="shared" si="1188"/>
        <v>1253.7550000000001</v>
      </c>
      <c r="Q1485" s="34">
        <v>1253.7550000000001</v>
      </c>
      <c r="R1485" s="34">
        <v>0</v>
      </c>
      <c r="S1485" s="34">
        <v>0</v>
      </c>
      <c r="T1485" s="34">
        <v>0</v>
      </c>
      <c r="U1485" s="34">
        <v>0</v>
      </c>
      <c r="V1485" s="34">
        <v>0</v>
      </c>
      <c r="W1485" s="34">
        <f t="shared" si="1189"/>
        <v>0</v>
      </c>
      <c r="X1485" s="34">
        <v>0</v>
      </c>
      <c r="Y1485" s="34">
        <v>0</v>
      </c>
      <c r="Z1485" s="34">
        <v>0</v>
      </c>
      <c r="AA1485" s="34">
        <v>0</v>
      </c>
      <c r="AB1485" s="34">
        <v>0.56999999999999995</v>
      </c>
      <c r="AC1485" s="34">
        <v>0.8</v>
      </c>
      <c r="AD1485" s="34">
        <f t="shared" si="1190"/>
        <v>252.65</v>
      </c>
      <c r="AE1485" s="34">
        <v>252.65</v>
      </c>
      <c r="AF1485" s="34">
        <v>0</v>
      </c>
      <c r="AG1485" s="34">
        <v>0</v>
      </c>
      <c r="AH1485" s="34">
        <v>0</v>
      </c>
      <c r="AI1485" s="34">
        <v>0</v>
      </c>
      <c r="AJ1485" s="34">
        <v>0</v>
      </c>
      <c r="AK1485" s="34">
        <f t="shared" si="1191"/>
        <v>11000</v>
      </c>
      <c r="AL1485" s="34">
        <v>11000</v>
      </c>
      <c r="AM1485" s="34">
        <v>0</v>
      </c>
      <c r="AN1485" s="34">
        <v>0</v>
      </c>
      <c r="AO1485" s="34">
        <v>0</v>
      </c>
      <c r="AP1485" s="34">
        <v>0</v>
      </c>
      <c r="AQ1485" s="34">
        <v>0</v>
      </c>
      <c r="AR1485" s="34">
        <f t="shared" si="1192"/>
        <v>0</v>
      </c>
      <c r="AS1485" s="34">
        <v>0</v>
      </c>
      <c r="AT1485" s="34">
        <v>0</v>
      </c>
      <c r="AU1485" s="34">
        <v>0</v>
      </c>
      <c r="AV1485" s="34">
        <v>0</v>
      </c>
    </row>
    <row r="1486" spans="1:48" ht="114.75" x14ac:dyDescent="0.5">
      <c r="A1486" s="53">
        <v>1374</v>
      </c>
      <c r="B1486" s="50" t="s">
        <v>2794</v>
      </c>
      <c r="C1486" s="51" t="s">
        <v>2795</v>
      </c>
      <c r="D1486" s="52">
        <v>2020</v>
      </c>
      <c r="E1486" s="52">
        <v>2021</v>
      </c>
      <c r="F1486" s="33">
        <v>2884.12</v>
      </c>
      <c r="G1486" s="34">
        <f t="shared" si="1181"/>
        <v>0.05</v>
      </c>
      <c r="H1486" s="34">
        <f t="shared" si="1182"/>
        <v>0.1</v>
      </c>
      <c r="I1486" s="34">
        <f t="shared" si="1183"/>
        <v>2844.7860000000001</v>
      </c>
      <c r="J1486" s="34">
        <f t="shared" si="1184"/>
        <v>2844.7860000000001</v>
      </c>
      <c r="K1486" s="34">
        <f t="shared" si="1185"/>
        <v>0</v>
      </c>
      <c r="L1486" s="34">
        <f t="shared" si="1186"/>
        <v>0</v>
      </c>
      <c r="M1486" s="34">
        <f t="shared" si="1187"/>
        <v>0</v>
      </c>
      <c r="N1486" s="34">
        <v>0</v>
      </c>
      <c r="O1486" s="34">
        <v>0</v>
      </c>
      <c r="P1486" s="34">
        <f t="shared" si="1188"/>
        <v>537.49</v>
      </c>
      <c r="Q1486" s="34">
        <v>537.49</v>
      </c>
      <c r="R1486" s="34">
        <v>0</v>
      </c>
      <c r="S1486" s="34">
        <v>0</v>
      </c>
      <c r="T1486" s="34">
        <v>0</v>
      </c>
      <c r="U1486" s="34">
        <v>0.05</v>
      </c>
      <c r="V1486" s="34">
        <v>0.1</v>
      </c>
      <c r="W1486" s="34">
        <f t="shared" si="1189"/>
        <v>2307.2959999999998</v>
      </c>
      <c r="X1486" s="34">
        <v>2307.2959999999998</v>
      </c>
      <c r="Y1486" s="34">
        <v>0</v>
      </c>
      <c r="Z1486" s="34">
        <v>0</v>
      </c>
      <c r="AA1486" s="34">
        <v>0</v>
      </c>
      <c r="AB1486" s="34">
        <v>0</v>
      </c>
      <c r="AC1486" s="34">
        <v>0</v>
      </c>
      <c r="AD1486" s="34">
        <f t="shared" si="1190"/>
        <v>0</v>
      </c>
      <c r="AE1486" s="34">
        <v>0</v>
      </c>
      <c r="AF1486" s="34">
        <v>0</v>
      </c>
      <c r="AG1486" s="34">
        <v>0</v>
      </c>
      <c r="AH1486" s="34">
        <v>0</v>
      </c>
      <c r="AI1486" s="34">
        <v>0</v>
      </c>
      <c r="AJ1486" s="34">
        <v>0</v>
      </c>
      <c r="AK1486" s="34">
        <f t="shared" si="1191"/>
        <v>0</v>
      </c>
      <c r="AL1486" s="34">
        <v>0</v>
      </c>
      <c r="AM1486" s="34">
        <v>0</v>
      </c>
      <c r="AN1486" s="34">
        <v>0</v>
      </c>
      <c r="AO1486" s="34">
        <v>0</v>
      </c>
      <c r="AP1486" s="34">
        <v>0</v>
      </c>
      <c r="AQ1486" s="34">
        <v>0</v>
      </c>
      <c r="AR1486" s="34">
        <f t="shared" si="1192"/>
        <v>0</v>
      </c>
      <c r="AS1486" s="34">
        <v>0</v>
      </c>
      <c r="AT1486" s="34">
        <v>0</v>
      </c>
      <c r="AU1486" s="34">
        <v>0</v>
      </c>
      <c r="AV1486" s="34">
        <v>0</v>
      </c>
    </row>
    <row r="1487" spans="1:48" ht="114.75" x14ac:dyDescent="0.5">
      <c r="A1487" s="53">
        <v>1375</v>
      </c>
      <c r="B1487" s="50" t="s">
        <v>2810</v>
      </c>
      <c r="C1487" s="51" t="s">
        <v>2811</v>
      </c>
      <c r="D1487" s="52">
        <v>2020</v>
      </c>
      <c r="E1487" s="52">
        <v>2021</v>
      </c>
      <c r="F1487" s="33">
        <v>5268.57</v>
      </c>
      <c r="G1487" s="34">
        <f t="shared" si="1181"/>
        <v>0.48</v>
      </c>
      <c r="H1487" s="34">
        <f t="shared" si="1182"/>
        <v>0.25</v>
      </c>
      <c r="I1487" s="34">
        <f t="shared" si="1183"/>
        <v>5268.57</v>
      </c>
      <c r="J1487" s="34">
        <f t="shared" si="1184"/>
        <v>5268.57</v>
      </c>
      <c r="K1487" s="34">
        <f t="shared" si="1185"/>
        <v>0</v>
      </c>
      <c r="L1487" s="34">
        <f t="shared" si="1186"/>
        <v>0</v>
      </c>
      <c r="M1487" s="34">
        <f t="shared" si="1187"/>
        <v>0</v>
      </c>
      <c r="N1487" s="34">
        <v>0</v>
      </c>
      <c r="O1487" s="34">
        <v>0</v>
      </c>
      <c r="P1487" s="34">
        <f t="shared" si="1188"/>
        <v>10</v>
      </c>
      <c r="Q1487" s="34">
        <v>10</v>
      </c>
      <c r="R1487" s="34">
        <v>0</v>
      </c>
      <c r="S1487" s="34">
        <v>0</v>
      </c>
      <c r="T1487" s="34">
        <v>0</v>
      </c>
      <c r="U1487" s="34">
        <v>0.48</v>
      </c>
      <c r="V1487" s="34">
        <v>0.25</v>
      </c>
      <c r="W1487" s="34">
        <f t="shared" si="1189"/>
        <v>5258.57</v>
      </c>
      <c r="X1487" s="34">
        <v>5258.57</v>
      </c>
      <c r="Y1487" s="34">
        <v>0</v>
      </c>
      <c r="Z1487" s="34">
        <v>0</v>
      </c>
      <c r="AA1487" s="34">
        <v>0</v>
      </c>
      <c r="AB1487" s="34">
        <v>0</v>
      </c>
      <c r="AC1487" s="34">
        <v>0</v>
      </c>
      <c r="AD1487" s="34">
        <f t="shared" si="1190"/>
        <v>0</v>
      </c>
      <c r="AE1487" s="34">
        <v>0</v>
      </c>
      <c r="AF1487" s="34">
        <v>0</v>
      </c>
      <c r="AG1487" s="34">
        <v>0</v>
      </c>
      <c r="AH1487" s="34">
        <v>0</v>
      </c>
      <c r="AI1487" s="34">
        <v>0</v>
      </c>
      <c r="AJ1487" s="34">
        <v>0</v>
      </c>
      <c r="AK1487" s="34">
        <f t="shared" si="1191"/>
        <v>0</v>
      </c>
      <c r="AL1487" s="34">
        <v>0</v>
      </c>
      <c r="AM1487" s="34">
        <v>0</v>
      </c>
      <c r="AN1487" s="34">
        <v>0</v>
      </c>
      <c r="AO1487" s="34">
        <v>0</v>
      </c>
      <c r="AP1487" s="34">
        <v>0</v>
      </c>
      <c r="AQ1487" s="34">
        <v>0</v>
      </c>
      <c r="AR1487" s="34">
        <f t="shared" si="1192"/>
        <v>0</v>
      </c>
      <c r="AS1487" s="34">
        <v>0</v>
      </c>
      <c r="AT1487" s="34">
        <v>0</v>
      </c>
      <c r="AU1487" s="34">
        <v>0</v>
      </c>
      <c r="AV1487" s="34">
        <v>0</v>
      </c>
    </row>
    <row r="1488" spans="1:48" ht="114.75" x14ac:dyDescent="0.5">
      <c r="A1488" s="53">
        <v>1376</v>
      </c>
      <c r="B1488" s="50" t="s">
        <v>2796</v>
      </c>
      <c r="C1488" s="51" t="s">
        <v>2797</v>
      </c>
      <c r="D1488" s="52">
        <v>2021</v>
      </c>
      <c r="E1488" s="52">
        <v>2021</v>
      </c>
      <c r="F1488" s="33">
        <v>1753.97</v>
      </c>
      <c r="G1488" s="34">
        <f t="shared" si="1181"/>
        <v>7.0000000000000007E-2</v>
      </c>
      <c r="H1488" s="34">
        <f t="shared" si="1182"/>
        <v>0.25</v>
      </c>
      <c r="I1488" s="34">
        <f t="shared" si="1183"/>
        <v>1743.97</v>
      </c>
      <c r="J1488" s="34">
        <f t="shared" si="1184"/>
        <v>1743.97</v>
      </c>
      <c r="K1488" s="34">
        <f t="shared" si="1185"/>
        <v>0</v>
      </c>
      <c r="L1488" s="34">
        <f t="shared" si="1186"/>
        <v>0</v>
      </c>
      <c r="M1488" s="34">
        <f t="shared" si="1187"/>
        <v>0</v>
      </c>
      <c r="N1488" s="34">
        <v>0</v>
      </c>
      <c r="O1488" s="34">
        <v>0</v>
      </c>
      <c r="P1488" s="34">
        <f t="shared" si="1188"/>
        <v>10</v>
      </c>
      <c r="Q1488" s="34">
        <v>10</v>
      </c>
      <c r="R1488" s="34">
        <v>0</v>
      </c>
      <c r="S1488" s="34">
        <v>0</v>
      </c>
      <c r="T1488" s="34">
        <v>0</v>
      </c>
      <c r="U1488" s="34">
        <v>7.0000000000000007E-2</v>
      </c>
      <c r="V1488" s="34">
        <v>0.25</v>
      </c>
      <c r="W1488" s="34">
        <f t="shared" si="1189"/>
        <v>1733.97</v>
      </c>
      <c r="X1488" s="34">
        <v>1733.97</v>
      </c>
      <c r="Y1488" s="34">
        <v>0</v>
      </c>
      <c r="Z1488" s="34">
        <v>0</v>
      </c>
      <c r="AA1488" s="34">
        <v>0</v>
      </c>
      <c r="AB1488" s="34">
        <v>0</v>
      </c>
      <c r="AC1488" s="34">
        <v>0</v>
      </c>
      <c r="AD1488" s="34">
        <f t="shared" si="1190"/>
        <v>0</v>
      </c>
      <c r="AE1488" s="34">
        <v>0</v>
      </c>
      <c r="AF1488" s="34">
        <v>0</v>
      </c>
      <c r="AG1488" s="34">
        <v>0</v>
      </c>
      <c r="AH1488" s="34">
        <v>0</v>
      </c>
      <c r="AI1488" s="34">
        <v>0</v>
      </c>
      <c r="AJ1488" s="34">
        <v>0</v>
      </c>
      <c r="AK1488" s="34">
        <f t="shared" si="1191"/>
        <v>0</v>
      </c>
      <c r="AL1488" s="34">
        <v>0</v>
      </c>
      <c r="AM1488" s="34">
        <v>0</v>
      </c>
      <c r="AN1488" s="34">
        <v>0</v>
      </c>
      <c r="AO1488" s="34">
        <v>0</v>
      </c>
      <c r="AP1488" s="34">
        <v>0</v>
      </c>
      <c r="AQ1488" s="34">
        <v>0</v>
      </c>
      <c r="AR1488" s="34">
        <f t="shared" si="1192"/>
        <v>0</v>
      </c>
      <c r="AS1488" s="34">
        <v>0</v>
      </c>
      <c r="AT1488" s="34">
        <v>0</v>
      </c>
      <c r="AU1488" s="34">
        <v>0</v>
      </c>
      <c r="AV1488" s="34">
        <v>0</v>
      </c>
    </row>
    <row r="1489" spans="1:48" ht="38.25" x14ac:dyDescent="0.5">
      <c r="A1489" s="53"/>
      <c r="B1489" s="43" t="s">
        <v>1423</v>
      </c>
      <c r="C1489" s="48"/>
      <c r="D1489" s="52"/>
      <c r="E1489" s="45"/>
      <c r="F1489" s="35">
        <f>SUM(F1490:F1492)</f>
        <v>17044.129999999997</v>
      </c>
      <c r="G1489" s="35">
        <f t="shared" ref="G1489:AV1489" si="1193">SUM(G1490:G1492)</f>
        <v>0.79999999999999993</v>
      </c>
      <c r="H1489" s="35">
        <f t="shared" si="1193"/>
        <v>1.28</v>
      </c>
      <c r="I1489" s="35">
        <f t="shared" si="1193"/>
        <v>14836.54</v>
      </c>
      <c r="J1489" s="35">
        <f t="shared" si="1193"/>
        <v>14836.54</v>
      </c>
      <c r="K1489" s="35">
        <f t="shared" si="1193"/>
        <v>0</v>
      </c>
      <c r="L1489" s="35">
        <f t="shared" si="1193"/>
        <v>0</v>
      </c>
      <c r="M1489" s="35">
        <f t="shared" si="1193"/>
        <v>0</v>
      </c>
      <c r="N1489" s="35">
        <f t="shared" si="1193"/>
        <v>0</v>
      </c>
      <c r="O1489" s="35">
        <f t="shared" si="1193"/>
        <v>0</v>
      </c>
      <c r="P1489" s="35">
        <f t="shared" si="1193"/>
        <v>3620.4520000000002</v>
      </c>
      <c r="Q1489" s="35">
        <f t="shared" si="1193"/>
        <v>3620.4520000000002</v>
      </c>
      <c r="R1489" s="35">
        <f t="shared" si="1193"/>
        <v>0</v>
      </c>
      <c r="S1489" s="35">
        <f t="shared" si="1193"/>
        <v>0</v>
      </c>
      <c r="T1489" s="35">
        <f t="shared" si="1193"/>
        <v>0</v>
      </c>
      <c r="U1489" s="35">
        <f t="shared" si="1193"/>
        <v>0.79999999999999993</v>
      </c>
      <c r="V1489" s="35">
        <f t="shared" si="1193"/>
        <v>1.28</v>
      </c>
      <c r="W1489" s="35">
        <f t="shared" si="1193"/>
        <v>11216.088</v>
      </c>
      <c r="X1489" s="35">
        <f t="shared" si="1193"/>
        <v>11216.088</v>
      </c>
      <c r="Y1489" s="35">
        <f t="shared" si="1193"/>
        <v>0</v>
      </c>
      <c r="Z1489" s="35">
        <f t="shared" si="1193"/>
        <v>0</v>
      </c>
      <c r="AA1489" s="35">
        <f t="shared" si="1193"/>
        <v>0</v>
      </c>
      <c r="AB1489" s="35">
        <f t="shared" si="1193"/>
        <v>0</v>
      </c>
      <c r="AC1489" s="35">
        <f t="shared" si="1193"/>
        <v>0</v>
      </c>
      <c r="AD1489" s="35">
        <f t="shared" si="1193"/>
        <v>0</v>
      </c>
      <c r="AE1489" s="35">
        <f t="shared" si="1193"/>
        <v>0</v>
      </c>
      <c r="AF1489" s="35">
        <f t="shared" si="1193"/>
        <v>0</v>
      </c>
      <c r="AG1489" s="35">
        <f t="shared" si="1193"/>
        <v>0</v>
      </c>
      <c r="AH1489" s="35">
        <f t="shared" si="1193"/>
        <v>0</v>
      </c>
      <c r="AI1489" s="35">
        <f t="shared" si="1193"/>
        <v>0</v>
      </c>
      <c r="AJ1489" s="35">
        <f t="shared" si="1193"/>
        <v>0</v>
      </c>
      <c r="AK1489" s="35">
        <f t="shared" si="1193"/>
        <v>0</v>
      </c>
      <c r="AL1489" s="35">
        <f t="shared" si="1193"/>
        <v>0</v>
      </c>
      <c r="AM1489" s="35">
        <f t="shared" si="1193"/>
        <v>0</v>
      </c>
      <c r="AN1489" s="35">
        <f t="shared" si="1193"/>
        <v>0</v>
      </c>
      <c r="AO1489" s="35">
        <f t="shared" si="1193"/>
        <v>0</v>
      </c>
      <c r="AP1489" s="35">
        <f t="shared" si="1193"/>
        <v>0</v>
      </c>
      <c r="AQ1489" s="35">
        <f t="shared" si="1193"/>
        <v>0</v>
      </c>
      <c r="AR1489" s="35">
        <f t="shared" si="1193"/>
        <v>0</v>
      </c>
      <c r="AS1489" s="35">
        <f t="shared" si="1193"/>
        <v>0</v>
      </c>
      <c r="AT1489" s="35">
        <f t="shared" si="1193"/>
        <v>0</v>
      </c>
      <c r="AU1489" s="35">
        <f t="shared" si="1193"/>
        <v>0</v>
      </c>
      <c r="AV1489" s="35">
        <f t="shared" si="1193"/>
        <v>0</v>
      </c>
    </row>
    <row r="1490" spans="1:48" ht="153" x14ac:dyDescent="0.5">
      <c r="A1490" s="53">
        <v>1377</v>
      </c>
      <c r="B1490" s="50" t="s">
        <v>2798</v>
      </c>
      <c r="C1490" s="51" t="s">
        <v>2799</v>
      </c>
      <c r="D1490" s="52">
        <v>2018</v>
      </c>
      <c r="E1490" s="52">
        <v>2021</v>
      </c>
      <c r="F1490" s="33">
        <v>12937.14</v>
      </c>
      <c r="G1490" s="34">
        <f t="shared" ref="G1490:H1492" si="1194">N1490+U1490+AB1490+AI1490+AP1490</f>
        <v>0.3</v>
      </c>
      <c r="H1490" s="34">
        <f t="shared" si="1194"/>
        <v>0.63</v>
      </c>
      <c r="I1490" s="34">
        <f t="shared" ref="I1490:I1492" si="1195">J1490+K1490+L1490</f>
        <v>12229.59</v>
      </c>
      <c r="J1490" s="34">
        <f t="shared" ref="J1490:M1492" si="1196">Q1490+X1490+AE1490+AL1490+AS1490</f>
        <v>12229.59</v>
      </c>
      <c r="K1490" s="34">
        <f t="shared" si="1196"/>
        <v>0</v>
      </c>
      <c r="L1490" s="34">
        <f t="shared" si="1196"/>
        <v>0</v>
      </c>
      <c r="M1490" s="34">
        <f t="shared" si="1196"/>
        <v>0</v>
      </c>
      <c r="N1490" s="34">
        <v>0</v>
      </c>
      <c r="O1490" s="34">
        <v>0</v>
      </c>
      <c r="P1490" s="34">
        <f t="shared" ref="P1490:P1492" si="1197">Q1490+R1490+S1490</f>
        <v>2445.9180000000001</v>
      </c>
      <c r="Q1490" s="34">
        <v>2445.9180000000001</v>
      </c>
      <c r="R1490" s="34">
        <v>0</v>
      </c>
      <c r="S1490" s="34">
        <v>0</v>
      </c>
      <c r="T1490" s="34">
        <v>0</v>
      </c>
      <c r="U1490" s="34">
        <v>0.3</v>
      </c>
      <c r="V1490" s="34">
        <v>0.63</v>
      </c>
      <c r="W1490" s="34">
        <f t="shared" ref="W1490:W1492" si="1198">X1490+Y1490+Z1490</f>
        <v>9783.6720000000005</v>
      </c>
      <c r="X1490" s="34">
        <v>9783.6720000000005</v>
      </c>
      <c r="Y1490" s="34">
        <v>0</v>
      </c>
      <c r="Z1490" s="34">
        <v>0</v>
      </c>
      <c r="AA1490" s="34">
        <v>0</v>
      </c>
      <c r="AB1490" s="34">
        <v>0</v>
      </c>
      <c r="AC1490" s="34">
        <v>0</v>
      </c>
      <c r="AD1490" s="34">
        <f t="shared" ref="AD1490:AD1492" si="1199">AE1490+AF1490+AG1490</f>
        <v>0</v>
      </c>
      <c r="AE1490" s="34">
        <v>0</v>
      </c>
      <c r="AF1490" s="34">
        <v>0</v>
      </c>
      <c r="AG1490" s="34">
        <v>0</v>
      </c>
      <c r="AH1490" s="34">
        <v>0</v>
      </c>
      <c r="AI1490" s="34">
        <v>0</v>
      </c>
      <c r="AJ1490" s="34">
        <v>0</v>
      </c>
      <c r="AK1490" s="34">
        <f t="shared" ref="AK1490:AK1492" si="1200">AL1490+AM1490+AN1490</f>
        <v>0</v>
      </c>
      <c r="AL1490" s="34">
        <v>0</v>
      </c>
      <c r="AM1490" s="34">
        <v>0</v>
      </c>
      <c r="AN1490" s="34">
        <v>0</v>
      </c>
      <c r="AO1490" s="34">
        <v>0</v>
      </c>
      <c r="AP1490" s="34">
        <v>0</v>
      </c>
      <c r="AQ1490" s="34">
        <v>0</v>
      </c>
      <c r="AR1490" s="34">
        <f t="shared" ref="AR1490:AR1492" si="1201">AS1490+AT1490+AU1490</f>
        <v>0</v>
      </c>
      <c r="AS1490" s="34">
        <v>0</v>
      </c>
      <c r="AT1490" s="34">
        <v>0</v>
      </c>
      <c r="AU1490" s="34">
        <v>0</v>
      </c>
      <c r="AV1490" s="34">
        <v>0</v>
      </c>
    </row>
    <row r="1491" spans="1:48" ht="114.75" x14ac:dyDescent="0.5">
      <c r="A1491" s="53">
        <v>1378</v>
      </c>
      <c r="B1491" s="50" t="s">
        <v>2800</v>
      </c>
      <c r="C1491" s="51" t="s">
        <v>2801</v>
      </c>
      <c r="D1491" s="52">
        <v>2020</v>
      </c>
      <c r="E1491" s="52">
        <v>2021</v>
      </c>
      <c r="F1491" s="33">
        <v>2441.4699999999998</v>
      </c>
      <c r="G1491" s="34">
        <f t="shared" si="1194"/>
        <v>0.4</v>
      </c>
      <c r="H1491" s="34">
        <f t="shared" si="1194"/>
        <v>0.4</v>
      </c>
      <c r="I1491" s="34">
        <f t="shared" si="1195"/>
        <v>941.43</v>
      </c>
      <c r="J1491" s="34">
        <f t="shared" si="1196"/>
        <v>941.43</v>
      </c>
      <c r="K1491" s="34">
        <f t="shared" si="1196"/>
        <v>0</v>
      </c>
      <c r="L1491" s="34">
        <f t="shared" si="1196"/>
        <v>0</v>
      </c>
      <c r="M1491" s="34">
        <f t="shared" si="1196"/>
        <v>0</v>
      </c>
      <c r="N1491" s="34">
        <v>0</v>
      </c>
      <c r="O1491" s="34">
        <v>0</v>
      </c>
      <c r="P1491" s="34">
        <f t="shared" si="1197"/>
        <v>841.43</v>
      </c>
      <c r="Q1491" s="34">
        <v>841.43</v>
      </c>
      <c r="R1491" s="34">
        <v>0</v>
      </c>
      <c r="S1491" s="34">
        <v>0</v>
      </c>
      <c r="T1491" s="34">
        <v>0</v>
      </c>
      <c r="U1491" s="34">
        <v>0.4</v>
      </c>
      <c r="V1491" s="34">
        <v>0.4</v>
      </c>
      <c r="W1491" s="34">
        <f t="shared" si="1198"/>
        <v>100</v>
      </c>
      <c r="X1491" s="34">
        <f>100</f>
        <v>100</v>
      </c>
      <c r="Y1491" s="34">
        <v>0</v>
      </c>
      <c r="Z1491" s="34">
        <v>0</v>
      </c>
      <c r="AA1491" s="34">
        <v>0</v>
      </c>
      <c r="AB1491" s="34">
        <v>0</v>
      </c>
      <c r="AC1491" s="34">
        <v>0</v>
      </c>
      <c r="AD1491" s="34">
        <f t="shared" si="1199"/>
        <v>0</v>
      </c>
      <c r="AE1491" s="34">
        <v>0</v>
      </c>
      <c r="AF1491" s="34">
        <v>0</v>
      </c>
      <c r="AG1491" s="34">
        <v>0</v>
      </c>
      <c r="AH1491" s="34">
        <v>0</v>
      </c>
      <c r="AI1491" s="34">
        <v>0</v>
      </c>
      <c r="AJ1491" s="34">
        <v>0</v>
      </c>
      <c r="AK1491" s="34">
        <f t="shared" si="1200"/>
        <v>0</v>
      </c>
      <c r="AL1491" s="34">
        <v>0</v>
      </c>
      <c r="AM1491" s="34">
        <v>0</v>
      </c>
      <c r="AN1491" s="34">
        <v>0</v>
      </c>
      <c r="AO1491" s="34">
        <v>0</v>
      </c>
      <c r="AP1491" s="34">
        <v>0</v>
      </c>
      <c r="AQ1491" s="34">
        <v>0</v>
      </c>
      <c r="AR1491" s="34">
        <f t="shared" si="1201"/>
        <v>0</v>
      </c>
      <c r="AS1491" s="34">
        <v>0</v>
      </c>
      <c r="AT1491" s="34">
        <v>0</v>
      </c>
      <c r="AU1491" s="34">
        <v>0</v>
      </c>
      <c r="AV1491" s="34">
        <v>0</v>
      </c>
    </row>
    <row r="1492" spans="1:48" ht="76.5" x14ac:dyDescent="0.5">
      <c r="A1492" s="53">
        <v>1379</v>
      </c>
      <c r="B1492" s="50" t="s">
        <v>2802</v>
      </c>
      <c r="C1492" s="51" t="s">
        <v>2803</v>
      </c>
      <c r="D1492" s="52">
        <v>2020</v>
      </c>
      <c r="E1492" s="52">
        <v>2021</v>
      </c>
      <c r="F1492" s="33">
        <v>1665.52</v>
      </c>
      <c r="G1492" s="34">
        <f t="shared" si="1194"/>
        <v>0.1</v>
      </c>
      <c r="H1492" s="34">
        <f t="shared" si="1194"/>
        <v>0.25</v>
      </c>
      <c r="I1492" s="34">
        <f t="shared" si="1195"/>
        <v>1665.5200000000002</v>
      </c>
      <c r="J1492" s="34">
        <f t="shared" si="1196"/>
        <v>1665.5200000000002</v>
      </c>
      <c r="K1492" s="34">
        <f t="shared" si="1196"/>
        <v>0</v>
      </c>
      <c r="L1492" s="34">
        <f t="shared" si="1196"/>
        <v>0</v>
      </c>
      <c r="M1492" s="34">
        <f t="shared" si="1196"/>
        <v>0</v>
      </c>
      <c r="N1492" s="34">
        <v>0</v>
      </c>
      <c r="O1492" s="34">
        <v>0</v>
      </c>
      <c r="P1492" s="34">
        <f t="shared" si="1197"/>
        <v>333.10400000000004</v>
      </c>
      <c r="Q1492" s="34">
        <v>333.10400000000004</v>
      </c>
      <c r="R1492" s="34">
        <v>0</v>
      </c>
      <c r="S1492" s="34">
        <v>0</v>
      </c>
      <c r="T1492" s="34">
        <v>0</v>
      </c>
      <c r="U1492" s="34">
        <v>0.1</v>
      </c>
      <c r="V1492" s="34">
        <v>0.25</v>
      </c>
      <c r="W1492" s="34">
        <f t="shared" si="1198"/>
        <v>1332.4160000000002</v>
      </c>
      <c r="X1492" s="34">
        <v>1332.4160000000002</v>
      </c>
      <c r="Y1492" s="34">
        <v>0</v>
      </c>
      <c r="Z1492" s="34">
        <v>0</v>
      </c>
      <c r="AA1492" s="34">
        <v>0</v>
      </c>
      <c r="AB1492" s="34">
        <v>0</v>
      </c>
      <c r="AC1492" s="34">
        <v>0</v>
      </c>
      <c r="AD1492" s="34">
        <f t="shared" si="1199"/>
        <v>0</v>
      </c>
      <c r="AE1492" s="34">
        <v>0</v>
      </c>
      <c r="AF1492" s="34">
        <v>0</v>
      </c>
      <c r="AG1492" s="34">
        <v>0</v>
      </c>
      <c r="AH1492" s="34">
        <v>0</v>
      </c>
      <c r="AI1492" s="34">
        <v>0</v>
      </c>
      <c r="AJ1492" s="34">
        <v>0</v>
      </c>
      <c r="AK1492" s="34">
        <f t="shared" si="1200"/>
        <v>0</v>
      </c>
      <c r="AL1492" s="34">
        <v>0</v>
      </c>
      <c r="AM1492" s="34">
        <v>0</v>
      </c>
      <c r="AN1492" s="34">
        <v>0</v>
      </c>
      <c r="AO1492" s="34">
        <v>0</v>
      </c>
      <c r="AP1492" s="34">
        <v>0</v>
      </c>
      <c r="AQ1492" s="34">
        <v>0</v>
      </c>
      <c r="AR1492" s="34">
        <f t="shared" si="1201"/>
        <v>0</v>
      </c>
      <c r="AS1492" s="34">
        <v>0</v>
      </c>
      <c r="AT1492" s="34">
        <v>0</v>
      </c>
      <c r="AU1492" s="34">
        <v>0</v>
      </c>
      <c r="AV1492" s="34">
        <v>0</v>
      </c>
    </row>
    <row r="1493" spans="1:48" ht="38.25" x14ac:dyDescent="0.5">
      <c r="A1493" s="53"/>
      <c r="B1493" s="43" t="s">
        <v>1364</v>
      </c>
      <c r="C1493" s="48"/>
      <c r="D1493" s="52"/>
      <c r="E1493" s="45"/>
      <c r="F1493" s="35">
        <f>SUM(F1494:F1494)</f>
        <v>6469.7798499999999</v>
      </c>
      <c r="G1493" s="35">
        <f t="shared" ref="G1493:AV1493" si="1202">SUM(G1494:G1494)</f>
        <v>1.252</v>
      </c>
      <c r="H1493" s="35">
        <f t="shared" si="1202"/>
        <v>0.16</v>
      </c>
      <c r="I1493" s="35">
        <f t="shared" si="1202"/>
        <v>6467.18</v>
      </c>
      <c r="J1493" s="35">
        <f t="shared" si="1202"/>
        <v>6467.18</v>
      </c>
      <c r="K1493" s="35">
        <f t="shared" si="1202"/>
        <v>0</v>
      </c>
      <c r="L1493" s="35">
        <f t="shared" si="1202"/>
        <v>0</v>
      </c>
      <c r="M1493" s="35">
        <f t="shared" si="1202"/>
        <v>0</v>
      </c>
      <c r="N1493" s="35">
        <f t="shared" si="1202"/>
        <v>1.252</v>
      </c>
      <c r="O1493" s="35">
        <f t="shared" si="1202"/>
        <v>0.16</v>
      </c>
      <c r="P1493" s="35">
        <f t="shared" si="1202"/>
        <v>6467.18</v>
      </c>
      <c r="Q1493" s="35">
        <f t="shared" si="1202"/>
        <v>6467.18</v>
      </c>
      <c r="R1493" s="35">
        <f t="shared" si="1202"/>
        <v>0</v>
      </c>
      <c r="S1493" s="35">
        <f t="shared" si="1202"/>
        <v>0</v>
      </c>
      <c r="T1493" s="35">
        <f t="shared" si="1202"/>
        <v>0</v>
      </c>
      <c r="U1493" s="35">
        <f t="shared" si="1202"/>
        <v>0</v>
      </c>
      <c r="V1493" s="35">
        <f t="shared" si="1202"/>
        <v>0</v>
      </c>
      <c r="W1493" s="35">
        <f t="shared" si="1202"/>
        <v>0</v>
      </c>
      <c r="X1493" s="35">
        <f t="shared" si="1202"/>
        <v>0</v>
      </c>
      <c r="Y1493" s="35">
        <f t="shared" si="1202"/>
        <v>0</v>
      </c>
      <c r="Z1493" s="35">
        <f t="shared" si="1202"/>
        <v>0</v>
      </c>
      <c r="AA1493" s="35">
        <f t="shared" si="1202"/>
        <v>0</v>
      </c>
      <c r="AB1493" s="35">
        <f t="shared" si="1202"/>
        <v>0</v>
      </c>
      <c r="AC1493" s="35">
        <f t="shared" si="1202"/>
        <v>0</v>
      </c>
      <c r="AD1493" s="35">
        <f t="shared" si="1202"/>
        <v>0</v>
      </c>
      <c r="AE1493" s="35">
        <f t="shared" si="1202"/>
        <v>0</v>
      </c>
      <c r="AF1493" s="35">
        <f t="shared" si="1202"/>
        <v>0</v>
      </c>
      <c r="AG1493" s="35">
        <f t="shared" si="1202"/>
        <v>0</v>
      </c>
      <c r="AH1493" s="35">
        <f t="shared" si="1202"/>
        <v>0</v>
      </c>
      <c r="AI1493" s="35">
        <f t="shared" si="1202"/>
        <v>0</v>
      </c>
      <c r="AJ1493" s="35">
        <f t="shared" si="1202"/>
        <v>0</v>
      </c>
      <c r="AK1493" s="35">
        <f t="shared" si="1202"/>
        <v>0</v>
      </c>
      <c r="AL1493" s="35">
        <f t="shared" si="1202"/>
        <v>0</v>
      </c>
      <c r="AM1493" s="35">
        <f t="shared" si="1202"/>
        <v>0</v>
      </c>
      <c r="AN1493" s="35">
        <f t="shared" si="1202"/>
        <v>0</v>
      </c>
      <c r="AO1493" s="35">
        <f t="shared" si="1202"/>
        <v>0</v>
      </c>
      <c r="AP1493" s="35">
        <f t="shared" si="1202"/>
        <v>0</v>
      </c>
      <c r="AQ1493" s="35">
        <f t="shared" si="1202"/>
        <v>0</v>
      </c>
      <c r="AR1493" s="35">
        <f t="shared" si="1202"/>
        <v>0</v>
      </c>
      <c r="AS1493" s="35">
        <f t="shared" si="1202"/>
        <v>0</v>
      </c>
      <c r="AT1493" s="35">
        <f t="shared" si="1202"/>
        <v>0</v>
      </c>
      <c r="AU1493" s="35">
        <f t="shared" si="1202"/>
        <v>0</v>
      </c>
      <c r="AV1493" s="35">
        <f t="shared" si="1202"/>
        <v>0</v>
      </c>
    </row>
    <row r="1494" spans="1:48" ht="114.75" x14ac:dyDescent="0.5">
      <c r="A1494" s="53">
        <v>1380</v>
      </c>
      <c r="B1494" s="50" t="s">
        <v>2804</v>
      </c>
      <c r="C1494" s="51" t="s">
        <v>2805</v>
      </c>
      <c r="D1494" s="52">
        <v>2019</v>
      </c>
      <c r="E1494" s="52">
        <v>2020</v>
      </c>
      <c r="F1494" s="33">
        <v>6469.7798499999999</v>
      </c>
      <c r="G1494" s="34">
        <f>N1494+U1494+AB1494+AI1494+AP1494</f>
        <v>1.252</v>
      </c>
      <c r="H1494" s="34">
        <f>O1494+V1494+AC1494+AJ1494+AQ1494</f>
        <v>0.16</v>
      </c>
      <c r="I1494" s="34">
        <f>J1494+K1494+L1494</f>
        <v>6467.18</v>
      </c>
      <c r="J1494" s="34">
        <f>Q1494+X1494+AE1494+AL1494+AS1494</f>
        <v>6467.18</v>
      </c>
      <c r="K1494" s="34">
        <f>R1494+Y1494+AF1494+AM1494+AT1494</f>
        <v>0</v>
      </c>
      <c r="L1494" s="34">
        <f>S1494+Z1494+AG1494+AN1494+AU1494</f>
        <v>0</v>
      </c>
      <c r="M1494" s="34">
        <f>T1494+AA1494+AH1494+AO1494+AV1494</f>
        <v>0</v>
      </c>
      <c r="N1494" s="34">
        <v>1.252</v>
      </c>
      <c r="O1494" s="34">
        <v>0.16</v>
      </c>
      <c r="P1494" s="34">
        <f>Q1494+R1494+S1494</f>
        <v>6467.18</v>
      </c>
      <c r="Q1494" s="34">
        <v>6467.18</v>
      </c>
      <c r="R1494" s="34">
        <v>0</v>
      </c>
      <c r="S1494" s="34">
        <v>0</v>
      </c>
      <c r="T1494" s="34">
        <v>0</v>
      </c>
      <c r="U1494" s="34">
        <v>0</v>
      </c>
      <c r="V1494" s="34">
        <v>0</v>
      </c>
      <c r="W1494" s="34">
        <f>X1494+Y1494+Z1494</f>
        <v>0</v>
      </c>
      <c r="X1494" s="34">
        <v>0</v>
      </c>
      <c r="Y1494" s="34">
        <v>0</v>
      </c>
      <c r="Z1494" s="34">
        <v>0</v>
      </c>
      <c r="AA1494" s="34">
        <v>0</v>
      </c>
      <c r="AB1494" s="34">
        <v>0</v>
      </c>
      <c r="AC1494" s="34">
        <v>0</v>
      </c>
      <c r="AD1494" s="34">
        <f>AE1494+AF1494+AG1494</f>
        <v>0</v>
      </c>
      <c r="AE1494" s="34">
        <v>0</v>
      </c>
      <c r="AF1494" s="34">
        <v>0</v>
      </c>
      <c r="AG1494" s="34">
        <v>0</v>
      </c>
      <c r="AH1494" s="34">
        <v>0</v>
      </c>
      <c r="AI1494" s="34">
        <v>0</v>
      </c>
      <c r="AJ1494" s="34">
        <v>0</v>
      </c>
      <c r="AK1494" s="34">
        <f>AL1494+AM1494+AN1494</f>
        <v>0</v>
      </c>
      <c r="AL1494" s="34">
        <v>0</v>
      </c>
      <c r="AM1494" s="34">
        <v>0</v>
      </c>
      <c r="AN1494" s="34">
        <v>0</v>
      </c>
      <c r="AO1494" s="34">
        <v>0</v>
      </c>
      <c r="AP1494" s="34">
        <v>0</v>
      </c>
      <c r="AQ1494" s="34">
        <v>0</v>
      </c>
      <c r="AR1494" s="34">
        <f>AS1494+AT1494+AU1494</f>
        <v>0</v>
      </c>
      <c r="AS1494" s="34">
        <v>0</v>
      </c>
      <c r="AT1494" s="34">
        <v>0</v>
      </c>
      <c r="AU1494" s="34">
        <v>0</v>
      </c>
      <c r="AV1494" s="34">
        <v>0</v>
      </c>
    </row>
    <row r="1495" spans="1:48" s="24" customFormat="1" ht="38.25" x14ac:dyDescent="0.45">
      <c r="A1495" s="53"/>
      <c r="B1495" s="55" t="s">
        <v>1151</v>
      </c>
      <c r="C1495" s="48"/>
      <c r="D1495" s="45"/>
      <c r="E1495" s="45"/>
      <c r="F1495" s="35">
        <f>SUM(F1496)</f>
        <v>2957.0243700000001</v>
      </c>
      <c r="G1495" s="35">
        <f t="shared" ref="G1495:AV1495" si="1203">SUM(G1496)</f>
        <v>3.9E-2</v>
      </c>
      <c r="H1495" s="35">
        <f t="shared" si="1203"/>
        <v>0.25</v>
      </c>
      <c r="I1495" s="35">
        <f t="shared" si="1203"/>
        <v>2956.78</v>
      </c>
      <c r="J1495" s="35">
        <f t="shared" si="1203"/>
        <v>2956.78</v>
      </c>
      <c r="K1495" s="35">
        <f t="shared" si="1203"/>
        <v>0</v>
      </c>
      <c r="L1495" s="35">
        <f t="shared" si="1203"/>
        <v>0</v>
      </c>
      <c r="M1495" s="35">
        <f t="shared" si="1203"/>
        <v>0</v>
      </c>
      <c r="N1495" s="35">
        <f t="shared" si="1203"/>
        <v>3.9E-2</v>
      </c>
      <c r="O1495" s="35">
        <f t="shared" si="1203"/>
        <v>0.25</v>
      </c>
      <c r="P1495" s="35">
        <f t="shared" si="1203"/>
        <v>2956.78</v>
      </c>
      <c r="Q1495" s="35">
        <f t="shared" si="1203"/>
        <v>2956.78</v>
      </c>
      <c r="R1495" s="35">
        <f t="shared" si="1203"/>
        <v>0</v>
      </c>
      <c r="S1495" s="35">
        <f t="shared" si="1203"/>
        <v>0</v>
      </c>
      <c r="T1495" s="35">
        <f t="shared" si="1203"/>
        <v>0</v>
      </c>
      <c r="U1495" s="35">
        <f t="shared" si="1203"/>
        <v>0</v>
      </c>
      <c r="V1495" s="35">
        <f t="shared" si="1203"/>
        <v>0</v>
      </c>
      <c r="W1495" s="35">
        <f t="shared" si="1203"/>
        <v>0</v>
      </c>
      <c r="X1495" s="35">
        <f t="shared" si="1203"/>
        <v>0</v>
      </c>
      <c r="Y1495" s="35">
        <f t="shared" si="1203"/>
        <v>0</v>
      </c>
      <c r="Z1495" s="35">
        <f t="shared" si="1203"/>
        <v>0</v>
      </c>
      <c r="AA1495" s="35">
        <f t="shared" si="1203"/>
        <v>0</v>
      </c>
      <c r="AB1495" s="35">
        <f t="shared" si="1203"/>
        <v>0</v>
      </c>
      <c r="AC1495" s="35">
        <f t="shared" si="1203"/>
        <v>0</v>
      </c>
      <c r="AD1495" s="35">
        <f t="shared" si="1203"/>
        <v>0</v>
      </c>
      <c r="AE1495" s="35">
        <f t="shared" si="1203"/>
        <v>0</v>
      </c>
      <c r="AF1495" s="35">
        <f t="shared" si="1203"/>
        <v>0</v>
      </c>
      <c r="AG1495" s="35">
        <f t="shared" si="1203"/>
        <v>0</v>
      </c>
      <c r="AH1495" s="35">
        <f t="shared" si="1203"/>
        <v>0</v>
      </c>
      <c r="AI1495" s="35">
        <f t="shared" si="1203"/>
        <v>0</v>
      </c>
      <c r="AJ1495" s="35">
        <f t="shared" si="1203"/>
        <v>0</v>
      </c>
      <c r="AK1495" s="35">
        <f t="shared" si="1203"/>
        <v>0</v>
      </c>
      <c r="AL1495" s="35">
        <f t="shared" si="1203"/>
        <v>0</v>
      </c>
      <c r="AM1495" s="35">
        <f t="shared" si="1203"/>
        <v>0</v>
      </c>
      <c r="AN1495" s="35">
        <f t="shared" si="1203"/>
        <v>0</v>
      </c>
      <c r="AO1495" s="35">
        <f t="shared" si="1203"/>
        <v>0</v>
      </c>
      <c r="AP1495" s="35">
        <f t="shared" si="1203"/>
        <v>0</v>
      </c>
      <c r="AQ1495" s="35">
        <f t="shared" si="1203"/>
        <v>0</v>
      </c>
      <c r="AR1495" s="35">
        <f t="shared" si="1203"/>
        <v>0</v>
      </c>
      <c r="AS1495" s="35">
        <f t="shared" si="1203"/>
        <v>0</v>
      </c>
      <c r="AT1495" s="35">
        <f t="shared" si="1203"/>
        <v>0</v>
      </c>
      <c r="AU1495" s="35">
        <f t="shared" si="1203"/>
        <v>0</v>
      </c>
      <c r="AV1495" s="35">
        <f t="shared" si="1203"/>
        <v>0</v>
      </c>
    </row>
    <row r="1496" spans="1:48" ht="114.75" x14ac:dyDescent="0.5">
      <c r="A1496" s="53">
        <v>1381</v>
      </c>
      <c r="B1496" s="50" t="s">
        <v>2806</v>
      </c>
      <c r="C1496" s="51" t="s">
        <v>2807</v>
      </c>
      <c r="D1496" s="52">
        <v>2019</v>
      </c>
      <c r="E1496" s="52">
        <v>2020</v>
      </c>
      <c r="F1496" s="33">
        <v>2957.0243700000001</v>
      </c>
      <c r="G1496" s="34">
        <f>N1496+U1496+AB1496+AI1496+AP1496</f>
        <v>3.9E-2</v>
      </c>
      <c r="H1496" s="34">
        <f>O1496+V1496+AC1496+AJ1496+AQ1496</f>
        <v>0.25</v>
      </c>
      <c r="I1496" s="34">
        <f>J1496+K1496+L1496</f>
        <v>2956.78</v>
      </c>
      <c r="J1496" s="34">
        <f>Q1496+X1496+AE1496+AL1496+AS1496</f>
        <v>2956.78</v>
      </c>
      <c r="K1496" s="34">
        <f>R1496+Y1496+AF1496+AM1496+AT1496</f>
        <v>0</v>
      </c>
      <c r="L1496" s="34">
        <f>S1496+Z1496+AG1496+AN1496+AU1496</f>
        <v>0</v>
      </c>
      <c r="M1496" s="34">
        <f>T1496+AA1496+AH1496+AO1496+AV1496</f>
        <v>0</v>
      </c>
      <c r="N1496" s="34">
        <v>3.9E-2</v>
      </c>
      <c r="O1496" s="34">
        <v>0.25</v>
      </c>
      <c r="P1496" s="34">
        <f>Q1496+R1496+S1496</f>
        <v>2956.78</v>
      </c>
      <c r="Q1496" s="34">
        <v>2956.78</v>
      </c>
      <c r="R1496" s="34">
        <v>0</v>
      </c>
      <c r="S1496" s="34">
        <v>0</v>
      </c>
      <c r="T1496" s="34">
        <v>0</v>
      </c>
      <c r="U1496" s="34">
        <v>0</v>
      </c>
      <c r="V1496" s="34">
        <v>0</v>
      </c>
      <c r="W1496" s="34">
        <f>X1496+Y1496+Z1496</f>
        <v>0</v>
      </c>
      <c r="X1496" s="34">
        <v>0</v>
      </c>
      <c r="Y1496" s="34">
        <v>0</v>
      </c>
      <c r="Z1496" s="34">
        <v>0</v>
      </c>
      <c r="AA1496" s="34">
        <v>0</v>
      </c>
      <c r="AB1496" s="34">
        <v>0</v>
      </c>
      <c r="AC1496" s="34">
        <v>0</v>
      </c>
      <c r="AD1496" s="34">
        <f>AE1496+AF1496+AG1496</f>
        <v>0</v>
      </c>
      <c r="AE1496" s="34">
        <v>0</v>
      </c>
      <c r="AF1496" s="34">
        <v>0</v>
      </c>
      <c r="AG1496" s="34">
        <v>0</v>
      </c>
      <c r="AH1496" s="34">
        <v>0</v>
      </c>
      <c r="AI1496" s="34">
        <v>0</v>
      </c>
      <c r="AJ1496" s="34">
        <v>0</v>
      </c>
      <c r="AK1496" s="34">
        <f>AL1496+AM1496+AN1496</f>
        <v>0</v>
      </c>
      <c r="AL1496" s="34">
        <v>0</v>
      </c>
      <c r="AM1496" s="34">
        <v>0</v>
      </c>
      <c r="AN1496" s="34">
        <v>0</v>
      </c>
      <c r="AO1496" s="34">
        <v>0</v>
      </c>
      <c r="AP1496" s="34">
        <v>0</v>
      </c>
      <c r="AQ1496" s="34">
        <v>0</v>
      </c>
      <c r="AR1496" s="34">
        <f>AS1496+AT1496+AU1496</f>
        <v>0</v>
      </c>
      <c r="AS1496" s="34">
        <v>0</v>
      </c>
      <c r="AT1496" s="34">
        <v>0</v>
      </c>
      <c r="AU1496" s="34">
        <v>0</v>
      </c>
      <c r="AV1496" s="34">
        <v>0</v>
      </c>
    </row>
    <row r="1497" spans="1:48" s="24" customFormat="1" ht="38.25" x14ac:dyDescent="0.45">
      <c r="A1497" s="53"/>
      <c r="B1497" s="55" t="s">
        <v>1297</v>
      </c>
      <c r="C1497" s="48"/>
      <c r="D1497" s="45"/>
      <c r="E1497" s="45"/>
      <c r="F1497" s="35">
        <f>SUM(F1498)</f>
        <v>11126.71</v>
      </c>
      <c r="G1497" s="35">
        <f t="shared" ref="G1497:AV1497" si="1204">SUM(G1498)</f>
        <v>2.2000000000000002</v>
      </c>
      <c r="H1497" s="35">
        <f t="shared" si="1204"/>
        <v>0.25</v>
      </c>
      <c r="I1497" s="35">
        <f t="shared" si="1204"/>
        <v>9526.7119999999995</v>
      </c>
      <c r="J1497" s="35">
        <f t="shared" si="1204"/>
        <v>9526.7119999999995</v>
      </c>
      <c r="K1497" s="35">
        <f t="shared" si="1204"/>
        <v>0</v>
      </c>
      <c r="L1497" s="35">
        <f t="shared" si="1204"/>
        <v>0</v>
      </c>
      <c r="M1497" s="35">
        <f t="shared" si="1204"/>
        <v>0</v>
      </c>
      <c r="N1497" s="35">
        <f t="shared" si="1204"/>
        <v>0</v>
      </c>
      <c r="O1497" s="35">
        <f t="shared" si="1204"/>
        <v>0</v>
      </c>
      <c r="P1497" s="35">
        <f t="shared" si="1204"/>
        <v>982.62</v>
      </c>
      <c r="Q1497" s="35">
        <f t="shared" si="1204"/>
        <v>982.62</v>
      </c>
      <c r="R1497" s="35">
        <f t="shared" si="1204"/>
        <v>0</v>
      </c>
      <c r="S1497" s="35">
        <f t="shared" si="1204"/>
        <v>0</v>
      </c>
      <c r="T1497" s="35">
        <f t="shared" si="1204"/>
        <v>0</v>
      </c>
      <c r="U1497" s="35">
        <f t="shared" si="1204"/>
        <v>0</v>
      </c>
      <c r="V1497" s="35">
        <f t="shared" si="1204"/>
        <v>0</v>
      </c>
      <c r="W1497" s="35">
        <f t="shared" si="1204"/>
        <v>2225.3420000000001</v>
      </c>
      <c r="X1497" s="35">
        <f t="shared" si="1204"/>
        <v>2225.3420000000001</v>
      </c>
      <c r="Y1497" s="35">
        <f t="shared" si="1204"/>
        <v>0</v>
      </c>
      <c r="Z1497" s="35">
        <f t="shared" si="1204"/>
        <v>0</v>
      </c>
      <c r="AA1497" s="35">
        <f t="shared" si="1204"/>
        <v>0</v>
      </c>
      <c r="AB1497" s="35">
        <f t="shared" si="1204"/>
        <v>2.2000000000000002</v>
      </c>
      <c r="AC1497" s="35">
        <f t="shared" si="1204"/>
        <v>0.25</v>
      </c>
      <c r="AD1497" s="35">
        <f t="shared" si="1204"/>
        <v>318.75</v>
      </c>
      <c r="AE1497" s="35">
        <f t="shared" si="1204"/>
        <v>318.75</v>
      </c>
      <c r="AF1497" s="35">
        <f t="shared" si="1204"/>
        <v>0</v>
      </c>
      <c r="AG1497" s="35">
        <f t="shared" si="1204"/>
        <v>0</v>
      </c>
      <c r="AH1497" s="35">
        <f t="shared" si="1204"/>
        <v>0</v>
      </c>
      <c r="AI1497" s="35">
        <f t="shared" si="1204"/>
        <v>0</v>
      </c>
      <c r="AJ1497" s="35">
        <f t="shared" si="1204"/>
        <v>0</v>
      </c>
      <c r="AK1497" s="35">
        <f t="shared" si="1204"/>
        <v>6000</v>
      </c>
      <c r="AL1497" s="35">
        <f t="shared" si="1204"/>
        <v>6000</v>
      </c>
      <c r="AM1497" s="35">
        <f t="shared" si="1204"/>
        <v>0</v>
      </c>
      <c r="AN1497" s="35">
        <f t="shared" si="1204"/>
        <v>0</v>
      </c>
      <c r="AO1497" s="35">
        <f t="shared" si="1204"/>
        <v>0</v>
      </c>
      <c r="AP1497" s="35">
        <f t="shared" si="1204"/>
        <v>0</v>
      </c>
      <c r="AQ1497" s="35">
        <f t="shared" si="1204"/>
        <v>0</v>
      </c>
      <c r="AR1497" s="35">
        <f t="shared" si="1204"/>
        <v>0</v>
      </c>
      <c r="AS1497" s="35">
        <f t="shared" si="1204"/>
        <v>0</v>
      </c>
      <c r="AT1497" s="35">
        <f t="shared" si="1204"/>
        <v>0</v>
      </c>
      <c r="AU1497" s="35">
        <f t="shared" si="1204"/>
        <v>0</v>
      </c>
      <c r="AV1497" s="35">
        <f t="shared" si="1204"/>
        <v>0</v>
      </c>
    </row>
    <row r="1498" spans="1:48" ht="153" x14ac:dyDescent="0.5">
      <c r="A1498" s="53">
        <v>1382</v>
      </c>
      <c r="B1498" s="50" t="s">
        <v>2808</v>
      </c>
      <c r="C1498" s="51" t="s">
        <v>2809</v>
      </c>
      <c r="D1498" s="52">
        <v>2020</v>
      </c>
      <c r="E1498" s="52">
        <v>2022</v>
      </c>
      <c r="F1498" s="33">
        <v>11126.71</v>
      </c>
      <c r="G1498" s="34">
        <f>N1498+U1498+AB1498+AI1498+AP1498</f>
        <v>2.2000000000000002</v>
      </c>
      <c r="H1498" s="34">
        <f>O1498+V1498+AC1498+AJ1498+AQ1498</f>
        <v>0.25</v>
      </c>
      <c r="I1498" s="34">
        <f>J1498+K1498+L1498</f>
        <v>9526.7119999999995</v>
      </c>
      <c r="J1498" s="34">
        <f>Q1498+X1498+AE1498+AL1498+AS1498</f>
        <v>9526.7119999999995</v>
      </c>
      <c r="K1498" s="34">
        <f>R1498+Y1498+AF1498+AM1498+AT1498</f>
        <v>0</v>
      </c>
      <c r="L1498" s="34">
        <f>S1498+Z1498+AG1498+AN1498+AU1498</f>
        <v>0</v>
      </c>
      <c r="M1498" s="34">
        <f>T1498+AA1498+AH1498+AO1498+AV1498</f>
        <v>0</v>
      </c>
      <c r="N1498" s="34">
        <v>0</v>
      </c>
      <c r="O1498" s="34">
        <v>0</v>
      </c>
      <c r="P1498" s="34">
        <f>Q1498+R1498+S1498</f>
        <v>982.62</v>
      </c>
      <c r="Q1498" s="34">
        <v>982.62</v>
      </c>
      <c r="R1498" s="34">
        <v>0</v>
      </c>
      <c r="S1498" s="34">
        <v>0</v>
      </c>
      <c r="T1498" s="34">
        <v>0</v>
      </c>
      <c r="U1498" s="34">
        <v>0</v>
      </c>
      <c r="V1498" s="34">
        <v>0</v>
      </c>
      <c r="W1498" s="34">
        <f>X1498+Y1498+Z1498</f>
        <v>2225.3420000000001</v>
      </c>
      <c r="X1498" s="34">
        <v>2225.3420000000001</v>
      </c>
      <c r="Y1498" s="34">
        <v>0</v>
      </c>
      <c r="Z1498" s="34">
        <v>0</v>
      </c>
      <c r="AA1498" s="34">
        <v>0</v>
      </c>
      <c r="AB1498" s="34">
        <v>2.2000000000000002</v>
      </c>
      <c r="AC1498" s="34">
        <v>0.25</v>
      </c>
      <c r="AD1498" s="34">
        <f>AE1498+AF1498+AG1498</f>
        <v>318.75</v>
      </c>
      <c r="AE1498" s="34">
        <v>318.75</v>
      </c>
      <c r="AF1498" s="34">
        <v>0</v>
      </c>
      <c r="AG1498" s="34">
        <v>0</v>
      </c>
      <c r="AH1498" s="34">
        <v>0</v>
      </c>
      <c r="AI1498" s="34">
        <v>0</v>
      </c>
      <c r="AJ1498" s="34">
        <v>0</v>
      </c>
      <c r="AK1498" s="34">
        <f>AL1498+AM1498+AN1498</f>
        <v>6000</v>
      </c>
      <c r="AL1498" s="34">
        <v>6000</v>
      </c>
      <c r="AM1498" s="34">
        <v>0</v>
      </c>
      <c r="AN1498" s="34">
        <v>0</v>
      </c>
      <c r="AO1498" s="34">
        <v>0</v>
      </c>
      <c r="AP1498" s="34">
        <v>0</v>
      </c>
      <c r="AQ1498" s="34">
        <v>0</v>
      </c>
      <c r="AR1498" s="34">
        <f>AS1498+AT1498+AU1498</f>
        <v>0</v>
      </c>
      <c r="AS1498" s="34">
        <v>0</v>
      </c>
      <c r="AT1498" s="34">
        <v>0</v>
      </c>
      <c r="AU1498" s="34">
        <v>0</v>
      </c>
      <c r="AV1498" s="34">
        <v>0</v>
      </c>
    </row>
    <row r="1499" spans="1:48" s="98" customFormat="1" ht="38.25" x14ac:dyDescent="0.5">
      <c r="A1499" s="99"/>
      <c r="B1499" s="103" t="s">
        <v>2908</v>
      </c>
      <c r="C1499" s="104"/>
      <c r="D1499" s="105"/>
      <c r="E1499" s="105"/>
      <c r="F1499" s="106">
        <f t="shared" ref="F1499:AV1499" si="1205">F1500+F1507+F1512+F1515+F1518+F1520+F1522+F1527+F1538+F1542+F1545+F1549+F1551+F1561+F1563+F1572+F1575+F1585+F1588+F1591+F1618+F1633+F1650+F1659+F1661+F1664+F1670+F1672+F1682+F1688+F1690+F1697+F1703+F1705+F1712+F1707+F1709+F1716+F1714+F1719+F1721</f>
        <v>2504131.85971</v>
      </c>
      <c r="G1499" s="106">
        <f t="shared" si="1205"/>
        <v>196.31700000000004</v>
      </c>
      <c r="H1499" s="106">
        <f t="shared" si="1205"/>
        <v>71.720000000000013</v>
      </c>
      <c r="I1499" s="106">
        <f t="shared" si="1205"/>
        <v>1831815.8254450001</v>
      </c>
      <c r="J1499" s="106">
        <f t="shared" si="1205"/>
        <v>0</v>
      </c>
      <c r="K1499" s="106">
        <f t="shared" si="1205"/>
        <v>0</v>
      </c>
      <c r="L1499" s="106">
        <f t="shared" si="1205"/>
        <v>1831815.8254450001</v>
      </c>
      <c r="M1499" s="106">
        <f t="shared" si="1205"/>
        <v>0</v>
      </c>
      <c r="N1499" s="106">
        <f t="shared" si="1205"/>
        <v>69.163000000000011</v>
      </c>
      <c r="O1499" s="106">
        <f t="shared" si="1205"/>
        <v>26.62</v>
      </c>
      <c r="P1499" s="106">
        <f t="shared" si="1205"/>
        <v>750724.99544500012</v>
      </c>
      <c r="Q1499" s="106">
        <f t="shared" si="1205"/>
        <v>0</v>
      </c>
      <c r="R1499" s="106">
        <f t="shared" si="1205"/>
        <v>0</v>
      </c>
      <c r="S1499" s="106">
        <f t="shared" si="1205"/>
        <v>750724.99544500012</v>
      </c>
      <c r="T1499" s="106">
        <f t="shared" si="1205"/>
        <v>0</v>
      </c>
      <c r="U1499" s="106">
        <f t="shared" si="1205"/>
        <v>93.103999999999985</v>
      </c>
      <c r="V1499" s="106">
        <f t="shared" si="1205"/>
        <v>37.9</v>
      </c>
      <c r="W1499" s="106">
        <f t="shared" si="1205"/>
        <v>770729.74000000011</v>
      </c>
      <c r="X1499" s="106">
        <f t="shared" si="1205"/>
        <v>0</v>
      </c>
      <c r="Y1499" s="106">
        <f t="shared" si="1205"/>
        <v>0</v>
      </c>
      <c r="Z1499" s="106">
        <f t="shared" si="1205"/>
        <v>770729.74000000011</v>
      </c>
      <c r="AA1499" s="106">
        <f t="shared" si="1205"/>
        <v>0</v>
      </c>
      <c r="AB1499" s="106">
        <f t="shared" si="1205"/>
        <v>31.740000000000002</v>
      </c>
      <c r="AC1499" s="106">
        <f t="shared" si="1205"/>
        <v>7.2</v>
      </c>
      <c r="AD1499" s="106">
        <f t="shared" si="1205"/>
        <v>302707.15000000008</v>
      </c>
      <c r="AE1499" s="106">
        <f t="shared" si="1205"/>
        <v>0</v>
      </c>
      <c r="AF1499" s="106">
        <f t="shared" si="1205"/>
        <v>0</v>
      </c>
      <c r="AG1499" s="106">
        <f t="shared" si="1205"/>
        <v>302707.15000000008</v>
      </c>
      <c r="AH1499" s="106">
        <f t="shared" si="1205"/>
        <v>0</v>
      </c>
      <c r="AI1499" s="106">
        <f t="shared" si="1205"/>
        <v>2.3099999999999996</v>
      </c>
      <c r="AJ1499" s="106">
        <f t="shared" si="1205"/>
        <v>0</v>
      </c>
      <c r="AK1499" s="106">
        <f t="shared" si="1205"/>
        <v>7653.9400000000005</v>
      </c>
      <c r="AL1499" s="106">
        <f t="shared" si="1205"/>
        <v>0</v>
      </c>
      <c r="AM1499" s="106">
        <f t="shared" si="1205"/>
        <v>0</v>
      </c>
      <c r="AN1499" s="106">
        <f t="shared" si="1205"/>
        <v>7653.9400000000005</v>
      </c>
      <c r="AO1499" s="106">
        <f t="shared" si="1205"/>
        <v>0</v>
      </c>
      <c r="AP1499" s="106">
        <f t="shared" si="1205"/>
        <v>0</v>
      </c>
      <c r="AQ1499" s="106">
        <f t="shared" si="1205"/>
        <v>0</v>
      </c>
      <c r="AR1499" s="106">
        <f t="shared" si="1205"/>
        <v>0</v>
      </c>
      <c r="AS1499" s="106">
        <f t="shared" si="1205"/>
        <v>0</v>
      </c>
      <c r="AT1499" s="106">
        <f t="shared" si="1205"/>
        <v>0</v>
      </c>
      <c r="AU1499" s="106">
        <f t="shared" si="1205"/>
        <v>0</v>
      </c>
      <c r="AV1499" s="106">
        <f t="shared" si="1205"/>
        <v>0</v>
      </c>
    </row>
    <row r="1500" spans="1:48" ht="38.25" x14ac:dyDescent="0.5">
      <c r="A1500" s="53"/>
      <c r="B1500" s="54" t="s">
        <v>75</v>
      </c>
      <c r="C1500" s="62"/>
      <c r="D1500" s="57"/>
      <c r="E1500" s="57"/>
      <c r="F1500" s="39">
        <f>SUM(F1501:F1506)</f>
        <v>32862.926370000001</v>
      </c>
      <c r="G1500" s="39">
        <f t="shared" ref="G1500:AV1500" si="1206">SUM(G1501:G1506)</f>
        <v>3.9830000000000001</v>
      </c>
      <c r="H1500" s="39">
        <f t="shared" si="1206"/>
        <v>1.8900000000000001</v>
      </c>
      <c r="I1500" s="39">
        <f t="shared" si="1206"/>
        <v>31294.18</v>
      </c>
      <c r="J1500" s="39">
        <f t="shared" si="1206"/>
        <v>0</v>
      </c>
      <c r="K1500" s="39">
        <f t="shared" si="1206"/>
        <v>0</v>
      </c>
      <c r="L1500" s="39">
        <f t="shared" si="1206"/>
        <v>31294.18</v>
      </c>
      <c r="M1500" s="39">
        <f t="shared" si="1206"/>
        <v>0</v>
      </c>
      <c r="N1500" s="39">
        <f t="shared" si="1206"/>
        <v>1.6679999999999999</v>
      </c>
      <c r="O1500" s="39">
        <f t="shared" si="1206"/>
        <v>1.26</v>
      </c>
      <c r="P1500" s="39">
        <f t="shared" si="1206"/>
        <v>14141.150000000001</v>
      </c>
      <c r="Q1500" s="39">
        <f t="shared" si="1206"/>
        <v>0</v>
      </c>
      <c r="R1500" s="39">
        <f t="shared" si="1206"/>
        <v>0</v>
      </c>
      <c r="S1500" s="39">
        <f t="shared" si="1206"/>
        <v>14141.150000000001</v>
      </c>
      <c r="T1500" s="39">
        <f t="shared" si="1206"/>
        <v>0</v>
      </c>
      <c r="U1500" s="39">
        <f>SUM(U1501:U1506)</f>
        <v>2.2250000000000001</v>
      </c>
      <c r="V1500" s="39">
        <f t="shared" si="1206"/>
        <v>0.63</v>
      </c>
      <c r="W1500" s="39">
        <f t="shared" si="1206"/>
        <v>16934.13</v>
      </c>
      <c r="X1500" s="39">
        <f t="shared" si="1206"/>
        <v>0</v>
      </c>
      <c r="Y1500" s="39">
        <f t="shared" si="1206"/>
        <v>0</v>
      </c>
      <c r="Z1500" s="39">
        <f t="shared" si="1206"/>
        <v>16934.13</v>
      </c>
      <c r="AA1500" s="39">
        <f t="shared" si="1206"/>
        <v>0</v>
      </c>
      <c r="AB1500" s="39">
        <f t="shared" si="1206"/>
        <v>0.09</v>
      </c>
      <c r="AC1500" s="39">
        <f t="shared" si="1206"/>
        <v>0</v>
      </c>
      <c r="AD1500" s="39">
        <f t="shared" si="1206"/>
        <v>218.9</v>
      </c>
      <c r="AE1500" s="39">
        <f t="shared" si="1206"/>
        <v>0</v>
      </c>
      <c r="AF1500" s="39">
        <f t="shared" si="1206"/>
        <v>0</v>
      </c>
      <c r="AG1500" s="39">
        <f t="shared" si="1206"/>
        <v>218.9</v>
      </c>
      <c r="AH1500" s="39">
        <f t="shared" si="1206"/>
        <v>0</v>
      </c>
      <c r="AI1500" s="39">
        <f t="shared" si="1206"/>
        <v>0</v>
      </c>
      <c r="AJ1500" s="39">
        <f t="shared" si="1206"/>
        <v>0</v>
      </c>
      <c r="AK1500" s="39">
        <f t="shared" si="1206"/>
        <v>0</v>
      </c>
      <c r="AL1500" s="39">
        <f t="shared" si="1206"/>
        <v>0</v>
      </c>
      <c r="AM1500" s="39">
        <f t="shared" si="1206"/>
        <v>0</v>
      </c>
      <c r="AN1500" s="39">
        <f t="shared" si="1206"/>
        <v>0</v>
      </c>
      <c r="AO1500" s="39">
        <f t="shared" si="1206"/>
        <v>0</v>
      </c>
      <c r="AP1500" s="39">
        <f t="shared" si="1206"/>
        <v>0</v>
      </c>
      <c r="AQ1500" s="39">
        <f t="shared" si="1206"/>
        <v>0</v>
      </c>
      <c r="AR1500" s="39">
        <f t="shared" si="1206"/>
        <v>0</v>
      </c>
      <c r="AS1500" s="39">
        <f t="shared" si="1206"/>
        <v>0</v>
      </c>
      <c r="AT1500" s="39">
        <f t="shared" si="1206"/>
        <v>0</v>
      </c>
      <c r="AU1500" s="39">
        <f t="shared" si="1206"/>
        <v>0</v>
      </c>
      <c r="AV1500" s="39">
        <f t="shared" si="1206"/>
        <v>0</v>
      </c>
    </row>
    <row r="1501" spans="1:48" ht="153" x14ac:dyDescent="0.5">
      <c r="A1501" s="53">
        <v>1383</v>
      </c>
      <c r="B1501" s="56" t="s">
        <v>2909</v>
      </c>
      <c r="C1501" s="34" t="s">
        <v>2910</v>
      </c>
      <c r="D1501" s="57">
        <v>2014</v>
      </c>
      <c r="E1501" s="57">
        <v>2021</v>
      </c>
      <c r="F1501" s="36">
        <v>3558.71</v>
      </c>
      <c r="G1501" s="34">
        <f t="shared" ref="G1501:H1506" si="1207">N1501+U1501+AB1501+AI1501+AP1501</f>
        <v>0.32500000000000001</v>
      </c>
      <c r="H1501" s="34">
        <f t="shared" si="1207"/>
        <v>0</v>
      </c>
      <c r="I1501" s="34">
        <f t="shared" ref="I1501:I1506" si="1208">J1501+K1501+L1501</f>
        <v>2428.4499999999998</v>
      </c>
      <c r="J1501" s="34">
        <f t="shared" ref="J1501:M1506" si="1209">Q1501+X1501+AE1501+AL1501+AS1501</f>
        <v>0</v>
      </c>
      <c r="K1501" s="34">
        <f t="shared" si="1209"/>
        <v>0</v>
      </c>
      <c r="L1501" s="34">
        <f t="shared" si="1209"/>
        <v>2428.4499999999998</v>
      </c>
      <c r="M1501" s="34">
        <f t="shared" si="1209"/>
        <v>0</v>
      </c>
      <c r="N1501" s="37">
        <v>0</v>
      </c>
      <c r="O1501" s="37">
        <v>0</v>
      </c>
      <c r="P1501" s="34">
        <f t="shared" ref="P1501:P1506" si="1210">Q1501+R1501+S1501</f>
        <v>30</v>
      </c>
      <c r="Q1501" s="34">
        <v>0</v>
      </c>
      <c r="R1501" s="34">
        <v>0</v>
      </c>
      <c r="S1501" s="37">
        <v>30</v>
      </c>
      <c r="T1501" s="34">
        <v>0</v>
      </c>
      <c r="U1501" s="37">
        <v>0.32500000000000001</v>
      </c>
      <c r="V1501" s="37">
        <v>0</v>
      </c>
      <c r="W1501" s="34">
        <f t="shared" ref="W1501:W1506" si="1211">X1501+Y1501+Z1501</f>
        <v>2398.4499999999998</v>
      </c>
      <c r="X1501" s="34">
        <v>0</v>
      </c>
      <c r="Y1501" s="34">
        <v>0</v>
      </c>
      <c r="Z1501" s="37">
        <v>2398.4499999999998</v>
      </c>
      <c r="AA1501" s="34">
        <v>0</v>
      </c>
      <c r="AB1501" s="37">
        <v>0</v>
      </c>
      <c r="AC1501" s="37">
        <v>0</v>
      </c>
      <c r="AD1501" s="34">
        <f t="shared" ref="AD1501:AD1506" si="1212">AE1501+AF1501+AG1501</f>
        <v>0</v>
      </c>
      <c r="AE1501" s="34">
        <v>0</v>
      </c>
      <c r="AF1501" s="34">
        <v>0</v>
      </c>
      <c r="AG1501" s="37">
        <v>0</v>
      </c>
      <c r="AH1501" s="34">
        <v>0</v>
      </c>
      <c r="AI1501" s="37">
        <v>0</v>
      </c>
      <c r="AJ1501" s="37">
        <v>0</v>
      </c>
      <c r="AK1501" s="34">
        <f t="shared" ref="AK1501:AK1506" si="1213">AL1501+AM1501+AN1501</f>
        <v>0</v>
      </c>
      <c r="AL1501" s="34">
        <v>0</v>
      </c>
      <c r="AM1501" s="34">
        <v>0</v>
      </c>
      <c r="AN1501" s="37">
        <v>0</v>
      </c>
      <c r="AO1501" s="34">
        <v>0</v>
      </c>
      <c r="AP1501" s="34">
        <v>0</v>
      </c>
      <c r="AQ1501" s="34">
        <v>0</v>
      </c>
      <c r="AR1501" s="34">
        <f t="shared" ref="AR1501:AR1506" si="1214">AS1501+AT1501+AU1501</f>
        <v>0</v>
      </c>
      <c r="AS1501" s="34">
        <v>0</v>
      </c>
      <c r="AT1501" s="34">
        <v>0</v>
      </c>
      <c r="AU1501" s="34">
        <v>0</v>
      </c>
      <c r="AV1501" s="34">
        <v>0</v>
      </c>
    </row>
    <row r="1502" spans="1:48" ht="114.75" x14ac:dyDescent="0.5">
      <c r="A1502" s="53">
        <v>1384</v>
      </c>
      <c r="B1502" s="56" t="s">
        <v>2911</v>
      </c>
      <c r="C1502" s="34" t="s">
        <v>2912</v>
      </c>
      <c r="D1502" s="57">
        <v>2018</v>
      </c>
      <c r="E1502" s="57">
        <v>2020</v>
      </c>
      <c r="F1502" s="36">
        <v>11258.00719</v>
      </c>
      <c r="G1502" s="34">
        <f t="shared" si="1207"/>
        <v>1.1879999999999999</v>
      </c>
      <c r="H1502" s="34">
        <f t="shared" si="1207"/>
        <v>1.26</v>
      </c>
      <c r="I1502" s="34">
        <f t="shared" si="1208"/>
        <v>11211.79</v>
      </c>
      <c r="J1502" s="34">
        <f t="shared" si="1209"/>
        <v>0</v>
      </c>
      <c r="K1502" s="34">
        <f t="shared" si="1209"/>
        <v>0</v>
      </c>
      <c r="L1502" s="34">
        <f t="shared" si="1209"/>
        <v>11211.79</v>
      </c>
      <c r="M1502" s="34">
        <f t="shared" si="1209"/>
        <v>0</v>
      </c>
      <c r="N1502" s="37">
        <v>1.1879999999999999</v>
      </c>
      <c r="O1502" s="37">
        <v>1.26</v>
      </c>
      <c r="P1502" s="34">
        <f t="shared" si="1210"/>
        <v>11211.79</v>
      </c>
      <c r="Q1502" s="34">
        <v>0</v>
      </c>
      <c r="R1502" s="34">
        <v>0</v>
      </c>
      <c r="S1502" s="37">
        <v>11211.79</v>
      </c>
      <c r="T1502" s="34">
        <v>0</v>
      </c>
      <c r="U1502" s="37">
        <v>0</v>
      </c>
      <c r="V1502" s="37">
        <v>0</v>
      </c>
      <c r="W1502" s="34">
        <f t="shared" si="1211"/>
        <v>0</v>
      </c>
      <c r="X1502" s="34">
        <v>0</v>
      </c>
      <c r="Y1502" s="34">
        <v>0</v>
      </c>
      <c r="Z1502" s="37">
        <v>0</v>
      </c>
      <c r="AA1502" s="34">
        <v>0</v>
      </c>
      <c r="AB1502" s="37">
        <v>0</v>
      </c>
      <c r="AC1502" s="37">
        <v>0</v>
      </c>
      <c r="AD1502" s="34">
        <f t="shared" si="1212"/>
        <v>0</v>
      </c>
      <c r="AE1502" s="34">
        <v>0</v>
      </c>
      <c r="AF1502" s="34">
        <v>0</v>
      </c>
      <c r="AG1502" s="37">
        <v>0</v>
      </c>
      <c r="AH1502" s="34">
        <v>0</v>
      </c>
      <c r="AI1502" s="37">
        <v>0</v>
      </c>
      <c r="AJ1502" s="37">
        <v>0</v>
      </c>
      <c r="AK1502" s="34">
        <f t="shared" si="1213"/>
        <v>0</v>
      </c>
      <c r="AL1502" s="34">
        <v>0</v>
      </c>
      <c r="AM1502" s="34">
        <v>0</v>
      </c>
      <c r="AN1502" s="37">
        <v>0</v>
      </c>
      <c r="AO1502" s="34">
        <v>0</v>
      </c>
      <c r="AP1502" s="34">
        <v>0</v>
      </c>
      <c r="AQ1502" s="34">
        <v>0</v>
      </c>
      <c r="AR1502" s="34">
        <f t="shared" si="1214"/>
        <v>0</v>
      </c>
      <c r="AS1502" s="34">
        <v>0</v>
      </c>
      <c r="AT1502" s="34">
        <v>0</v>
      </c>
      <c r="AU1502" s="34">
        <v>0</v>
      </c>
      <c r="AV1502" s="34">
        <v>0</v>
      </c>
    </row>
    <row r="1503" spans="1:48" ht="114.75" x14ac:dyDescent="0.5">
      <c r="A1503" s="53">
        <v>1385</v>
      </c>
      <c r="B1503" s="56" t="s">
        <v>2913</v>
      </c>
      <c r="C1503" s="34" t="s">
        <v>2914</v>
      </c>
      <c r="D1503" s="57">
        <v>2019</v>
      </c>
      <c r="E1503" s="57">
        <v>2020</v>
      </c>
      <c r="F1503" s="36">
        <v>2463.3971800000004</v>
      </c>
      <c r="G1503" s="34">
        <f t="shared" si="1207"/>
        <v>0.24</v>
      </c>
      <c r="H1503" s="34">
        <f t="shared" si="1207"/>
        <v>0</v>
      </c>
      <c r="I1503" s="34">
        <f t="shared" si="1208"/>
        <v>2441.94</v>
      </c>
      <c r="J1503" s="34">
        <f t="shared" si="1209"/>
        <v>0</v>
      </c>
      <c r="K1503" s="34">
        <f t="shared" si="1209"/>
        <v>0</v>
      </c>
      <c r="L1503" s="34">
        <f t="shared" si="1209"/>
        <v>2441.94</v>
      </c>
      <c r="M1503" s="34">
        <f t="shared" si="1209"/>
        <v>0</v>
      </c>
      <c r="N1503" s="37">
        <v>0.24</v>
      </c>
      <c r="O1503" s="37">
        <v>0</v>
      </c>
      <c r="P1503" s="34">
        <f t="shared" si="1210"/>
        <v>2441.94</v>
      </c>
      <c r="Q1503" s="34">
        <v>0</v>
      </c>
      <c r="R1503" s="34">
        <v>0</v>
      </c>
      <c r="S1503" s="37">
        <v>2441.94</v>
      </c>
      <c r="T1503" s="34">
        <v>0</v>
      </c>
      <c r="U1503" s="37">
        <v>0</v>
      </c>
      <c r="V1503" s="37">
        <v>0</v>
      </c>
      <c r="W1503" s="34">
        <f t="shared" si="1211"/>
        <v>0</v>
      </c>
      <c r="X1503" s="34">
        <v>0</v>
      </c>
      <c r="Y1503" s="34">
        <v>0</v>
      </c>
      <c r="Z1503" s="37">
        <v>0</v>
      </c>
      <c r="AA1503" s="34">
        <v>0</v>
      </c>
      <c r="AB1503" s="37">
        <v>0</v>
      </c>
      <c r="AC1503" s="37">
        <v>0</v>
      </c>
      <c r="AD1503" s="34">
        <f t="shared" si="1212"/>
        <v>0</v>
      </c>
      <c r="AE1503" s="34">
        <v>0</v>
      </c>
      <c r="AF1503" s="34">
        <v>0</v>
      </c>
      <c r="AG1503" s="37">
        <v>0</v>
      </c>
      <c r="AH1503" s="34">
        <v>0</v>
      </c>
      <c r="AI1503" s="37">
        <v>0</v>
      </c>
      <c r="AJ1503" s="37">
        <v>0</v>
      </c>
      <c r="AK1503" s="34">
        <f t="shared" si="1213"/>
        <v>0</v>
      </c>
      <c r="AL1503" s="34">
        <v>0</v>
      </c>
      <c r="AM1503" s="34">
        <v>0</v>
      </c>
      <c r="AN1503" s="37">
        <v>0</v>
      </c>
      <c r="AO1503" s="34">
        <v>0</v>
      </c>
      <c r="AP1503" s="34">
        <v>0</v>
      </c>
      <c r="AQ1503" s="34">
        <v>0</v>
      </c>
      <c r="AR1503" s="34">
        <f t="shared" si="1214"/>
        <v>0</v>
      </c>
      <c r="AS1503" s="34">
        <v>0</v>
      </c>
      <c r="AT1503" s="34">
        <v>0</v>
      </c>
      <c r="AU1503" s="34">
        <v>0</v>
      </c>
      <c r="AV1503" s="34">
        <v>0</v>
      </c>
    </row>
    <row r="1504" spans="1:48" ht="153" x14ac:dyDescent="0.5">
      <c r="A1504" s="53">
        <v>1386</v>
      </c>
      <c r="B1504" s="56" t="s">
        <v>2915</v>
      </c>
      <c r="C1504" s="34" t="s">
        <v>2916</v>
      </c>
      <c r="D1504" s="57">
        <v>2014</v>
      </c>
      <c r="E1504" s="57">
        <v>2022</v>
      </c>
      <c r="F1504" s="36">
        <v>334.43200000000002</v>
      </c>
      <c r="G1504" s="34">
        <f t="shared" si="1207"/>
        <v>0.09</v>
      </c>
      <c r="H1504" s="34">
        <f t="shared" si="1207"/>
        <v>0</v>
      </c>
      <c r="I1504" s="34">
        <f t="shared" si="1208"/>
        <v>238.9</v>
      </c>
      <c r="J1504" s="34">
        <f t="shared" si="1209"/>
        <v>0</v>
      </c>
      <c r="K1504" s="34">
        <f t="shared" si="1209"/>
        <v>0</v>
      </c>
      <c r="L1504" s="34">
        <f t="shared" si="1209"/>
        <v>238.9</v>
      </c>
      <c r="M1504" s="34">
        <f t="shared" si="1209"/>
        <v>0</v>
      </c>
      <c r="N1504" s="37">
        <v>0</v>
      </c>
      <c r="O1504" s="37">
        <v>0</v>
      </c>
      <c r="P1504" s="34">
        <f t="shared" si="1210"/>
        <v>10</v>
      </c>
      <c r="Q1504" s="34">
        <v>0</v>
      </c>
      <c r="R1504" s="34">
        <v>0</v>
      </c>
      <c r="S1504" s="37">
        <v>10</v>
      </c>
      <c r="T1504" s="34">
        <v>0</v>
      </c>
      <c r="U1504" s="37">
        <v>0</v>
      </c>
      <c r="V1504" s="37">
        <v>0</v>
      </c>
      <c r="W1504" s="34">
        <f t="shared" si="1211"/>
        <v>10</v>
      </c>
      <c r="X1504" s="34">
        <v>0</v>
      </c>
      <c r="Y1504" s="34">
        <v>0</v>
      </c>
      <c r="Z1504" s="37">
        <v>10</v>
      </c>
      <c r="AA1504" s="34">
        <v>0</v>
      </c>
      <c r="AB1504" s="37">
        <v>0.09</v>
      </c>
      <c r="AC1504" s="37">
        <v>0</v>
      </c>
      <c r="AD1504" s="34">
        <f t="shared" si="1212"/>
        <v>218.9</v>
      </c>
      <c r="AE1504" s="34">
        <v>0</v>
      </c>
      <c r="AF1504" s="34">
        <v>0</v>
      </c>
      <c r="AG1504" s="37">
        <v>218.9</v>
      </c>
      <c r="AH1504" s="34">
        <v>0</v>
      </c>
      <c r="AI1504" s="37">
        <v>0</v>
      </c>
      <c r="AJ1504" s="37">
        <v>0</v>
      </c>
      <c r="AK1504" s="34">
        <f t="shared" si="1213"/>
        <v>0</v>
      </c>
      <c r="AL1504" s="34">
        <v>0</v>
      </c>
      <c r="AM1504" s="34">
        <v>0</v>
      </c>
      <c r="AN1504" s="37">
        <v>0</v>
      </c>
      <c r="AO1504" s="34">
        <v>0</v>
      </c>
      <c r="AP1504" s="34">
        <v>0</v>
      </c>
      <c r="AQ1504" s="34">
        <v>0</v>
      </c>
      <c r="AR1504" s="34">
        <f t="shared" si="1214"/>
        <v>0</v>
      </c>
      <c r="AS1504" s="34">
        <v>0</v>
      </c>
      <c r="AT1504" s="34">
        <v>0</v>
      </c>
      <c r="AU1504" s="34">
        <v>0</v>
      </c>
      <c r="AV1504" s="34">
        <v>0</v>
      </c>
    </row>
    <row r="1505" spans="1:48" ht="191.25" x14ac:dyDescent="0.5">
      <c r="A1505" s="53">
        <v>1387</v>
      </c>
      <c r="B1505" s="56" t="s">
        <v>2917</v>
      </c>
      <c r="C1505" s="34" t="s">
        <v>2918</v>
      </c>
      <c r="D1505" s="57">
        <v>2020</v>
      </c>
      <c r="E1505" s="57">
        <v>2020</v>
      </c>
      <c r="F1505" s="36">
        <v>3721.36</v>
      </c>
      <c r="G1505" s="34">
        <f t="shared" si="1207"/>
        <v>0.24</v>
      </c>
      <c r="H1505" s="34">
        <f t="shared" si="1207"/>
        <v>0</v>
      </c>
      <c r="I1505" s="34">
        <f t="shared" si="1208"/>
        <v>3721.3599999999997</v>
      </c>
      <c r="J1505" s="34">
        <f t="shared" si="1209"/>
        <v>0</v>
      </c>
      <c r="K1505" s="34">
        <f t="shared" si="1209"/>
        <v>0</v>
      </c>
      <c r="L1505" s="34">
        <f t="shared" si="1209"/>
        <v>3721.3599999999997</v>
      </c>
      <c r="M1505" s="34">
        <f t="shared" si="1209"/>
        <v>0</v>
      </c>
      <c r="N1505" s="37">
        <v>0.24</v>
      </c>
      <c r="O1505" s="37">
        <v>0</v>
      </c>
      <c r="P1505" s="34">
        <f t="shared" si="1210"/>
        <v>320.02999999999997</v>
      </c>
      <c r="Q1505" s="34">
        <v>0</v>
      </c>
      <c r="R1505" s="34">
        <v>0</v>
      </c>
      <c r="S1505" s="37">
        <v>320.02999999999997</v>
      </c>
      <c r="T1505" s="34">
        <v>0</v>
      </c>
      <c r="U1505" s="37">
        <v>0</v>
      </c>
      <c r="V1505" s="37">
        <v>0</v>
      </c>
      <c r="W1505" s="34">
        <f t="shared" si="1211"/>
        <v>3401.33</v>
      </c>
      <c r="X1505" s="34">
        <v>0</v>
      </c>
      <c r="Y1505" s="34">
        <v>0</v>
      </c>
      <c r="Z1505" s="37">
        <v>3401.33</v>
      </c>
      <c r="AA1505" s="34">
        <v>0</v>
      </c>
      <c r="AB1505" s="37">
        <v>0</v>
      </c>
      <c r="AC1505" s="37">
        <v>0</v>
      </c>
      <c r="AD1505" s="34">
        <f t="shared" si="1212"/>
        <v>0</v>
      </c>
      <c r="AE1505" s="34">
        <v>0</v>
      </c>
      <c r="AF1505" s="34">
        <v>0</v>
      </c>
      <c r="AG1505" s="37">
        <v>0</v>
      </c>
      <c r="AH1505" s="34">
        <v>0</v>
      </c>
      <c r="AI1505" s="37">
        <v>0</v>
      </c>
      <c r="AJ1505" s="37">
        <v>0</v>
      </c>
      <c r="AK1505" s="34">
        <f t="shared" si="1213"/>
        <v>0</v>
      </c>
      <c r="AL1505" s="34">
        <v>0</v>
      </c>
      <c r="AM1505" s="34">
        <v>0</v>
      </c>
      <c r="AN1505" s="37">
        <v>0</v>
      </c>
      <c r="AO1505" s="34">
        <v>0</v>
      </c>
      <c r="AP1505" s="34">
        <v>0</v>
      </c>
      <c r="AQ1505" s="34">
        <v>0</v>
      </c>
      <c r="AR1505" s="34">
        <f t="shared" si="1214"/>
        <v>0</v>
      </c>
      <c r="AS1505" s="34">
        <v>0</v>
      </c>
      <c r="AT1505" s="34">
        <v>0</v>
      </c>
      <c r="AU1505" s="34">
        <v>0</v>
      </c>
      <c r="AV1505" s="34">
        <v>0</v>
      </c>
    </row>
    <row r="1506" spans="1:48" ht="114.75" x14ac:dyDescent="0.5">
      <c r="A1506" s="53">
        <v>1388</v>
      </c>
      <c r="B1506" s="56" t="s">
        <v>2919</v>
      </c>
      <c r="C1506" s="34" t="s">
        <v>2920</v>
      </c>
      <c r="D1506" s="57">
        <v>2020</v>
      </c>
      <c r="E1506" s="57">
        <v>2021</v>
      </c>
      <c r="F1506" s="36">
        <v>11527.02</v>
      </c>
      <c r="G1506" s="34">
        <f t="shared" si="1207"/>
        <v>1.9</v>
      </c>
      <c r="H1506" s="34">
        <f t="shared" si="1207"/>
        <v>0.63</v>
      </c>
      <c r="I1506" s="34">
        <f t="shared" si="1208"/>
        <v>11251.74</v>
      </c>
      <c r="J1506" s="34">
        <f t="shared" si="1209"/>
        <v>0</v>
      </c>
      <c r="K1506" s="34">
        <f t="shared" si="1209"/>
        <v>0</v>
      </c>
      <c r="L1506" s="34">
        <f t="shared" si="1209"/>
        <v>11251.74</v>
      </c>
      <c r="M1506" s="34">
        <f t="shared" si="1209"/>
        <v>0</v>
      </c>
      <c r="N1506" s="37">
        <v>0</v>
      </c>
      <c r="O1506" s="37">
        <v>0</v>
      </c>
      <c r="P1506" s="34">
        <f t="shared" si="1210"/>
        <v>127.39</v>
      </c>
      <c r="Q1506" s="34">
        <v>0</v>
      </c>
      <c r="R1506" s="34">
        <v>0</v>
      </c>
      <c r="S1506" s="37">
        <v>127.39</v>
      </c>
      <c r="T1506" s="34">
        <v>0</v>
      </c>
      <c r="U1506" s="37">
        <v>1.9</v>
      </c>
      <c r="V1506" s="37">
        <v>0.63</v>
      </c>
      <c r="W1506" s="34">
        <f t="shared" si="1211"/>
        <v>11124.35</v>
      </c>
      <c r="X1506" s="34">
        <v>0</v>
      </c>
      <c r="Y1506" s="34">
        <v>0</v>
      </c>
      <c r="Z1506" s="37">
        <v>11124.35</v>
      </c>
      <c r="AA1506" s="34">
        <v>0</v>
      </c>
      <c r="AB1506" s="37">
        <v>0</v>
      </c>
      <c r="AC1506" s="37">
        <v>0</v>
      </c>
      <c r="AD1506" s="34">
        <f t="shared" si="1212"/>
        <v>0</v>
      </c>
      <c r="AE1506" s="34">
        <v>0</v>
      </c>
      <c r="AF1506" s="34">
        <v>0</v>
      </c>
      <c r="AG1506" s="37">
        <v>0</v>
      </c>
      <c r="AH1506" s="34">
        <v>0</v>
      </c>
      <c r="AI1506" s="37">
        <v>0</v>
      </c>
      <c r="AJ1506" s="37">
        <v>0</v>
      </c>
      <c r="AK1506" s="34">
        <f t="shared" si="1213"/>
        <v>0</v>
      </c>
      <c r="AL1506" s="34">
        <v>0</v>
      </c>
      <c r="AM1506" s="34">
        <v>0</v>
      </c>
      <c r="AN1506" s="37">
        <v>0</v>
      </c>
      <c r="AO1506" s="34">
        <v>0</v>
      </c>
      <c r="AP1506" s="34">
        <v>0</v>
      </c>
      <c r="AQ1506" s="34">
        <v>0</v>
      </c>
      <c r="AR1506" s="34">
        <f t="shared" si="1214"/>
        <v>0</v>
      </c>
      <c r="AS1506" s="34">
        <v>0</v>
      </c>
      <c r="AT1506" s="34">
        <v>0</v>
      </c>
      <c r="AU1506" s="34">
        <v>0</v>
      </c>
      <c r="AV1506" s="34">
        <v>0</v>
      </c>
    </row>
    <row r="1507" spans="1:48" ht="38.25" x14ac:dyDescent="0.5">
      <c r="A1507" s="53"/>
      <c r="B1507" s="54" t="s">
        <v>86</v>
      </c>
      <c r="C1507" s="38"/>
      <c r="D1507" s="63"/>
      <c r="E1507" s="63"/>
      <c r="F1507" s="39">
        <f>SUM(F1508:F1511)</f>
        <v>11405.284010000001</v>
      </c>
      <c r="G1507" s="39">
        <f t="shared" ref="G1507:AV1507" si="1215">SUM(G1508:G1511)</f>
        <v>0.3</v>
      </c>
      <c r="H1507" s="39">
        <f t="shared" si="1215"/>
        <v>0</v>
      </c>
      <c r="I1507" s="39">
        <f t="shared" si="1215"/>
        <v>9713.0499999999993</v>
      </c>
      <c r="J1507" s="39">
        <f t="shared" si="1215"/>
        <v>0</v>
      </c>
      <c r="K1507" s="39">
        <f t="shared" si="1215"/>
        <v>0</v>
      </c>
      <c r="L1507" s="39">
        <f t="shared" si="1215"/>
        <v>9713.0499999999993</v>
      </c>
      <c r="M1507" s="39">
        <f t="shared" si="1215"/>
        <v>0</v>
      </c>
      <c r="N1507" s="39">
        <f t="shared" si="1215"/>
        <v>0</v>
      </c>
      <c r="O1507" s="39">
        <f t="shared" si="1215"/>
        <v>0</v>
      </c>
      <c r="P1507" s="39">
        <f t="shared" si="1215"/>
        <v>8810.9</v>
      </c>
      <c r="Q1507" s="39">
        <f t="shared" si="1215"/>
        <v>0</v>
      </c>
      <c r="R1507" s="39">
        <f t="shared" si="1215"/>
        <v>0</v>
      </c>
      <c r="S1507" s="39">
        <f t="shared" si="1215"/>
        <v>8810.9</v>
      </c>
      <c r="T1507" s="39">
        <f t="shared" si="1215"/>
        <v>0</v>
      </c>
      <c r="U1507" s="39">
        <f>SUM(U1508:U1511)</f>
        <v>0</v>
      </c>
      <c r="V1507" s="39">
        <f t="shared" si="1215"/>
        <v>0</v>
      </c>
      <c r="W1507" s="39">
        <f t="shared" si="1215"/>
        <v>10</v>
      </c>
      <c r="X1507" s="39">
        <f t="shared" si="1215"/>
        <v>0</v>
      </c>
      <c r="Y1507" s="39">
        <f t="shared" si="1215"/>
        <v>0</v>
      </c>
      <c r="Z1507" s="39">
        <f t="shared" si="1215"/>
        <v>10</v>
      </c>
      <c r="AA1507" s="39">
        <f t="shared" si="1215"/>
        <v>0</v>
      </c>
      <c r="AB1507" s="39">
        <f t="shared" si="1215"/>
        <v>0</v>
      </c>
      <c r="AC1507" s="39">
        <f t="shared" si="1215"/>
        <v>0</v>
      </c>
      <c r="AD1507" s="39">
        <f t="shared" si="1215"/>
        <v>10</v>
      </c>
      <c r="AE1507" s="39">
        <f t="shared" si="1215"/>
        <v>0</v>
      </c>
      <c r="AF1507" s="39">
        <f t="shared" si="1215"/>
        <v>0</v>
      </c>
      <c r="AG1507" s="39">
        <f t="shared" si="1215"/>
        <v>10</v>
      </c>
      <c r="AH1507" s="39">
        <f t="shared" si="1215"/>
        <v>0</v>
      </c>
      <c r="AI1507" s="39">
        <f t="shared" si="1215"/>
        <v>0.3</v>
      </c>
      <c r="AJ1507" s="39">
        <f t="shared" si="1215"/>
        <v>0</v>
      </c>
      <c r="AK1507" s="39">
        <f t="shared" si="1215"/>
        <v>882.15</v>
      </c>
      <c r="AL1507" s="39">
        <f t="shared" si="1215"/>
        <v>0</v>
      </c>
      <c r="AM1507" s="39">
        <f t="shared" si="1215"/>
        <v>0</v>
      </c>
      <c r="AN1507" s="39">
        <f t="shared" si="1215"/>
        <v>882.15</v>
      </c>
      <c r="AO1507" s="39">
        <f t="shared" si="1215"/>
        <v>0</v>
      </c>
      <c r="AP1507" s="39">
        <f t="shared" si="1215"/>
        <v>0</v>
      </c>
      <c r="AQ1507" s="39">
        <f t="shared" si="1215"/>
        <v>0</v>
      </c>
      <c r="AR1507" s="39">
        <f t="shared" si="1215"/>
        <v>0</v>
      </c>
      <c r="AS1507" s="39">
        <f t="shared" si="1215"/>
        <v>0</v>
      </c>
      <c r="AT1507" s="39">
        <f t="shared" si="1215"/>
        <v>0</v>
      </c>
      <c r="AU1507" s="39">
        <f t="shared" si="1215"/>
        <v>0</v>
      </c>
      <c r="AV1507" s="39">
        <f t="shared" si="1215"/>
        <v>0</v>
      </c>
    </row>
    <row r="1508" spans="1:48" ht="114.75" x14ac:dyDescent="0.5">
      <c r="A1508" s="53">
        <v>1389</v>
      </c>
      <c r="B1508" s="56" t="s">
        <v>2921</v>
      </c>
      <c r="C1508" s="34" t="s">
        <v>2922</v>
      </c>
      <c r="D1508" s="57">
        <v>2017</v>
      </c>
      <c r="E1508" s="57">
        <v>2020</v>
      </c>
      <c r="F1508" s="36">
        <v>867.19973000000005</v>
      </c>
      <c r="G1508" s="34">
        <f t="shared" ref="G1508:H1511" si="1216">N1508+U1508+AB1508+AI1508+AP1508</f>
        <v>0</v>
      </c>
      <c r="H1508" s="34">
        <f t="shared" si="1216"/>
        <v>0</v>
      </c>
      <c r="I1508" s="34">
        <f>J1508+K1508+L1508</f>
        <v>118.61</v>
      </c>
      <c r="J1508" s="34">
        <f t="shared" ref="J1508:M1511" si="1217">Q1508+X1508+AE1508+AL1508+AS1508</f>
        <v>0</v>
      </c>
      <c r="K1508" s="34">
        <f t="shared" si="1217"/>
        <v>0</v>
      </c>
      <c r="L1508" s="34">
        <f t="shared" si="1217"/>
        <v>118.61</v>
      </c>
      <c r="M1508" s="34">
        <f t="shared" si="1217"/>
        <v>0</v>
      </c>
      <c r="N1508" s="36">
        <v>0</v>
      </c>
      <c r="O1508" s="36">
        <v>0</v>
      </c>
      <c r="P1508" s="34">
        <f t="shared" ref="P1508:P1511" si="1218">Q1508+R1508+S1508</f>
        <v>118.61</v>
      </c>
      <c r="Q1508" s="34">
        <v>0</v>
      </c>
      <c r="R1508" s="34">
        <v>0</v>
      </c>
      <c r="S1508" s="36">
        <v>118.61</v>
      </c>
      <c r="T1508" s="34">
        <v>0</v>
      </c>
      <c r="U1508" s="36">
        <v>0</v>
      </c>
      <c r="V1508" s="36">
        <v>0</v>
      </c>
      <c r="W1508" s="34">
        <f t="shared" ref="W1508:W1511" si="1219">X1508+Y1508+Z1508</f>
        <v>0</v>
      </c>
      <c r="X1508" s="34">
        <v>0</v>
      </c>
      <c r="Y1508" s="34">
        <v>0</v>
      </c>
      <c r="Z1508" s="36">
        <v>0</v>
      </c>
      <c r="AA1508" s="34">
        <v>0</v>
      </c>
      <c r="AB1508" s="36">
        <v>0</v>
      </c>
      <c r="AC1508" s="36">
        <v>0</v>
      </c>
      <c r="AD1508" s="34">
        <f t="shared" ref="AD1508:AD1511" si="1220">AE1508+AF1508+AG1508</f>
        <v>0</v>
      </c>
      <c r="AE1508" s="34">
        <v>0</v>
      </c>
      <c r="AF1508" s="34">
        <v>0</v>
      </c>
      <c r="AG1508" s="36">
        <v>0</v>
      </c>
      <c r="AH1508" s="34">
        <v>0</v>
      </c>
      <c r="AI1508" s="36">
        <v>0</v>
      </c>
      <c r="AJ1508" s="36">
        <v>0</v>
      </c>
      <c r="AK1508" s="34">
        <f t="shared" ref="AK1508:AK1511" si="1221">AL1508+AM1508+AN1508</f>
        <v>0</v>
      </c>
      <c r="AL1508" s="34">
        <v>0</v>
      </c>
      <c r="AM1508" s="34">
        <v>0</v>
      </c>
      <c r="AN1508" s="36">
        <v>0</v>
      </c>
      <c r="AO1508" s="34">
        <v>0</v>
      </c>
      <c r="AP1508" s="34">
        <v>0</v>
      </c>
      <c r="AQ1508" s="34">
        <v>0</v>
      </c>
      <c r="AR1508" s="34">
        <f t="shared" ref="AR1508:AR1511" si="1222">AS1508+AT1508+AU1508</f>
        <v>0</v>
      </c>
      <c r="AS1508" s="34">
        <v>0</v>
      </c>
      <c r="AT1508" s="34">
        <v>0</v>
      </c>
      <c r="AU1508" s="34">
        <v>0</v>
      </c>
      <c r="AV1508" s="34">
        <v>0</v>
      </c>
    </row>
    <row r="1509" spans="1:48" ht="229.5" x14ac:dyDescent="0.5">
      <c r="A1509" s="53">
        <v>1390</v>
      </c>
      <c r="B1509" s="56" t="s">
        <v>2923</v>
      </c>
      <c r="C1509" s="34" t="s">
        <v>2924</v>
      </c>
      <c r="D1509" s="57">
        <v>2018</v>
      </c>
      <c r="E1509" s="57">
        <v>2020</v>
      </c>
      <c r="F1509" s="36">
        <v>5154.6543799999999</v>
      </c>
      <c r="G1509" s="34">
        <f t="shared" si="1216"/>
        <v>0</v>
      </c>
      <c r="H1509" s="34">
        <f t="shared" si="1216"/>
        <v>0</v>
      </c>
      <c r="I1509" s="34">
        <f>J1509+K1509+L1509</f>
        <v>4750</v>
      </c>
      <c r="J1509" s="34">
        <f t="shared" si="1217"/>
        <v>0</v>
      </c>
      <c r="K1509" s="34">
        <f t="shared" si="1217"/>
        <v>0</v>
      </c>
      <c r="L1509" s="34">
        <f t="shared" si="1217"/>
        <v>4750</v>
      </c>
      <c r="M1509" s="34">
        <f t="shared" si="1217"/>
        <v>0</v>
      </c>
      <c r="N1509" s="36">
        <v>0</v>
      </c>
      <c r="O1509" s="36">
        <v>0</v>
      </c>
      <c r="P1509" s="34">
        <f t="shared" si="1218"/>
        <v>4750</v>
      </c>
      <c r="Q1509" s="34">
        <v>0</v>
      </c>
      <c r="R1509" s="34">
        <v>0</v>
      </c>
      <c r="S1509" s="34">
        <v>4750</v>
      </c>
      <c r="T1509" s="34">
        <v>0</v>
      </c>
      <c r="U1509" s="36">
        <v>0</v>
      </c>
      <c r="V1509" s="36">
        <v>0</v>
      </c>
      <c r="W1509" s="34">
        <f t="shared" si="1219"/>
        <v>0</v>
      </c>
      <c r="X1509" s="34">
        <v>0</v>
      </c>
      <c r="Y1509" s="34">
        <v>0</v>
      </c>
      <c r="Z1509" s="36">
        <v>0</v>
      </c>
      <c r="AA1509" s="34">
        <v>0</v>
      </c>
      <c r="AB1509" s="36">
        <v>0</v>
      </c>
      <c r="AC1509" s="36">
        <v>0</v>
      </c>
      <c r="AD1509" s="34">
        <f t="shared" si="1220"/>
        <v>0</v>
      </c>
      <c r="AE1509" s="34">
        <v>0</v>
      </c>
      <c r="AF1509" s="34">
        <v>0</v>
      </c>
      <c r="AG1509" s="36">
        <v>0</v>
      </c>
      <c r="AH1509" s="34">
        <v>0</v>
      </c>
      <c r="AI1509" s="36">
        <v>0</v>
      </c>
      <c r="AJ1509" s="36">
        <v>0</v>
      </c>
      <c r="AK1509" s="34">
        <f t="shared" si="1221"/>
        <v>0</v>
      </c>
      <c r="AL1509" s="34">
        <v>0</v>
      </c>
      <c r="AM1509" s="34">
        <v>0</v>
      </c>
      <c r="AN1509" s="36">
        <v>0</v>
      </c>
      <c r="AO1509" s="34">
        <v>0</v>
      </c>
      <c r="AP1509" s="34">
        <v>0</v>
      </c>
      <c r="AQ1509" s="34">
        <v>0</v>
      </c>
      <c r="AR1509" s="34">
        <f t="shared" si="1222"/>
        <v>0</v>
      </c>
      <c r="AS1509" s="34">
        <v>0</v>
      </c>
      <c r="AT1509" s="34">
        <v>0</v>
      </c>
      <c r="AU1509" s="34">
        <v>0</v>
      </c>
      <c r="AV1509" s="34">
        <v>0</v>
      </c>
    </row>
    <row r="1510" spans="1:48" ht="153" x14ac:dyDescent="0.5">
      <c r="A1510" s="53">
        <v>1391</v>
      </c>
      <c r="B1510" s="56" t="s">
        <v>2925</v>
      </c>
      <c r="C1510" s="34" t="s">
        <v>2926</v>
      </c>
      <c r="D1510" s="57" t="s">
        <v>2927</v>
      </c>
      <c r="E1510" s="57">
        <v>2020</v>
      </c>
      <c r="F1510" s="36">
        <v>4248.9099000000006</v>
      </c>
      <c r="G1510" s="34">
        <f t="shared" si="1216"/>
        <v>0</v>
      </c>
      <c r="H1510" s="34">
        <f t="shared" si="1216"/>
        <v>0</v>
      </c>
      <c r="I1510" s="34">
        <f>J1510+K1510+L1510</f>
        <v>3932.29</v>
      </c>
      <c r="J1510" s="34">
        <f t="shared" si="1217"/>
        <v>0</v>
      </c>
      <c r="K1510" s="34">
        <f t="shared" si="1217"/>
        <v>0</v>
      </c>
      <c r="L1510" s="34">
        <f t="shared" si="1217"/>
        <v>3932.29</v>
      </c>
      <c r="M1510" s="34">
        <f t="shared" si="1217"/>
        <v>0</v>
      </c>
      <c r="N1510" s="36">
        <v>0</v>
      </c>
      <c r="O1510" s="36">
        <v>0</v>
      </c>
      <c r="P1510" s="34">
        <f t="shared" si="1218"/>
        <v>3932.29</v>
      </c>
      <c r="Q1510" s="34">
        <v>0</v>
      </c>
      <c r="R1510" s="34">
        <v>0</v>
      </c>
      <c r="S1510" s="36">
        <v>3932.29</v>
      </c>
      <c r="T1510" s="34">
        <v>0</v>
      </c>
      <c r="U1510" s="36">
        <v>0</v>
      </c>
      <c r="V1510" s="36">
        <v>0</v>
      </c>
      <c r="W1510" s="34">
        <f t="shared" si="1219"/>
        <v>0</v>
      </c>
      <c r="X1510" s="34">
        <v>0</v>
      </c>
      <c r="Y1510" s="34">
        <v>0</v>
      </c>
      <c r="Z1510" s="36">
        <v>0</v>
      </c>
      <c r="AA1510" s="34">
        <v>0</v>
      </c>
      <c r="AB1510" s="36">
        <v>0</v>
      </c>
      <c r="AC1510" s="36">
        <v>0</v>
      </c>
      <c r="AD1510" s="34">
        <f t="shared" si="1220"/>
        <v>0</v>
      </c>
      <c r="AE1510" s="34">
        <v>0</v>
      </c>
      <c r="AF1510" s="34">
        <v>0</v>
      </c>
      <c r="AG1510" s="36">
        <v>0</v>
      </c>
      <c r="AH1510" s="34">
        <v>0</v>
      </c>
      <c r="AI1510" s="36">
        <v>0</v>
      </c>
      <c r="AJ1510" s="36">
        <v>0</v>
      </c>
      <c r="AK1510" s="34">
        <f t="shared" si="1221"/>
        <v>0</v>
      </c>
      <c r="AL1510" s="34">
        <v>0</v>
      </c>
      <c r="AM1510" s="34">
        <v>0</v>
      </c>
      <c r="AN1510" s="36">
        <v>0</v>
      </c>
      <c r="AO1510" s="34">
        <v>0</v>
      </c>
      <c r="AP1510" s="34">
        <v>0</v>
      </c>
      <c r="AQ1510" s="34">
        <v>0</v>
      </c>
      <c r="AR1510" s="34">
        <f t="shared" si="1222"/>
        <v>0</v>
      </c>
      <c r="AS1510" s="34">
        <v>0</v>
      </c>
      <c r="AT1510" s="34">
        <v>0</v>
      </c>
      <c r="AU1510" s="34">
        <v>0</v>
      </c>
      <c r="AV1510" s="34">
        <v>0</v>
      </c>
    </row>
    <row r="1511" spans="1:48" ht="153" x14ac:dyDescent="0.5">
      <c r="A1511" s="53">
        <v>1392</v>
      </c>
      <c r="B1511" s="56" t="s">
        <v>2928</v>
      </c>
      <c r="C1511" s="34" t="s">
        <v>2929</v>
      </c>
      <c r="D1511" s="57">
        <v>2015</v>
      </c>
      <c r="E1511" s="57">
        <v>2023</v>
      </c>
      <c r="F1511" s="36">
        <v>1134.52</v>
      </c>
      <c r="G1511" s="34">
        <f t="shared" si="1216"/>
        <v>0.3</v>
      </c>
      <c r="H1511" s="34">
        <f t="shared" si="1216"/>
        <v>0</v>
      </c>
      <c r="I1511" s="34">
        <f>J1511+K1511+L1511</f>
        <v>912.15</v>
      </c>
      <c r="J1511" s="34">
        <f t="shared" si="1217"/>
        <v>0</v>
      </c>
      <c r="K1511" s="34">
        <f t="shared" si="1217"/>
        <v>0</v>
      </c>
      <c r="L1511" s="34">
        <f t="shared" si="1217"/>
        <v>912.15</v>
      </c>
      <c r="M1511" s="34">
        <f t="shared" si="1217"/>
        <v>0</v>
      </c>
      <c r="N1511" s="37">
        <v>0</v>
      </c>
      <c r="O1511" s="37">
        <v>0</v>
      </c>
      <c r="P1511" s="34">
        <f t="shared" si="1218"/>
        <v>10</v>
      </c>
      <c r="Q1511" s="34">
        <v>0</v>
      </c>
      <c r="R1511" s="34">
        <v>0</v>
      </c>
      <c r="S1511" s="37">
        <v>10</v>
      </c>
      <c r="T1511" s="34">
        <v>0</v>
      </c>
      <c r="U1511" s="37">
        <v>0</v>
      </c>
      <c r="V1511" s="37">
        <v>0</v>
      </c>
      <c r="W1511" s="34">
        <f t="shared" si="1219"/>
        <v>10</v>
      </c>
      <c r="X1511" s="34">
        <v>0</v>
      </c>
      <c r="Y1511" s="34">
        <v>0</v>
      </c>
      <c r="Z1511" s="37">
        <v>10</v>
      </c>
      <c r="AA1511" s="34">
        <v>0</v>
      </c>
      <c r="AB1511" s="37">
        <v>0</v>
      </c>
      <c r="AC1511" s="37">
        <v>0</v>
      </c>
      <c r="AD1511" s="34">
        <f t="shared" si="1220"/>
        <v>10</v>
      </c>
      <c r="AE1511" s="34">
        <v>0</v>
      </c>
      <c r="AF1511" s="34">
        <v>0</v>
      </c>
      <c r="AG1511" s="37">
        <v>10</v>
      </c>
      <c r="AH1511" s="34">
        <v>0</v>
      </c>
      <c r="AI1511" s="37">
        <v>0.3</v>
      </c>
      <c r="AJ1511" s="37">
        <v>0</v>
      </c>
      <c r="AK1511" s="34">
        <f t="shared" si="1221"/>
        <v>882.15</v>
      </c>
      <c r="AL1511" s="34">
        <v>0</v>
      </c>
      <c r="AM1511" s="34">
        <v>0</v>
      </c>
      <c r="AN1511" s="37">
        <v>882.15</v>
      </c>
      <c r="AO1511" s="34">
        <v>0</v>
      </c>
      <c r="AP1511" s="34">
        <v>0</v>
      </c>
      <c r="AQ1511" s="34">
        <v>0</v>
      </c>
      <c r="AR1511" s="34">
        <f t="shared" si="1222"/>
        <v>0</v>
      </c>
      <c r="AS1511" s="34">
        <v>0</v>
      </c>
      <c r="AT1511" s="34">
        <v>0</v>
      </c>
      <c r="AU1511" s="34">
        <v>0</v>
      </c>
      <c r="AV1511" s="34">
        <v>0</v>
      </c>
    </row>
    <row r="1512" spans="1:48" ht="38.25" x14ac:dyDescent="0.5">
      <c r="A1512" s="53"/>
      <c r="B1512" s="54" t="s">
        <v>107</v>
      </c>
      <c r="C1512" s="38"/>
      <c r="D1512" s="63"/>
      <c r="E1512" s="63"/>
      <c r="F1512" s="39">
        <f t="shared" ref="F1512:AV1512" si="1223">SUM(F1513:F1514)</f>
        <v>2596.8680100000001</v>
      </c>
      <c r="G1512" s="39">
        <f t="shared" si="1223"/>
        <v>0.2</v>
      </c>
      <c r="H1512" s="39">
        <f t="shared" si="1223"/>
        <v>0</v>
      </c>
      <c r="I1512" s="39">
        <f t="shared" si="1223"/>
        <v>2014.845741666667</v>
      </c>
      <c r="J1512" s="39">
        <f t="shared" si="1223"/>
        <v>0</v>
      </c>
      <c r="K1512" s="39">
        <f t="shared" si="1223"/>
        <v>0</v>
      </c>
      <c r="L1512" s="39">
        <f t="shared" si="1223"/>
        <v>2014.845741666667</v>
      </c>
      <c r="M1512" s="39">
        <f t="shared" si="1223"/>
        <v>0</v>
      </c>
      <c r="N1512" s="39">
        <f t="shared" si="1223"/>
        <v>0</v>
      </c>
      <c r="O1512" s="39">
        <f t="shared" si="1223"/>
        <v>0</v>
      </c>
      <c r="P1512" s="39">
        <f t="shared" si="1223"/>
        <v>1807.115741666667</v>
      </c>
      <c r="Q1512" s="39">
        <f t="shared" si="1223"/>
        <v>0</v>
      </c>
      <c r="R1512" s="39">
        <f t="shared" si="1223"/>
        <v>0</v>
      </c>
      <c r="S1512" s="39">
        <f t="shared" si="1223"/>
        <v>1807.115741666667</v>
      </c>
      <c r="T1512" s="39">
        <f t="shared" si="1223"/>
        <v>0</v>
      </c>
      <c r="U1512" s="39">
        <f>SUM(U1513:U1514)</f>
        <v>0</v>
      </c>
      <c r="V1512" s="39">
        <f t="shared" si="1223"/>
        <v>0</v>
      </c>
      <c r="W1512" s="39">
        <f t="shared" si="1223"/>
        <v>10</v>
      </c>
      <c r="X1512" s="39">
        <f t="shared" si="1223"/>
        <v>0</v>
      </c>
      <c r="Y1512" s="39">
        <f t="shared" si="1223"/>
        <v>0</v>
      </c>
      <c r="Z1512" s="39">
        <f t="shared" si="1223"/>
        <v>10</v>
      </c>
      <c r="AA1512" s="39">
        <f t="shared" si="1223"/>
        <v>0</v>
      </c>
      <c r="AB1512" s="39">
        <f t="shared" si="1223"/>
        <v>0</v>
      </c>
      <c r="AC1512" s="39">
        <f t="shared" si="1223"/>
        <v>0</v>
      </c>
      <c r="AD1512" s="39">
        <f t="shared" si="1223"/>
        <v>10</v>
      </c>
      <c r="AE1512" s="39">
        <f t="shared" si="1223"/>
        <v>0</v>
      </c>
      <c r="AF1512" s="39">
        <f t="shared" si="1223"/>
        <v>0</v>
      </c>
      <c r="AG1512" s="39">
        <f t="shared" si="1223"/>
        <v>10</v>
      </c>
      <c r="AH1512" s="39">
        <f t="shared" si="1223"/>
        <v>0</v>
      </c>
      <c r="AI1512" s="39">
        <f t="shared" si="1223"/>
        <v>0.2</v>
      </c>
      <c r="AJ1512" s="39">
        <f t="shared" si="1223"/>
        <v>0</v>
      </c>
      <c r="AK1512" s="39">
        <f t="shared" si="1223"/>
        <v>187.73</v>
      </c>
      <c r="AL1512" s="39">
        <f t="shared" si="1223"/>
        <v>0</v>
      </c>
      <c r="AM1512" s="39">
        <f t="shared" si="1223"/>
        <v>0</v>
      </c>
      <c r="AN1512" s="39">
        <f t="shared" si="1223"/>
        <v>187.73</v>
      </c>
      <c r="AO1512" s="39">
        <f t="shared" si="1223"/>
        <v>0</v>
      </c>
      <c r="AP1512" s="39">
        <f t="shared" si="1223"/>
        <v>0</v>
      </c>
      <c r="AQ1512" s="39">
        <f t="shared" si="1223"/>
        <v>0</v>
      </c>
      <c r="AR1512" s="39">
        <f t="shared" si="1223"/>
        <v>0</v>
      </c>
      <c r="AS1512" s="39">
        <f t="shared" si="1223"/>
        <v>0</v>
      </c>
      <c r="AT1512" s="39">
        <f t="shared" si="1223"/>
        <v>0</v>
      </c>
      <c r="AU1512" s="39">
        <f t="shared" si="1223"/>
        <v>0</v>
      </c>
      <c r="AV1512" s="39">
        <f t="shared" si="1223"/>
        <v>0</v>
      </c>
    </row>
    <row r="1513" spans="1:48" ht="191.25" x14ac:dyDescent="0.5">
      <c r="A1513" s="53">
        <v>1393</v>
      </c>
      <c r="B1513" s="56" t="s">
        <v>2930</v>
      </c>
      <c r="C1513" s="34" t="s">
        <v>2931</v>
      </c>
      <c r="D1513" s="57">
        <v>2015</v>
      </c>
      <c r="E1513" s="57">
        <v>2023</v>
      </c>
      <c r="F1513" s="36">
        <v>477.55</v>
      </c>
      <c r="G1513" s="34">
        <f>N1513+U1513+AB1513+AI1513+AP1513</f>
        <v>0.2</v>
      </c>
      <c r="H1513" s="34">
        <f>O1513+V1513+AC1513+AJ1513+AQ1513</f>
        <v>0</v>
      </c>
      <c r="I1513" s="34">
        <f>J1513+K1513+L1513</f>
        <v>217.73</v>
      </c>
      <c r="J1513" s="34">
        <f t="shared" ref="J1513:M1514" si="1224">Q1513+X1513+AE1513+AL1513+AS1513</f>
        <v>0</v>
      </c>
      <c r="K1513" s="34">
        <f t="shared" si="1224"/>
        <v>0</v>
      </c>
      <c r="L1513" s="34">
        <f t="shared" si="1224"/>
        <v>217.73</v>
      </c>
      <c r="M1513" s="34">
        <f t="shared" si="1224"/>
        <v>0</v>
      </c>
      <c r="N1513" s="37">
        <v>0</v>
      </c>
      <c r="O1513" s="37">
        <v>0</v>
      </c>
      <c r="P1513" s="34">
        <f t="shared" ref="P1513:P1514" si="1225">Q1513+R1513+S1513</f>
        <v>10</v>
      </c>
      <c r="Q1513" s="34">
        <v>0</v>
      </c>
      <c r="R1513" s="34">
        <v>0</v>
      </c>
      <c r="S1513" s="37">
        <v>10</v>
      </c>
      <c r="T1513" s="34">
        <v>0</v>
      </c>
      <c r="U1513" s="37">
        <v>0</v>
      </c>
      <c r="V1513" s="37">
        <v>0</v>
      </c>
      <c r="W1513" s="34">
        <f t="shared" ref="W1513:W1514" si="1226">X1513+Y1513+Z1513</f>
        <v>10</v>
      </c>
      <c r="X1513" s="34">
        <v>0</v>
      </c>
      <c r="Y1513" s="34">
        <v>0</v>
      </c>
      <c r="Z1513" s="37">
        <v>10</v>
      </c>
      <c r="AA1513" s="34">
        <v>0</v>
      </c>
      <c r="AB1513" s="37">
        <v>0</v>
      </c>
      <c r="AC1513" s="37">
        <v>0</v>
      </c>
      <c r="AD1513" s="34">
        <f t="shared" ref="AD1513:AD1514" si="1227">AE1513+AF1513+AG1513</f>
        <v>10</v>
      </c>
      <c r="AE1513" s="34">
        <v>0</v>
      </c>
      <c r="AF1513" s="34">
        <v>0</v>
      </c>
      <c r="AG1513" s="37">
        <v>10</v>
      </c>
      <c r="AH1513" s="34">
        <v>0</v>
      </c>
      <c r="AI1513" s="37">
        <v>0.2</v>
      </c>
      <c r="AJ1513" s="37">
        <v>0</v>
      </c>
      <c r="AK1513" s="34">
        <f t="shared" ref="AK1513:AK1514" si="1228">AL1513+AM1513+AN1513</f>
        <v>187.73</v>
      </c>
      <c r="AL1513" s="34">
        <v>0</v>
      </c>
      <c r="AM1513" s="34">
        <v>0</v>
      </c>
      <c r="AN1513" s="37">
        <v>187.73</v>
      </c>
      <c r="AO1513" s="34">
        <v>0</v>
      </c>
      <c r="AP1513" s="34">
        <v>0</v>
      </c>
      <c r="AQ1513" s="34">
        <v>0</v>
      </c>
      <c r="AR1513" s="34">
        <f t="shared" ref="AR1513:AR1514" si="1229">AS1513+AT1513+AU1513</f>
        <v>0</v>
      </c>
      <c r="AS1513" s="34">
        <v>0</v>
      </c>
      <c r="AT1513" s="34">
        <v>0</v>
      </c>
      <c r="AU1513" s="34">
        <v>0</v>
      </c>
      <c r="AV1513" s="34">
        <v>0</v>
      </c>
    </row>
    <row r="1514" spans="1:48" ht="114.75" x14ac:dyDescent="0.5">
      <c r="A1514" s="53">
        <v>1394</v>
      </c>
      <c r="B1514" s="56" t="s">
        <v>2932</v>
      </c>
      <c r="C1514" s="34" t="s">
        <v>2933</v>
      </c>
      <c r="D1514" s="57">
        <v>2018</v>
      </c>
      <c r="E1514" s="57">
        <v>2020</v>
      </c>
      <c r="F1514" s="36">
        <v>2119.31801</v>
      </c>
      <c r="G1514" s="34">
        <f>N1514+U1514+AB1514+AI1514+AP1514</f>
        <v>0</v>
      </c>
      <c r="H1514" s="34">
        <f>O1514+V1514+AC1514+AJ1514+AQ1514</f>
        <v>0</v>
      </c>
      <c r="I1514" s="34">
        <f>J1514+K1514+L1514</f>
        <v>1797.115741666667</v>
      </c>
      <c r="J1514" s="34">
        <f t="shared" si="1224"/>
        <v>0</v>
      </c>
      <c r="K1514" s="34">
        <f t="shared" si="1224"/>
        <v>0</v>
      </c>
      <c r="L1514" s="34">
        <f t="shared" si="1224"/>
        <v>1797.115741666667</v>
      </c>
      <c r="M1514" s="34">
        <f t="shared" si="1224"/>
        <v>0</v>
      </c>
      <c r="N1514" s="37">
        <v>0</v>
      </c>
      <c r="O1514" s="37">
        <v>0</v>
      </c>
      <c r="P1514" s="34">
        <f t="shared" si="1225"/>
        <v>1797.115741666667</v>
      </c>
      <c r="Q1514" s="34">
        <v>0</v>
      </c>
      <c r="R1514" s="34">
        <v>0</v>
      </c>
      <c r="S1514" s="37">
        <v>1797.115741666667</v>
      </c>
      <c r="T1514" s="34">
        <v>0</v>
      </c>
      <c r="U1514" s="37">
        <v>0</v>
      </c>
      <c r="V1514" s="37">
        <v>0</v>
      </c>
      <c r="W1514" s="34">
        <f t="shared" si="1226"/>
        <v>0</v>
      </c>
      <c r="X1514" s="34">
        <v>0</v>
      </c>
      <c r="Y1514" s="34">
        <v>0</v>
      </c>
      <c r="Z1514" s="37">
        <v>0</v>
      </c>
      <c r="AA1514" s="34">
        <v>0</v>
      </c>
      <c r="AB1514" s="37">
        <v>0</v>
      </c>
      <c r="AC1514" s="37">
        <v>0</v>
      </c>
      <c r="AD1514" s="34">
        <f t="shared" si="1227"/>
        <v>0</v>
      </c>
      <c r="AE1514" s="34">
        <v>0</v>
      </c>
      <c r="AF1514" s="34">
        <v>0</v>
      </c>
      <c r="AG1514" s="37">
        <v>0</v>
      </c>
      <c r="AH1514" s="34">
        <v>0</v>
      </c>
      <c r="AI1514" s="37">
        <v>0</v>
      </c>
      <c r="AJ1514" s="37">
        <v>0</v>
      </c>
      <c r="AK1514" s="34">
        <f t="shared" si="1228"/>
        <v>0</v>
      </c>
      <c r="AL1514" s="34">
        <v>0</v>
      </c>
      <c r="AM1514" s="34">
        <v>0</v>
      </c>
      <c r="AN1514" s="37">
        <v>0</v>
      </c>
      <c r="AO1514" s="34">
        <v>0</v>
      </c>
      <c r="AP1514" s="34">
        <v>0</v>
      </c>
      <c r="AQ1514" s="34">
        <v>0</v>
      </c>
      <c r="AR1514" s="34">
        <f t="shared" si="1229"/>
        <v>0</v>
      </c>
      <c r="AS1514" s="34">
        <v>0</v>
      </c>
      <c r="AT1514" s="34">
        <v>0</v>
      </c>
      <c r="AU1514" s="34">
        <v>0</v>
      </c>
      <c r="AV1514" s="34">
        <v>0</v>
      </c>
    </row>
    <row r="1515" spans="1:48" ht="38.25" x14ac:dyDescent="0.5">
      <c r="A1515" s="53"/>
      <c r="B1515" s="54" t="s">
        <v>155</v>
      </c>
      <c r="C1515" s="38"/>
      <c r="D1515" s="63"/>
      <c r="E1515" s="63"/>
      <c r="F1515" s="39">
        <f>SUM(F1516:F1517)</f>
        <v>15920.920559999999</v>
      </c>
      <c r="G1515" s="39">
        <f t="shared" ref="G1515:AV1515" si="1230">SUM(G1516:G1517)</f>
        <v>1.758</v>
      </c>
      <c r="H1515" s="39">
        <f t="shared" si="1230"/>
        <v>1.26</v>
      </c>
      <c r="I1515" s="39">
        <f t="shared" si="1230"/>
        <v>13158.58</v>
      </c>
      <c r="J1515" s="39">
        <f t="shared" si="1230"/>
        <v>0</v>
      </c>
      <c r="K1515" s="39">
        <f t="shared" si="1230"/>
        <v>0</v>
      </c>
      <c r="L1515" s="39">
        <f t="shared" si="1230"/>
        <v>13158.58</v>
      </c>
      <c r="M1515" s="39">
        <f t="shared" si="1230"/>
        <v>0</v>
      </c>
      <c r="N1515" s="39">
        <f t="shared" si="1230"/>
        <v>1.6579999999999999</v>
      </c>
      <c r="O1515" s="39">
        <f t="shared" si="1230"/>
        <v>1.26</v>
      </c>
      <c r="P1515" s="39">
        <f t="shared" si="1230"/>
        <v>1027.9000000000001</v>
      </c>
      <c r="Q1515" s="39">
        <f t="shared" si="1230"/>
        <v>0</v>
      </c>
      <c r="R1515" s="39">
        <f t="shared" si="1230"/>
        <v>0</v>
      </c>
      <c r="S1515" s="39">
        <f t="shared" si="1230"/>
        <v>1027.9000000000001</v>
      </c>
      <c r="T1515" s="39">
        <f t="shared" si="1230"/>
        <v>0</v>
      </c>
      <c r="U1515" s="39">
        <f>SUM(U1516:U1517)</f>
        <v>0</v>
      </c>
      <c r="V1515" s="39">
        <f t="shared" si="1230"/>
        <v>0</v>
      </c>
      <c r="W1515" s="39">
        <f t="shared" si="1230"/>
        <v>11938.01</v>
      </c>
      <c r="X1515" s="39">
        <f t="shared" si="1230"/>
        <v>0</v>
      </c>
      <c r="Y1515" s="39">
        <f t="shared" si="1230"/>
        <v>0</v>
      </c>
      <c r="Z1515" s="39">
        <f t="shared" si="1230"/>
        <v>11938.01</v>
      </c>
      <c r="AA1515" s="39">
        <f t="shared" si="1230"/>
        <v>0</v>
      </c>
      <c r="AB1515" s="39">
        <f t="shared" si="1230"/>
        <v>0</v>
      </c>
      <c r="AC1515" s="39">
        <f t="shared" si="1230"/>
        <v>0</v>
      </c>
      <c r="AD1515" s="39">
        <f t="shared" si="1230"/>
        <v>34.74</v>
      </c>
      <c r="AE1515" s="39">
        <f t="shared" si="1230"/>
        <v>0</v>
      </c>
      <c r="AF1515" s="39">
        <f t="shared" si="1230"/>
        <v>0</v>
      </c>
      <c r="AG1515" s="39">
        <f t="shared" si="1230"/>
        <v>34.74</v>
      </c>
      <c r="AH1515" s="39">
        <f t="shared" si="1230"/>
        <v>0</v>
      </c>
      <c r="AI1515" s="39">
        <f t="shared" si="1230"/>
        <v>0.1</v>
      </c>
      <c r="AJ1515" s="39">
        <f t="shared" si="1230"/>
        <v>0</v>
      </c>
      <c r="AK1515" s="39">
        <f t="shared" si="1230"/>
        <v>157.93</v>
      </c>
      <c r="AL1515" s="39">
        <f t="shared" si="1230"/>
        <v>0</v>
      </c>
      <c r="AM1515" s="39">
        <f t="shared" si="1230"/>
        <v>0</v>
      </c>
      <c r="AN1515" s="39">
        <f t="shared" si="1230"/>
        <v>157.93</v>
      </c>
      <c r="AO1515" s="39">
        <f t="shared" si="1230"/>
        <v>0</v>
      </c>
      <c r="AP1515" s="39">
        <f t="shared" si="1230"/>
        <v>0</v>
      </c>
      <c r="AQ1515" s="39">
        <f t="shared" si="1230"/>
        <v>0</v>
      </c>
      <c r="AR1515" s="39">
        <f t="shared" si="1230"/>
        <v>0</v>
      </c>
      <c r="AS1515" s="39">
        <f t="shared" si="1230"/>
        <v>0</v>
      </c>
      <c r="AT1515" s="39">
        <f t="shared" si="1230"/>
        <v>0</v>
      </c>
      <c r="AU1515" s="39">
        <f t="shared" si="1230"/>
        <v>0</v>
      </c>
      <c r="AV1515" s="39">
        <f t="shared" si="1230"/>
        <v>0</v>
      </c>
    </row>
    <row r="1516" spans="1:48" ht="114.75" x14ac:dyDescent="0.5">
      <c r="A1516" s="53">
        <v>1395</v>
      </c>
      <c r="B1516" s="56" t="s">
        <v>2934</v>
      </c>
      <c r="C1516" s="34" t="s">
        <v>2935</v>
      </c>
      <c r="D1516" s="57">
        <v>2014</v>
      </c>
      <c r="E1516" s="57">
        <v>2023</v>
      </c>
      <c r="F1516" s="36">
        <v>395.78055999999998</v>
      </c>
      <c r="G1516" s="34">
        <f>N1516+U1516+AB1516+AI1516+AP1516</f>
        <v>0.1</v>
      </c>
      <c r="H1516" s="34">
        <f>O1516+V1516+AC1516+AJ1516+AQ1516</f>
        <v>0</v>
      </c>
      <c r="I1516" s="34">
        <f>J1516+K1516+L1516</f>
        <v>221.67000000000002</v>
      </c>
      <c r="J1516" s="34">
        <f t="shared" ref="J1516:M1517" si="1231">Q1516+X1516+AE1516+AL1516+AS1516</f>
        <v>0</v>
      </c>
      <c r="K1516" s="34">
        <f t="shared" si="1231"/>
        <v>0</v>
      </c>
      <c r="L1516" s="34">
        <f t="shared" si="1231"/>
        <v>221.67000000000002</v>
      </c>
      <c r="M1516" s="34">
        <f t="shared" si="1231"/>
        <v>0</v>
      </c>
      <c r="N1516" s="37">
        <v>0</v>
      </c>
      <c r="O1516" s="37">
        <v>0</v>
      </c>
      <c r="P1516" s="34">
        <f t="shared" ref="P1516:P1517" si="1232">Q1516+R1516+S1516</f>
        <v>19</v>
      </c>
      <c r="Q1516" s="34">
        <v>0</v>
      </c>
      <c r="R1516" s="34">
        <v>0</v>
      </c>
      <c r="S1516" s="37">
        <v>19</v>
      </c>
      <c r="T1516" s="34">
        <v>0</v>
      </c>
      <c r="U1516" s="37">
        <v>0</v>
      </c>
      <c r="V1516" s="37">
        <v>0</v>
      </c>
      <c r="W1516" s="34">
        <f t="shared" ref="W1516:W1517" si="1233">X1516+Y1516+Z1516</f>
        <v>10</v>
      </c>
      <c r="X1516" s="34">
        <v>0</v>
      </c>
      <c r="Y1516" s="34">
        <v>0</v>
      </c>
      <c r="Z1516" s="37">
        <v>10</v>
      </c>
      <c r="AA1516" s="34">
        <v>0</v>
      </c>
      <c r="AB1516" s="37">
        <v>0</v>
      </c>
      <c r="AC1516" s="37">
        <v>0</v>
      </c>
      <c r="AD1516" s="34">
        <f t="shared" ref="AD1516:AD1517" si="1234">AE1516+AF1516+AG1516</f>
        <v>34.74</v>
      </c>
      <c r="AE1516" s="34">
        <v>0</v>
      </c>
      <c r="AF1516" s="34">
        <v>0</v>
      </c>
      <c r="AG1516" s="37">
        <v>34.74</v>
      </c>
      <c r="AH1516" s="34">
        <v>0</v>
      </c>
      <c r="AI1516" s="37">
        <v>0.1</v>
      </c>
      <c r="AJ1516" s="37">
        <v>0</v>
      </c>
      <c r="AK1516" s="34">
        <f t="shared" ref="AK1516:AK1517" si="1235">AL1516+AM1516+AN1516</f>
        <v>157.93</v>
      </c>
      <c r="AL1516" s="34">
        <v>0</v>
      </c>
      <c r="AM1516" s="34">
        <v>0</v>
      </c>
      <c r="AN1516" s="37">
        <v>157.93</v>
      </c>
      <c r="AO1516" s="34">
        <v>0</v>
      </c>
      <c r="AP1516" s="34">
        <v>0</v>
      </c>
      <c r="AQ1516" s="34">
        <v>0</v>
      </c>
      <c r="AR1516" s="34">
        <f t="shared" ref="AR1516:AR1517" si="1236">AS1516+AT1516+AU1516</f>
        <v>0</v>
      </c>
      <c r="AS1516" s="34">
        <v>0</v>
      </c>
      <c r="AT1516" s="34">
        <v>0</v>
      </c>
      <c r="AU1516" s="34">
        <v>0</v>
      </c>
      <c r="AV1516" s="34">
        <v>0</v>
      </c>
    </row>
    <row r="1517" spans="1:48" ht="114.75" x14ac:dyDescent="0.5">
      <c r="A1517" s="53">
        <v>1396</v>
      </c>
      <c r="B1517" s="56" t="s">
        <v>2866</v>
      </c>
      <c r="C1517" s="34" t="s">
        <v>2867</v>
      </c>
      <c r="D1517" s="57">
        <v>2020</v>
      </c>
      <c r="E1517" s="57">
        <v>2020</v>
      </c>
      <c r="F1517" s="36">
        <v>15525.14</v>
      </c>
      <c r="G1517" s="34">
        <f>N1517+U1517+AB1517+AI1517+AP1517</f>
        <v>1.6579999999999999</v>
      </c>
      <c r="H1517" s="34">
        <f>O1517+V1517+AC1517+AJ1517+AQ1517</f>
        <v>1.26</v>
      </c>
      <c r="I1517" s="34">
        <f>J1517+K1517+L1517</f>
        <v>12936.91</v>
      </c>
      <c r="J1517" s="34">
        <f t="shared" si="1231"/>
        <v>0</v>
      </c>
      <c r="K1517" s="34">
        <f t="shared" si="1231"/>
        <v>0</v>
      </c>
      <c r="L1517" s="34">
        <f t="shared" si="1231"/>
        <v>12936.91</v>
      </c>
      <c r="M1517" s="34">
        <f t="shared" si="1231"/>
        <v>0</v>
      </c>
      <c r="N1517" s="37">
        <v>1.6579999999999999</v>
      </c>
      <c r="O1517" s="37">
        <v>1.26</v>
      </c>
      <c r="P1517" s="34">
        <f t="shared" si="1232"/>
        <v>1008.9</v>
      </c>
      <c r="Q1517" s="34">
        <v>0</v>
      </c>
      <c r="R1517" s="34">
        <v>0</v>
      </c>
      <c r="S1517" s="37">
        <v>1008.9</v>
      </c>
      <c r="T1517" s="34">
        <v>0</v>
      </c>
      <c r="U1517" s="37">
        <v>0</v>
      </c>
      <c r="V1517" s="37">
        <v>0</v>
      </c>
      <c r="W1517" s="34">
        <f t="shared" si="1233"/>
        <v>11928.01</v>
      </c>
      <c r="X1517" s="34">
        <v>0</v>
      </c>
      <c r="Y1517" s="34">
        <v>0</v>
      </c>
      <c r="Z1517" s="37">
        <v>11928.01</v>
      </c>
      <c r="AA1517" s="34">
        <v>0</v>
      </c>
      <c r="AB1517" s="37">
        <v>0</v>
      </c>
      <c r="AC1517" s="37">
        <v>0</v>
      </c>
      <c r="AD1517" s="34">
        <f t="shared" si="1234"/>
        <v>0</v>
      </c>
      <c r="AE1517" s="34">
        <v>0</v>
      </c>
      <c r="AF1517" s="34">
        <v>0</v>
      </c>
      <c r="AG1517" s="37">
        <v>0</v>
      </c>
      <c r="AH1517" s="34">
        <v>0</v>
      </c>
      <c r="AI1517" s="37">
        <v>0</v>
      </c>
      <c r="AJ1517" s="37">
        <v>0</v>
      </c>
      <c r="AK1517" s="34">
        <f t="shared" si="1235"/>
        <v>0</v>
      </c>
      <c r="AL1517" s="34">
        <v>0</v>
      </c>
      <c r="AM1517" s="34">
        <v>0</v>
      </c>
      <c r="AN1517" s="37">
        <v>0</v>
      </c>
      <c r="AO1517" s="34">
        <v>0</v>
      </c>
      <c r="AP1517" s="34">
        <v>0</v>
      </c>
      <c r="AQ1517" s="34">
        <v>0</v>
      </c>
      <c r="AR1517" s="34">
        <f t="shared" si="1236"/>
        <v>0</v>
      </c>
      <c r="AS1517" s="34">
        <v>0</v>
      </c>
      <c r="AT1517" s="34">
        <v>0</v>
      </c>
      <c r="AU1517" s="34">
        <v>0</v>
      </c>
      <c r="AV1517" s="34">
        <v>0</v>
      </c>
    </row>
    <row r="1518" spans="1:48" ht="38.25" x14ac:dyDescent="0.5">
      <c r="A1518" s="53"/>
      <c r="B1518" s="54" t="s">
        <v>183</v>
      </c>
      <c r="C1518" s="38"/>
      <c r="D1518" s="63"/>
      <c r="E1518" s="63"/>
      <c r="F1518" s="39">
        <f t="shared" ref="F1518:AV1518" si="1237">SUM(F1519:F1519)</f>
        <v>4579.0182800000002</v>
      </c>
      <c r="G1518" s="39">
        <f t="shared" si="1237"/>
        <v>1.0900000000000001</v>
      </c>
      <c r="H1518" s="39">
        <f t="shared" si="1237"/>
        <v>0</v>
      </c>
      <c r="I1518" s="39">
        <f t="shared" si="1237"/>
        <v>3782.09</v>
      </c>
      <c r="J1518" s="39">
        <f t="shared" si="1237"/>
        <v>0</v>
      </c>
      <c r="K1518" s="39">
        <f t="shared" si="1237"/>
        <v>0</v>
      </c>
      <c r="L1518" s="39">
        <f t="shared" si="1237"/>
        <v>3782.09</v>
      </c>
      <c r="M1518" s="39">
        <f t="shared" si="1237"/>
        <v>0</v>
      </c>
      <c r="N1518" s="39">
        <f t="shared" si="1237"/>
        <v>1.0900000000000001</v>
      </c>
      <c r="O1518" s="39">
        <f t="shared" si="1237"/>
        <v>0</v>
      </c>
      <c r="P1518" s="39">
        <f t="shared" si="1237"/>
        <v>3782.09</v>
      </c>
      <c r="Q1518" s="39">
        <f t="shared" si="1237"/>
        <v>0</v>
      </c>
      <c r="R1518" s="39">
        <f t="shared" si="1237"/>
        <v>0</v>
      </c>
      <c r="S1518" s="39">
        <f t="shared" si="1237"/>
        <v>3782.09</v>
      </c>
      <c r="T1518" s="39">
        <f t="shared" si="1237"/>
        <v>0</v>
      </c>
      <c r="U1518" s="39">
        <f>SUM(U1519:U1519)</f>
        <v>0</v>
      </c>
      <c r="V1518" s="39">
        <f t="shared" si="1237"/>
        <v>0</v>
      </c>
      <c r="W1518" s="39">
        <f t="shared" si="1237"/>
        <v>0</v>
      </c>
      <c r="X1518" s="39">
        <f t="shared" si="1237"/>
        <v>0</v>
      </c>
      <c r="Y1518" s="39">
        <f t="shared" si="1237"/>
        <v>0</v>
      </c>
      <c r="Z1518" s="39">
        <f t="shared" si="1237"/>
        <v>0</v>
      </c>
      <c r="AA1518" s="39">
        <f t="shared" si="1237"/>
        <v>0</v>
      </c>
      <c r="AB1518" s="39">
        <f t="shared" si="1237"/>
        <v>0</v>
      </c>
      <c r="AC1518" s="39">
        <f t="shared" si="1237"/>
        <v>0</v>
      </c>
      <c r="AD1518" s="39">
        <f t="shared" si="1237"/>
        <v>0</v>
      </c>
      <c r="AE1518" s="39">
        <f t="shared" si="1237"/>
        <v>0</v>
      </c>
      <c r="AF1518" s="39">
        <f t="shared" si="1237"/>
        <v>0</v>
      </c>
      <c r="AG1518" s="39">
        <f t="shared" si="1237"/>
        <v>0</v>
      </c>
      <c r="AH1518" s="39">
        <f t="shared" si="1237"/>
        <v>0</v>
      </c>
      <c r="AI1518" s="39">
        <f t="shared" si="1237"/>
        <v>0</v>
      </c>
      <c r="AJ1518" s="39">
        <f t="shared" si="1237"/>
        <v>0</v>
      </c>
      <c r="AK1518" s="39">
        <f t="shared" si="1237"/>
        <v>0</v>
      </c>
      <c r="AL1518" s="39">
        <f t="shared" si="1237"/>
        <v>0</v>
      </c>
      <c r="AM1518" s="39">
        <f t="shared" si="1237"/>
        <v>0</v>
      </c>
      <c r="AN1518" s="39">
        <f t="shared" si="1237"/>
        <v>0</v>
      </c>
      <c r="AO1518" s="39">
        <f t="shared" si="1237"/>
        <v>0</v>
      </c>
      <c r="AP1518" s="39">
        <f t="shared" si="1237"/>
        <v>0</v>
      </c>
      <c r="AQ1518" s="39">
        <f t="shared" si="1237"/>
        <v>0</v>
      </c>
      <c r="AR1518" s="39">
        <f t="shared" si="1237"/>
        <v>0</v>
      </c>
      <c r="AS1518" s="39">
        <f t="shared" si="1237"/>
        <v>0</v>
      </c>
      <c r="AT1518" s="39">
        <f t="shared" si="1237"/>
        <v>0</v>
      </c>
      <c r="AU1518" s="39">
        <f t="shared" si="1237"/>
        <v>0</v>
      </c>
      <c r="AV1518" s="39">
        <f t="shared" si="1237"/>
        <v>0</v>
      </c>
    </row>
    <row r="1519" spans="1:48" ht="114.75" x14ac:dyDescent="0.5">
      <c r="A1519" s="53">
        <v>1397</v>
      </c>
      <c r="B1519" s="56" t="s">
        <v>2936</v>
      </c>
      <c r="C1519" s="34" t="s">
        <v>2937</v>
      </c>
      <c r="D1519" s="57">
        <v>2018</v>
      </c>
      <c r="E1519" s="57">
        <v>2020</v>
      </c>
      <c r="F1519" s="36">
        <v>4579.0182800000002</v>
      </c>
      <c r="G1519" s="34">
        <f>N1519+U1519+AB1519+AI1519+AP1519</f>
        <v>1.0900000000000001</v>
      </c>
      <c r="H1519" s="34">
        <f>O1519+V1519+AC1519+AJ1519+AQ1519</f>
        <v>0</v>
      </c>
      <c r="I1519" s="34">
        <f>J1519+K1519+L1519</f>
        <v>3782.09</v>
      </c>
      <c r="J1519" s="34">
        <f>Q1519+X1519+AE1519+AL1519+AS1519</f>
        <v>0</v>
      </c>
      <c r="K1519" s="34">
        <f>R1519+Y1519+AF1519+AM1519+AT1519</f>
        <v>0</v>
      </c>
      <c r="L1519" s="34">
        <f>S1519+Z1519+AG1519+AN1519+AU1519</f>
        <v>3782.09</v>
      </c>
      <c r="M1519" s="34">
        <f>T1519+AA1519+AH1519+AO1519+AV1519</f>
        <v>0</v>
      </c>
      <c r="N1519" s="37">
        <v>1.0900000000000001</v>
      </c>
      <c r="O1519" s="37">
        <v>0</v>
      </c>
      <c r="P1519" s="34">
        <f>Q1519+R1519+S1519</f>
        <v>3782.09</v>
      </c>
      <c r="Q1519" s="34">
        <v>0</v>
      </c>
      <c r="R1519" s="34">
        <v>0</v>
      </c>
      <c r="S1519" s="37">
        <v>3782.09</v>
      </c>
      <c r="T1519" s="34">
        <v>0</v>
      </c>
      <c r="U1519" s="37">
        <v>0</v>
      </c>
      <c r="V1519" s="37">
        <v>0</v>
      </c>
      <c r="W1519" s="34">
        <f>X1519+Y1519+Z1519</f>
        <v>0</v>
      </c>
      <c r="X1519" s="34">
        <v>0</v>
      </c>
      <c r="Y1519" s="34">
        <v>0</v>
      </c>
      <c r="Z1519" s="37">
        <v>0</v>
      </c>
      <c r="AA1519" s="34">
        <v>0</v>
      </c>
      <c r="AB1519" s="37">
        <v>0</v>
      </c>
      <c r="AC1519" s="37">
        <v>0</v>
      </c>
      <c r="AD1519" s="34">
        <f>AE1519+AF1519+AG1519</f>
        <v>0</v>
      </c>
      <c r="AE1519" s="34">
        <v>0</v>
      </c>
      <c r="AF1519" s="34">
        <v>0</v>
      </c>
      <c r="AG1519" s="37">
        <v>0</v>
      </c>
      <c r="AH1519" s="34">
        <v>0</v>
      </c>
      <c r="AI1519" s="37">
        <v>0</v>
      </c>
      <c r="AJ1519" s="37">
        <v>0</v>
      </c>
      <c r="AK1519" s="34">
        <f>AL1519+AM1519+AN1519</f>
        <v>0</v>
      </c>
      <c r="AL1519" s="34">
        <v>0</v>
      </c>
      <c r="AM1519" s="34">
        <v>0</v>
      </c>
      <c r="AN1519" s="37">
        <v>0</v>
      </c>
      <c r="AO1519" s="34">
        <v>0</v>
      </c>
      <c r="AP1519" s="34">
        <v>0</v>
      </c>
      <c r="AQ1519" s="34">
        <v>0</v>
      </c>
      <c r="AR1519" s="34">
        <f>AS1519+AT1519+AU1519</f>
        <v>0</v>
      </c>
      <c r="AS1519" s="34">
        <v>0</v>
      </c>
      <c r="AT1519" s="34">
        <v>0</v>
      </c>
      <c r="AU1519" s="34">
        <v>0</v>
      </c>
      <c r="AV1519" s="34">
        <v>0</v>
      </c>
    </row>
    <row r="1520" spans="1:48" ht="38.25" x14ac:dyDescent="0.5">
      <c r="A1520" s="53"/>
      <c r="B1520" s="54" t="s">
        <v>202</v>
      </c>
      <c r="C1520" s="38"/>
      <c r="D1520" s="63"/>
      <c r="E1520" s="63"/>
      <c r="F1520" s="39">
        <f>SUM(F1521:F1521)</f>
        <v>14621.62</v>
      </c>
      <c r="G1520" s="39">
        <f t="shared" ref="G1520:AV1520" si="1238">SUM(G1521:G1521)</f>
        <v>0.37</v>
      </c>
      <c r="H1520" s="39">
        <f t="shared" si="1238"/>
        <v>1.26</v>
      </c>
      <c r="I1520" s="39">
        <f t="shared" si="1238"/>
        <v>14428.62</v>
      </c>
      <c r="J1520" s="39">
        <f t="shared" si="1238"/>
        <v>0</v>
      </c>
      <c r="K1520" s="39">
        <f t="shared" si="1238"/>
        <v>0</v>
      </c>
      <c r="L1520" s="39">
        <f t="shared" si="1238"/>
        <v>14428.62</v>
      </c>
      <c r="M1520" s="39">
        <f t="shared" si="1238"/>
        <v>0</v>
      </c>
      <c r="N1520" s="39">
        <f t="shared" si="1238"/>
        <v>0</v>
      </c>
      <c r="O1520" s="39">
        <f t="shared" si="1238"/>
        <v>0</v>
      </c>
      <c r="P1520" s="39">
        <f t="shared" si="1238"/>
        <v>11752.04</v>
      </c>
      <c r="Q1520" s="39">
        <f t="shared" si="1238"/>
        <v>0</v>
      </c>
      <c r="R1520" s="39">
        <f t="shared" si="1238"/>
        <v>0</v>
      </c>
      <c r="S1520" s="39">
        <f t="shared" si="1238"/>
        <v>11752.04</v>
      </c>
      <c r="T1520" s="39">
        <f t="shared" si="1238"/>
        <v>0</v>
      </c>
      <c r="U1520" s="39">
        <f>SUM(U1521:U1521)</f>
        <v>0.37</v>
      </c>
      <c r="V1520" s="39">
        <f t="shared" si="1238"/>
        <v>1.26</v>
      </c>
      <c r="W1520" s="39">
        <f t="shared" si="1238"/>
        <v>2676.58</v>
      </c>
      <c r="X1520" s="39">
        <f t="shared" si="1238"/>
        <v>0</v>
      </c>
      <c r="Y1520" s="39">
        <f t="shared" si="1238"/>
        <v>0</v>
      </c>
      <c r="Z1520" s="39">
        <f t="shared" si="1238"/>
        <v>2676.58</v>
      </c>
      <c r="AA1520" s="39">
        <f t="shared" si="1238"/>
        <v>0</v>
      </c>
      <c r="AB1520" s="39">
        <f t="shared" si="1238"/>
        <v>0</v>
      </c>
      <c r="AC1520" s="39">
        <f t="shared" si="1238"/>
        <v>0</v>
      </c>
      <c r="AD1520" s="39">
        <f t="shared" si="1238"/>
        <v>0</v>
      </c>
      <c r="AE1520" s="39">
        <f t="shared" si="1238"/>
        <v>0</v>
      </c>
      <c r="AF1520" s="39">
        <f t="shared" si="1238"/>
        <v>0</v>
      </c>
      <c r="AG1520" s="39">
        <f t="shared" si="1238"/>
        <v>0</v>
      </c>
      <c r="AH1520" s="39">
        <f t="shared" si="1238"/>
        <v>0</v>
      </c>
      <c r="AI1520" s="39">
        <f t="shared" si="1238"/>
        <v>0</v>
      </c>
      <c r="AJ1520" s="39">
        <f t="shared" si="1238"/>
        <v>0</v>
      </c>
      <c r="AK1520" s="39">
        <f t="shared" si="1238"/>
        <v>0</v>
      </c>
      <c r="AL1520" s="39">
        <f t="shared" si="1238"/>
        <v>0</v>
      </c>
      <c r="AM1520" s="39">
        <f t="shared" si="1238"/>
        <v>0</v>
      </c>
      <c r="AN1520" s="39">
        <f t="shared" si="1238"/>
        <v>0</v>
      </c>
      <c r="AO1520" s="39">
        <f t="shared" si="1238"/>
        <v>0</v>
      </c>
      <c r="AP1520" s="39">
        <f t="shared" si="1238"/>
        <v>0</v>
      </c>
      <c r="AQ1520" s="39">
        <f t="shared" si="1238"/>
        <v>0</v>
      </c>
      <c r="AR1520" s="39">
        <f t="shared" si="1238"/>
        <v>0</v>
      </c>
      <c r="AS1520" s="39">
        <f t="shared" si="1238"/>
        <v>0</v>
      </c>
      <c r="AT1520" s="39">
        <f t="shared" si="1238"/>
        <v>0</v>
      </c>
      <c r="AU1520" s="39">
        <f t="shared" si="1238"/>
        <v>0</v>
      </c>
      <c r="AV1520" s="39">
        <f t="shared" si="1238"/>
        <v>0</v>
      </c>
    </row>
    <row r="1521" spans="1:48" ht="191.25" x14ac:dyDescent="0.5">
      <c r="A1521" s="53">
        <v>1398</v>
      </c>
      <c r="B1521" s="56" t="s">
        <v>2938</v>
      </c>
      <c r="C1521" s="34" t="s">
        <v>2939</v>
      </c>
      <c r="D1521" s="57">
        <v>2019</v>
      </c>
      <c r="E1521" s="57">
        <v>2021</v>
      </c>
      <c r="F1521" s="36">
        <v>14621.62</v>
      </c>
      <c r="G1521" s="34">
        <f>N1521+U1521+AB1521+AI1521+AP1521</f>
        <v>0.37</v>
      </c>
      <c r="H1521" s="34">
        <f>O1521+V1521+AC1521+AJ1521+AQ1521</f>
        <v>1.26</v>
      </c>
      <c r="I1521" s="34">
        <f>J1521+K1521+L1521</f>
        <v>14428.62</v>
      </c>
      <c r="J1521" s="34">
        <f>Q1521+X1521+AE1521+AL1521+AS1521</f>
        <v>0</v>
      </c>
      <c r="K1521" s="34">
        <f>R1521+Y1521+AF1521+AM1521+AT1521</f>
        <v>0</v>
      </c>
      <c r="L1521" s="34">
        <f>S1521+Z1521+AG1521+AN1521+AU1521</f>
        <v>14428.62</v>
      </c>
      <c r="M1521" s="34">
        <f>T1521+AA1521+AH1521+AO1521+AV1521</f>
        <v>0</v>
      </c>
      <c r="N1521" s="37">
        <v>0</v>
      </c>
      <c r="O1521" s="37">
        <v>0</v>
      </c>
      <c r="P1521" s="34">
        <f>Q1521+R1521+S1521</f>
        <v>11752.04</v>
      </c>
      <c r="Q1521" s="34">
        <v>0</v>
      </c>
      <c r="R1521" s="34">
        <v>0</v>
      </c>
      <c r="S1521" s="37">
        <v>11752.04</v>
      </c>
      <c r="T1521" s="34">
        <v>0</v>
      </c>
      <c r="U1521" s="37">
        <v>0.37</v>
      </c>
      <c r="V1521" s="37">
        <v>1.26</v>
      </c>
      <c r="W1521" s="34">
        <f>X1521+Y1521+Z1521</f>
        <v>2676.58</v>
      </c>
      <c r="X1521" s="34">
        <v>0</v>
      </c>
      <c r="Y1521" s="34">
        <v>0</v>
      </c>
      <c r="Z1521" s="37">
        <v>2676.58</v>
      </c>
      <c r="AA1521" s="34">
        <v>0</v>
      </c>
      <c r="AB1521" s="37">
        <v>0</v>
      </c>
      <c r="AC1521" s="37">
        <v>0</v>
      </c>
      <c r="AD1521" s="34">
        <f>AE1521+AF1521+AG1521</f>
        <v>0</v>
      </c>
      <c r="AE1521" s="34">
        <v>0</v>
      </c>
      <c r="AF1521" s="34">
        <v>0</v>
      </c>
      <c r="AG1521" s="37">
        <v>0</v>
      </c>
      <c r="AH1521" s="34">
        <v>0</v>
      </c>
      <c r="AI1521" s="37">
        <v>0</v>
      </c>
      <c r="AJ1521" s="37">
        <v>0</v>
      </c>
      <c r="AK1521" s="34">
        <f>AL1521+AM1521+AN1521</f>
        <v>0</v>
      </c>
      <c r="AL1521" s="34">
        <v>0</v>
      </c>
      <c r="AM1521" s="34">
        <v>0</v>
      </c>
      <c r="AN1521" s="37">
        <v>0</v>
      </c>
      <c r="AO1521" s="34">
        <v>0</v>
      </c>
      <c r="AP1521" s="34">
        <v>0</v>
      </c>
      <c r="AQ1521" s="34">
        <v>0</v>
      </c>
      <c r="AR1521" s="34">
        <f>AS1521+AT1521+AU1521</f>
        <v>0</v>
      </c>
      <c r="AS1521" s="34">
        <v>0</v>
      </c>
      <c r="AT1521" s="34">
        <v>0</v>
      </c>
      <c r="AU1521" s="34">
        <v>0</v>
      </c>
      <c r="AV1521" s="34">
        <v>0</v>
      </c>
    </row>
    <row r="1522" spans="1:48" ht="38.25" x14ac:dyDescent="0.5">
      <c r="A1522" s="53"/>
      <c r="B1522" s="54" t="s">
        <v>249</v>
      </c>
      <c r="C1522" s="38"/>
      <c r="D1522" s="63"/>
      <c r="E1522" s="63"/>
      <c r="F1522" s="39">
        <f>SUM(F1523:F1526)</f>
        <v>27093.835210000001</v>
      </c>
      <c r="G1522" s="39">
        <f t="shared" ref="G1522:AV1522" si="1239">SUM(G1523:G1526)</f>
        <v>0.93800000000000006</v>
      </c>
      <c r="H1522" s="39">
        <f t="shared" si="1239"/>
        <v>0</v>
      </c>
      <c r="I1522" s="39">
        <f t="shared" si="1239"/>
        <v>14162.279999999999</v>
      </c>
      <c r="J1522" s="39">
        <f t="shared" si="1239"/>
        <v>0</v>
      </c>
      <c r="K1522" s="39">
        <f t="shared" si="1239"/>
        <v>0</v>
      </c>
      <c r="L1522" s="39">
        <f t="shared" si="1239"/>
        <v>14162.279999999999</v>
      </c>
      <c r="M1522" s="39">
        <f t="shared" si="1239"/>
        <v>0</v>
      </c>
      <c r="N1522" s="39">
        <f t="shared" si="1239"/>
        <v>0</v>
      </c>
      <c r="O1522" s="39">
        <f t="shared" si="1239"/>
        <v>0</v>
      </c>
      <c r="P1522" s="39">
        <f t="shared" si="1239"/>
        <v>2974.2700000000004</v>
      </c>
      <c r="Q1522" s="39">
        <f t="shared" si="1239"/>
        <v>0</v>
      </c>
      <c r="R1522" s="39">
        <f t="shared" si="1239"/>
        <v>0</v>
      </c>
      <c r="S1522" s="39">
        <f t="shared" si="1239"/>
        <v>2974.2700000000004</v>
      </c>
      <c r="T1522" s="39">
        <f t="shared" si="1239"/>
        <v>0</v>
      </c>
      <c r="U1522" s="39">
        <f>SUM(U1523:U1526)</f>
        <v>0.93800000000000006</v>
      </c>
      <c r="V1522" s="39">
        <f t="shared" si="1239"/>
        <v>0</v>
      </c>
      <c r="W1522" s="39">
        <f t="shared" si="1239"/>
        <v>11188.009999999998</v>
      </c>
      <c r="X1522" s="39">
        <f t="shared" si="1239"/>
        <v>0</v>
      </c>
      <c r="Y1522" s="39">
        <f t="shared" si="1239"/>
        <v>0</v>
      </c>
      <c r="Z1522" s="39">
        <f t="shared" si="1239"/>
        <v>11188.009999999998</v>
      </c>
      <c r="AA1522" s="39">
        <f t="shared" si="1239"/>
        <v>0</v>
      </c>
      <c r="AB1522" s="39">
        <f t="shared" si="1239"/>
        <v>0</v>
      </c>
      <c r="AC1522" s="39">
        <f t="shared" si="1239"/>
        <v>0</v>
      </c>
      <c r="AD1522" s="39">
        <f t="shared" si="1239"/>
        <v>0</v>
      </c>
      <c r="AE1522" s="39">
        <f t="shared" si="1239"/>
        <v>0</v>
      </c>
      <c r="AF1522" s="39">
        <f t="shared" si="1239"/>
        <v>0</v>
      </c>
      <c r="AG1522" s="39">
        <f t="shared" si="1239"/>
        <v>0</v>
      </c>
      <c r="AH1522" s="39">
        <f t="shared" si="1239"/>
        <v>0</v>
      </c>
      <c r="AI1522" s="39">
        <f t="shared" si="1239"/>
        <v>0</v>
      </c>
      <c r="AJ1522" s="39">
        <f t="shared" si="1239"/>
        <v>0</v>
      </c>
      <c r="AK1522" s="39">
        <f t="shared" si="1239"/>
        <v>0</v>
      </c>
      <c r="AL1522" s="39">
        <f t="shared" si="1239"/>
        <v>0</v>
      </c>
      <c r="AM1522" s="39">
        <f t="shared" si="1239"/>
        <v>0</v>
      </c>
      <c r="AN1522" s="39">
        <f t="shared" si="1239"/>
        <v>0</v>
      </c>
      <c r="AO1522" s="39">
        <f t="shared" si="1239"/>
        <v>0</v>
      </c>
      <c r="AP1522" s="39">
        <f t="shared" si="1239"/>
        <v>0</v>
      </c>
      <c r="AQ1522" s="39">
        <f t="shared" si="1239"/>
        <v>0</v>
      </c>
      <c r="AR1522" s="39">
        <f t="shared" si="1239"/>
        <v>0</v>
      </c>
      <c r="AS1522" s="39">
        <f t="shared" si="1239"/>
        <v>0</v>
      </c>
      <c r="AT1522" s="39">
        <f t="shared" si="1239"/>
        <v>0</v>
      </c>
      <c r="AU1522" s="39">
        <f t="shared" si="1239"/>
        <v>0</v>
      </c>
      <c r="AV1522" s="39">
        <f t="shared" si="1239"/>
        <v>0</v>
      </c>
    </row>
    <row r="1523" spans="1:48" ht="191.25" x14ac:dyDescent="0.5">
      <c r="A1523" s="53">
        <v>1399</v>
      </c>
      <c r="B1523" s="56" t="s">
        <v>2940</v>
      </c>
      <c r="C1523" s="34" t="s">
        <v>2941</v>
      </c>
      <c r="D1523" s="57">
        <v>2016</v>
      </c>
      <c r="E1523" s="57">
        <v>2020</v>
      </c>
      <c r="F1523" s="36">
        <v>11035.005210000001</v>
      </c>
      <c r="G1523" s="34">
        <f t="shared" ref="G1523:H1526" si="1240">N1523+U1523+AB1523+AI1523+AP1523</f>
        <v>0</v>
      </c>
      <c r="H1523" s="34">
        <f t="shared" si="1240"/>
        <v>0</v>
      </c>
      <c r="I1523" s="34">
        <f>J1523+K1523+L1523</f>
        <v>2045.99</v>
      </c>
      <c r="J1523" s="34">
        <f t="shared" ref="J1523:M1526" si="1241">Q1523+X1523+AE1523+AL1523+AS1523</f>
        <v>0</v>
      </c>
      <c r="K1523" s="34">
        <f t="shared" si="1241"/>
        <v>0</v>
      </c>
      <c r="L1523" s="34">
        <f t="shared" si="1241"/>
        <v>2045.99</v>
      </c>
      <c r="M1523" s="34">
        <f t="shared" si="1241"/>
        <v>0</v>
      </c>
      <c r="N1523" s="37">
        <v>0</v>
      </c>
      <c r="O1523" s="37">
        <v>0</v>
      </c>
      <c r="P1523" s="34">
        <f t="shared" ref="P1523:P1526" si="1242">Q1523+R1523+S1523</f>
        <v>2045.99</v>
      </c>
      <c r="Q1523" s="34">
        <v>0</v>
      </c>
      <c r="R1523" s="34">
        <v>0</v>
      </c>
      <c r="S1523" s="37">
        <v>2045.99</v>
      </c>
      <c r="T1523" s="34">
        <v>0</v>
      </c>
      <c r="U1523" s="37">
        <v>0</v>
      </c>
      <c r="V1523" s="37">
        <v>0</v>
      </c>
      <c r="W1523" s="34">
        <f t="shared" ref="W1523:W1526" si="1243">X1523+Y1523+Z1523</f>
        <v>0</v>
      </c>
      <c r="X1523" s="34">
        <v>0</v>
      </c>
      <c r="Y1523" s="34">
        <v>0</v>
      </c>
      <c r="Z1523" s="37">
        <v>0</v>
      </c>
      <c r="AA1523" s="34">
        <v>0</v>
      </c>
      <c r="AB1523" s="37">
        <v>0</v>
      </c>
      <c r="AC1523" s="37">
        <v>0</v>
      </c>
      <c r="AD1523" s="34">
        <f t="shared" ref="AD1523:AD1526" si="1244">AE1523+AF1523+AG1523</f>
        <v>0</v>
      </c>
      <c r="AE1523" s="34">
        <v>0</v>
      </c>
      <c r="AF1523" s="34">
        <v>0</v>
      </c>
      <c r="AG1523" s="37">
        <v>0</v>
      </c>
      <c r="AH1523" s="34">
        <v>0</v>
      </c>
      <c r="AI1523" s="37">
        <v>0</v>
      </c>
      <c r="AJ1523" s="37">
        <v>0</v>
      </c>
      <c r="AK1523" s="34">
        <f t="shared" ref="AK1523:AK1526" si="1245">AL1523+AM1523+AN1523</f>
        <v>0</v>
      </c>
      <c r="AL1523" s="34">
        <v>0</v>
      </c>
      <c r="AM1523" s="34">
        <v>0</v>
      </c>
      <c r="AN1523" s="37">
        <v>0</v>
      </c>
      <c r="AO1523" s="34">
        <v>0</v>
      </c>
      <c r="AP1523" s="34">
        <v>0</v>
      </c>
      <c r="AQ1523" s="34">
        <v>0</v>
      </c>
      <c r="AR1523" s="34">
        <f t="shared" ref="AR1523:AR1526" si="1246">AS1523+AT1523+AU1523</f>
        <v>0</v>
      </c>
      <c r="AS1523" s="34">
        <v>0</v>
      </c>
      <c r="AT1523" s="34">
        <v>0</v>
      </c>
      <c r="AU1523" s="34">
        <v>0</v>
      </c>
      <c r="AV1523" s="34">
        <v>0</v>
      </c>
    </row>
    <row r="1524" spans="1:48" ht="153" x14ac:dyDescent="0.5">
      <c r="A1524" s="53">
        <v>1400</v>
      </c>
      <c r="B1524" s="56" t="s">
        <v>2942</v>
      </c>
      <c r="C1524" s="34" t="s">
        <v>2943</v>
      </c>
      <c r="D1524" s="57">
        <v>2018</v>
      </c>
      <c r="E1524" s="57">
        <v>2021</v>
      </c>
      <c r="F1524" s="36">
        <v>7161.67</v>
      </c>
      <c r="G1524" s="34">
        <f t="shared" si="1240"/>
        <v>0.26</v>
      </c>
      <c r="H1524" s="34">
        <f t="shared" si="1240"/>
        <v>0</v>
      </c>
      <c r="I1524" s="34">
        <f>J1524+K1524+L1524</f>
        <v>6273.67</v>
      </c>
      <c r="J1524" s="34">
        <f t="shared" si="1241"/>
        <v>0</v>
      </c>
      <c r="K1524" s="34">
        <f t="shared" si="1241"/>
        <v>0</v>
      </c>
      <c r="L1524" s="34">
        <f t="shared" si="1241"/>
        <v>6273.67</v>
      </c>
      <c r="M1524" s="34">
        <f t="shared" si="1241"/>
        <v>0</v>
      </c>
      <c r="N1524" s="37">
        <v>0</v>
      </c>
      <c r="O1524" s="37">
        <v>0</v>
      </c>
      <c r="P1524" s="34">
        <f t="shared" si="1242"/>
        <v>340.39</v>
      </c>
      <c r="Q1524" s="34">
        <v>0</v>
      </c>
      <c r="R1524" s="34">
        <v>0</v>
      </c>
      <c r="S1524" s="37">
        <v>340.39</v>
      </c>
      <c r="T1524" s="34">
        <v>0</v>
      </c>
      <c r="U1524" s="37">
        <v>0.26</v>
      </c>
      <c r="V1524" s="37">
        <v>0</v>
      </c>
      <c r="W1524" s="34">
        <f t="shared" si="1243"/>
        <v>5933.28</v>
      </c>
      <c r="X1524" s="34">
        <v>0</v>
      </c>
      <c r="Y1524" s="34">
        <v>0</v>
      </c>
      <c r="Z1524" s="37">
        <v>5933.28</v>
      </c>
      <c r="AA1524" s="34">
        <v>0</v>
      </c>
      <c r="AB1524" s="37">
        <v>0</v>
      </c>
      <c r="AC1524" s="37">
        <v>0</v>
      </c>
      <c r="AD1524" s="34">
        <f t="shared" si="1244"/>
        <v>0</v>
      </c>
      <c r="AE1524" s="34">
        <v>0</v>
      </c>
      <c r="AF1524" s="34">
        <v>0</v>
      </c>
      <c r="AG1524" s="37">
        <v>0</v>
      </c>
      <c r="AH1524" s="34">
        <v>0</v>
      </c>
      <c r="AI1524" s="37">
        <v>0</v>
      </c>
      <c r="AJ1524" s="37">
        <v>0</v>
      </c>
      <c r="AK1524" s="34">
        <f t="shared" si="1245"/>
        <v>0</v>
      </c>
      <c r="AL1524" s="34">
        <v>0</v>
      </c>
      <c r="AM1524" s="34">
        <v>0</v>
      </c>
      <c r="AN1524" s="37">
        <v>0</v>
      </c>
      <c r="AO1524" s="34">
        <v>0</v>
      </c>
      <c r="AP1524" s="34">
        <v>0</v>
      </c>
      <c r="AQ1524" s="34">
        <v>0</v>
      </c>
      <c r="AR1524" s="34">
        <f t="shared" si="1246"/>
        <v>0</v>
      </c>
      <c r="AS1524" s="34">
        <v>0</v>
      </c>
      <c r="AT1524" s="34">
        <v>0</v>
      </c>
      <c r="AU1524" s="34">
        <v>0</v>
      </c>
      <c r="AV1524" s="34">
        <v>0</v>
      </c>
    </row>
    <row r="1525" spans="1:48" ht="153" x14ac:dyDescent="0.5">
      <c r="A1525" s="53">
        <v>1401</v>
      </c>
      <c r="B1525" s="56" t="s">
        <v>2944</v>
      </c>
      <c r="C1525" s="34" t="s">
        <v>2945</v>
      </c>
      <c r="D1525" s="57">
        <v>2015</v>
      </c>
      <c r="E1525" s="57">
        <v>2020</v>
      </c>
      <c r="F1525" s="36">
        <v>2298.0700000000002</v>
      </c>
      <c r="G1525" s="34">
        <f t="shared" si="1240"/>
        <v>0</v>
      </c>
      <c r="H1525" s="34">
        <f t="shared" si="1240"/>
        <v>0</v>
      </c>
      <c r="I1525" s="34">
        <f>J1525+K1525+L1525</f>
        <v>70.650000000000006</v>
      </c>
      <c r="J1525" s="34">
        <f t="shared" si="1241"/>
        <v>0</v>
      </c>
      <c r="K1525" s="34">
        <f t="shared" si="1241"/>
        <v>0</v>
      </c>
      <c r="L1525" s="34">
        <f t="shared" si="1241"/>
        <v>70.650000000000006</v>
      </c>
      <c r="M1525" s="34">
        <f t="shared" si="1241"/>
        <v>0</v>
      </c>
      <c r="N1525" s="37">
        <v>0</v>
      </c>
      <c r="O1525" s="37">
        <v>0</v>
      </c>
      <c r="P1525" s="34">
        <f t="shared" si="1242"/>
        <v>70.650000000000006</v>
      </c>
      <c r="Q1525" s="34">
        <v>0</v>
      </c>
      <c r="R1525" s="34">
        <v>0</v>
      </c>
      <c r="S1525" s="37">
        <v>70.650000000000006</v>
      </c>
      <c r="T1525" s="34">
        <v>0</v>
      </c>
      <c r="U1525" s="37">
        <v>0</v>
      </c>
      <c r="V1525" s="37">
        <v>0</v>
      </c>
      <c r="W1525" s="34">
        <f t="shared" si="1243"/>
        <v>0</v>
      </c>
      <c r="X1525" s="34">
        <v>0</v>
      </c>
      <c r="Y1525" s="34">
        <v>0</v>
      </c>
      <c r="Z1525" s="37">
        <v>0</v>
      </c>
      <c r="AA1525" s="34">
        <v>0</v>
      </c>
      <c r="AB1525" s="37">
        <v>0</v>
      </c>
      <c r="AC1525" s="37">
        <v>0</v>
      </c>
      <c r="AD1525" s="34">
        <f t="shared" si="1244"/>
        <v>0</v>
      </c>
      <c r="AE1525" s="34">
        <v>0</v>
      </c>
      <c r="AF1525" s="34">
        <v>0</v>
      </c>
      <c r="AG1525" s="37">
        <v>0</v>
      </c>
      <c r="AH1525" s="34">
        <v>0</v>
      </c>
      <c r="AI1525" s="37">
        <v>0</v>
      </c>
      <c r="AJ1525" s="37">
        <v>0</v>
      </c>
      <c r="AK1525" s="34">
        <f t="shared" si="1245"/>
        <v>0</v>
      </c>
      <c r="AL1525" s="34">
        <v>0</v>
      </c>
      <c r="AM1525" s="34">
        <v>0</v>
      </c>
      <c r="AN1525" s="37">
        <v>0</v>
      </c>
      <c r="AO1525" s="34">
        <v>0</v>
      </c>
      <c r="AP1525" s="34">
        <v>0</v>
      </c>
      <c r="AQ1525" s="34">
        <v>0</v>
      </c>
      <c r="AR1525" s="34">
        <f t="shared" si="1246"/>
        <v>0</v>
      </c>
      <c r="AS1525" s="34">
        <v>0</v>
      </c>
      <c r="AT1525" s="34">
        <v>0</v>
      </c>
      <c r="AU1525" s="34">
        <v>0</v>
      </c>
      <c r="AV1525" s="34">
        <v>0</v>
      </c>
    </row>
    <row r="1526" spans="1:48" ht="153" x14ac:dyDescent="0.5">
      <c r="A1526" s="53">
        <v>1402</v>
      </c>
      <c r="B1526" s="56" t="s">
        <v>2868</v>
      </c>
      <c r="C1526" s="34" t="s">
        <v>2869</v>
      </c>
      <c r="D1526" s="57">
        <v>2018</v>
      </c>
      <c r="E1526" s="57">
        <v>2021</v>
      </c>
      <c r="F1526" s="37">
        <v>6599.09</v>
      </c>
      <c r="G1526" s="34">
        <f t="shared" si="1240"/>
        <v>0.67800000000000005</v>
      </c>
      <c r="H1526" s="34">
        <f t="shared" si="1240"/>
        <v>0</v>
      </c>
      <c r="I1526" s="34">
        <f>J1526+K1526+L1526</f>
        <v>5771.9699999999993</v>
      </c>
      <c r="J1526" s="34">
        <f t="shared" si="1241"/>
        <v>0</v>
      </c>
      <c r="K1526" s="34">
        <f t="shared" si="1241"/>
        <v>0</v>
      </c>
      <c r="L1526" s="34">
        <f t="shared" si="1241"/>
        <v>5771.9699999999993</v>
      </c>
      <c r="M1526" s="34">
        <f t="shared" si="1241"/>
        <v>0</v>
      </c>
      <c r="N1526" s="37">
        <v>0</v>
      </c>
      <c r="O1526" s="37">
        <v>0</v>
      </c>
      <c r="P1526" s="34">
        <f t="shared" si="1242"/>
        <v>517.24</v>
      </c>
      <c r="Q1526" s="34">
        <v>0</v>
      </c>
      <c r="R1526" s="34">
        <v>0</v>
      </c>
      <c r="S1526" s="37">
        <v>517.24</v>
      </c>
      <c r="T1526" s="34">
        <v>0</v>
      </c>
      <c r="U1526" s="37">
        <v>0.67800000000000005</v>
      </c>
      <c r="V1526" s="37">
        <v>0</v>
      </c>
      <c r="W1526" s="34">
        <f t="shared" si="1243"/>
        <v>5254.73</v>
      </c>
      <c r="X1526" s="34">
        <v>0</v>
      </c>
      <c r="Y1526" s="34">
        <v>0</v>
      </c>
      <c r="Z1526" s="37">
        <v>5254.73</v>
      </c>
      <c r="AA1526" s="34">
        <v>0</v>
      </c>
      <c r="AB1526" s="37">
        <v>0</v>
      </c>
      <c r="AC1526" s="37">
        <v>0</v>
      </c>
      <c r="AD1526" s="34">
        <f t="shared" si="1244"/>
        <v>0</v>
      </c>
      <c r="AE1526" s="34">
        <v>0</v>
      </c>
      <c r="AF1526" s="34">
        <v>0</v>
      </c>
      <c r="AG1526" s="37">
        <v>0</v>
      </c>
      <c r="AH1526" s="34">
        <v>0</v>
      </c>
      <c r="AI1526" s="37">
        <v>0</v>
      </c>
      <c r="AJ1526" s="37">
        <v>0</v>
      </c>
      <c r="AK1526" s="34">
        <f t="shared" si="1245"/>
        <v>0</v>
      </c>
      <c r="AL1526" s="34">
        <v>0</v>
      </c>
      <c r="AM1526" s="34">
        <v>0</v>
      </c>
      <c r="AN1526" s="37">
        <v>0</v>
      </c>
      <c r="AO1526" s="34">
        <v>0</v>
      </c>
      <c r="AP1526" s="34">
        <v>0</v>
      </c>
      <c r="AQ1526" s="34">
        <v>0</v>
      </c>
      <c r="AR1526" s="34">
        <f t="shared" si="1246"/>
        <v>0</v>
      </c>
      <c r="AS1526" s="34">
        <v>0</v>
      </c>
      <c r="AT1526" s="34">
        <v>0</v>
      </c>
      <c r="AU1526" s="34">
        <v>0</v>
      </c>
      <c r="AV1526" s="34">
        <v>0</v>
      </c>
    </row>
    <row r="1527" spans="1:48" ht="38.25" x14ac:dyDescent="0.5">
      <c r="A1527" s="53"/>
      <c r="B1527" s="54" t="s">
        <v>359</v>
      </c>
      <c r="C1527" s="38"/>
      <c r="D1527" s="63"/>
      <c r="E1527" s="63"/>
      <c r="F1527" s="39">
        <f t="shared" ref="F1527:N1527" si="1247">SUM(F1528:F1537)</f>
        <v>111611.16997</v>
      </c>
      <c r="G1527" s="39">
        <f t="shared" si="1247"/>
        <v>8.4269999999999996</v>
      </c>
      <c r="H1527" s="39">
        <f t="shared" si="1247"/>
        <v>0.5</v>
      </c>
      <c r="I1527" s="39">
        <f t="shared" si="1247"/>
        <v>76416.633433333336</v>
      </c>
      <c r="J1527" s="39">
        <f t="shared" si="1247"/>
        <v>0</v>
      </c>
      <c r="K1527" s="39">
        <f t="shared" si="1247"/>
        <v>0</v>
      </c>
      <c r="L1527" s="39">
        <f t="shared" si="1247"/>
        <v>76416.633433333336</v>
      </c>
      <c r="M1527" s="39">
        <f t="shared" si="1247"/>
        <v>0</v>
      </c>
      <c r="N1527" s="39">
        <f t="shared" si="1247"/>
        <v>7.7469999999999999</v>
      </c>
      <c r="O1527" s="39">
        <f>SUM(O1528:O1537)</f>
        <v>0</v>
      </c>
      <c r="P1527" s="39">
        <f t="shared" ref="P1527:V1527" si="1248">SUM(P1528:P1537)</f>
        <v>58503.863433333325</v>
      </c>
      <c r="Q1527" s="39">
        <f t="shared" si="1248"/>
        <v>0</v>
      </c>
      <c r="R1527" s="39">
        <f t="shared" si="1248"/>
        <v>0</v>
      </c>
      <c r="S1527" s="39">
        <f t="shared" si="1248"/>
        <v>58503.863433333325</v>
      </c>
      <c r="T1527" s="39">
        <f t="shared" si="1248"/>
        <v>0</v>
      </c>
      <c r="U1527" s="39">
        <f t="shared" si="1248"/>
        <v>0.57999999999999996</v>
      </c>
      <c r="V1527" s="39">
        <f t="shared" si="1248"/>
        <v>0.5</v>
      </c>
      <c r="W1527" s="39">
        <f t="shared" ref="W1527:AC1527" si="1249">SUM(W1528:W1537)</f>
        <v>17471.38</v>
      </c>
      <c r="X1527" s="39">
        <f t="shared" si="1249"/>
        <v>0</v>
      </c>
      <c r="Y1527" s="39">
        <f t="shared" si="1249"/>
        <v>0</v>
      </c>
      <c r="Z1527" s="39">
        <f t="shared" si="1249"/>
        <v>17471.38</v>
      </c>
      <c r="AA1527" s="39">
        <f t="shared" si="1249"/>
        <v>0</v>
      </c>
      <c r="AB1527" s="39">
        <f t="shared" si="1249"/>
        <v>0</v>
      </c>
      <c r="AC1527" s="39">
        <f t="shared" si="1249"/>
        <v>0</v>
      </c>
      <c r="AD1527" s="39">
        <f t="shared" ref="AD1527:AJ1527" si="1250">SUM(AD1528:AD1537)</f>
        <v>10</v>
      </c>
      <c r="AE1527" s="39">
        <f t="shared" si="1250"/>
        <v>0</v>
      </c>
      <c r="AF1527" s="39">
        <f t="shared" si="1250"/>
        <v>0</v>
      </c>
      <c r="AG1527" s="39">
        <f t="shared" si="1250"/>
        <v>10</v>
      </c>
      <c r="AH1527" s="39">
        <f t="shared" si="1250"/>
        <v>0</v>
      </c>
      <c r="AI1527" s="39">
        <f t="shared" si="1250"/>
        <v>0.1</v>
      </c>
      <c r="AJ1527" s="39">
        <f t="shared" si="1250"/>
        <v>0</v>
      </c>
      <c r="AK1527" s="39">
        <f t="shared" ref="AK1527:AQ1527" si="1251">SUM(AK1528:AK1537)</f>
        <v>431.39</v>
      </c>
      <c r="AL1527" s="39">
        <f t="shared" si="1251"/>
        <v>0</v>
      </c>
      <c r="AM1527" s="39">
        <f t="shared" si="1251"/>
        <v>0</v>
      </c>
      <c r="AN1527" s="39">
        <f t="shared" si="1251"/>
        <v>431.39</v>
      </c>
      <c r="AO1527" s="39">
        <f t="shared" si="1251"/>
        <v>0</v>
      </c>
      <c r="AP1527" s="39">
        <f t="shared" si="1251"/>
        <v>0</v>
      </c>
      <c r="AQ1527" s="39">
        <f t="shared" si="1251"/>
        <v>0</v>
      </c>
      <c r="AR1527" s="39">
        <f t="shared" ref="AR1527:AV1527" si="1252">SUM(AR1528:AR1537)</f>
        <v>0</v>
      </c>
      <c r="AS1527" s="39">
        <f t="shared" si="1252"/>
        <v>0</v>
      </c>
      <c r="AT1527" s="39">
        <f t="shared" si="1252"/>
        <v>0</v>
      </c>
      <c r="AU1527" s="39">
        <f t="shared" si="1252"/>
        <v>0</v>
      </c>
      <c r="AV1527" s="39">
        <f t="shared" si="1252"/>
        <v>0</v>
      </c>
    </row>
    <row r="1528" spans="1:48" ht="153" x14ac:dyDescent="0.5">
      <c r="A1528" s="53">
        <v>1403</v>
      </c>
      <c r="B1528" s="56" t="s">
        <v>2946</v>
      </c>
      <c r="C1528" s="34" t="s">
        <v>2947</v>
      </c>
      <c r="D1528" s="57">
        <v>2017</v>
      </c>
      <c r="E1528" s="57">
        <v>2020</v>
      </c>
      <c r="F1528" s="36">
        <v>5306.58428</v>
      </c>
      <c r="G1528" s="34">
        <f t="shared" ref="G1528:G1537" si="1253">N1528+U1528+AB1528+AI1528+AP1528</f>
        <v>0</v>
      </c>
      <c r="H1528" s="34">
        <f t="shared" ref="H1528:H1537" si="1254">O1528+V1528+AC1528+AJ1528+AQ1528</f>
        <v>0</v>
      </c>
      <c r="I1528" s="34">
        <f t="shared" ref="I1528:I1537" si="1255">J1528+K1528+L1528</f>
        <v>4671.5</v>
      </c>
      <c r="J1528" s="34">
        <f t="shared" ref="J1528:J1537" si="1256">Q1528+X1528+AE1528+AL1528+AS1528</f>
        <v>0</v>
      </c>
      <c r="K1528" s="34">
        <f t="shared" ref="K1528:K1537" si="1257">R1528+Y1528+AF1528+AM1528+AT1528</f>
        <v>0</v>
      </c>
      <c r="L1528" s="34">
        <f t="shared" ref="L1528:L1537" si="1258">S1528+Z1528+AG1528+AN1528+AU1528</f>
        <v>4671.5</v>
      </c>
      <c r="M1528" s="34">
        <f t="shared" ref="M1528:M1537" si="1259">T1528+AA1528+AH1528+AO1528+AV1528</f>
        <v>0</v>
      </c>
      <c r="N1528" s="36">
        <v>0</v>
      </c>
      <c r="O1528" s="36">
        <v>0</v>
      </c>
      <c r="P1528" s="34">
        <f t="shared" ref="P1528:P1537" si="1260">Q1528+R1528+S1528</f>
        <v>4671.5</v>
      </c>
      <c r="Q1528" s="34">
        <v>0</v>
      </c>
      <c r="R1528" s="34">
        <v>0</v>
      </c>
      <c r="S1528" s="36">
        <v>4671.5</v>
      </c>
      <c r="T1528" s="34">
        <v>0</v>
      </c>
      <c r="U1528" s="36">
        <v>0</v>
      </c>
      <c r="V1528" s="36">
        <v>0</v>
      </c>
      <c r="W1528" s="34">
        <f t="shared" ref="W1528:W1537" si="1261">X1528+Y1528+Z1528</f>
        <v>0</v>
      </c>
      <c r="X1528" s="34">
        <v>0</v>
      </c>
      <c r="Y1528" s="34">
        <v>0</v>
      </c>
      <c r="Z1528" s="36">
        <v>0</v>
      </c>
      <c r="AA1528" s="34">
        <v>0</v>
      </c>
      <c r="AB1528" s="36">
        <v>0</v>
      </c>
      <c r="AC1528" s="36">
        <v>0</v>
      </c>
      <c r="AD1528" s="34">
        <f t="shared" ref="AD1528:AD1537" si="1262">AE1528+AF1528+AG1528</f>
        <v>0</v>
      </c>
      <c r="AE1528" s="34">
        <v>0</v>
      </c>
      <c r="AF1528" s="34">
        <v>0</v>
      </c>
      <c r="AG1528" s="36">
        <v>0</v>
      </c>
      <c r="AH1528" s="34">
        <v>0</v>
      </c>
      <c r="AI1528" s="36">
        <v>0</v>
      </c>
      <c r="AJ1528" s="36">
        <v>0</v>
      </c>
      <c r="AK1528" s="34">
        <f t="shared" ref="AK1528:AK1537" si="1263">AL1528+AM1528+AN1528</f>
        <v>0</v>
      </c>
      <c r="AL1528" s="34">
        <v>0</v>
      </c>
      <c r="AM1528" s="34">
        <v>0</v>
      </c>
      <c r="AN1528" s="36">
        <v>0</v>
      </c>
      <c r="AO1528" s="34">
        <v>0</v>
      </c>
      <c r="AP1528" s="34">
        <v>0</v>
      </c>
      <c r="AQ1528" s="34">
        <v>0</v>
      </c>
      <c r="AR1528" s="34">
        <f t="shared" ref="AR1528:AR1537" si="1264">AS1528+AT1528+AU1528</f>
        <v>0</v>
      </c>
      <c r="AS1528" s="34">
        <v>0</v>
      </c>
      <c r="AT1528" s="34">
        <v>0</v>
      </c>
      <c r="AU1528" s="34">
        <v>0</v>
      </c>
      <c r="AV1528" s="34">
        <v>0</v>
      </c>
    </row>
    <row r="1529" spans="1:48" ht="153" x14ac:dyDescent="0.5">
      <c r="A1529" s="53">
        <v>1404</v>
      </c>
      <c r="B1529" s="56" t="s">
        <v>2948</v>
      </c>
      <c r="C1529" s="34" t="s">
        <v>2949</v>
      </c>
      <c r="D1529" s="57">
        <v>2019</v>
      </c>
      <c r="E1529" s="57">
        <v>2020</v>
      </c>
      <c r="F1529" s="36">
        <v>28472.737739999997</v>
      </c>
      <c r="G1529" s="34">
        <f t="shared" si="1253"/>
        <v>0</v>
      </c>
      <c r="H1529" s="34">
        <f t="shared" si="1254"/>
        <v>0</v>
      </c>
      <c r="I1529" s="34">
        <f t="shared" si="1255"/>
        <v>28034.91</v>
      </c>
      <c r="J1529" s="34">
        <f t="shared" si="1256"/>
        <v>0</v>
      </c>
      <c r="K1529" s="34">
        <f t="shared" si="1257"/>
        <v>0</v>
      </c>
      <c r="L1529" s="34">
        <f t="shared" si="1258"/>
        <v>28034.91</v>
      </c>
      <c r="M1529" s="34">
        <f t="shared" si="1259"/>
        <v>0</v>
      </c>
      <c r="N1529" s="37">
        <v>0</v>
      </c>
      <c r="O1529" s="37">
        <v>0</v>
      </c>
      <c r="P1529" s="34">
        <f t="shared" si="1260"/>
        <v>28034.91</v>
      </c>
      <c r="Q1529" s="34">
        <v>0</v>
      </c>
      <c r="R1529" s="34">
        <v>0</v>
      </c>
      <c r="S1529" s="37">
        <v>28034.91</v>
      </c>
      <c r="T1529" s="34">
        <v>0</v>
      </c>
      <c r="U1529" s="37">
        <v>0</v>
      </c>
      <c r="V1529" s="37">
        <v>0</v>
      </c>
      <c r="W1529" s="34">
        <f t="shared" si="1261"/>
        <v>0</v>
      </c>
      <c r="X1529" s="34">
        <v>0</v>
      </c>
      <c r="Y1529" s="34">
        <v>0</v>
      </c>
      <c r="Z1529" s="37">
        <v>0</v>
      </c>
      <c r="AA1529" s="34">
        <v>0</v>
      </c>
      <c r="AB1529" s="37">
        <v>0</v>
      </c>
      <c r="AC1529" s="37">
        <v>0</v>
      </c>
      <c r="AD1529" s="34">
        <f t="shared" si="1262"/>
        <v>0</v>
      </c>
      <c r="AE1529" s="34">
        <v>0</v>
      </c>
      <c r="AF1529" s="34">
        <v>0</v>
      </c>
      <c r="AG1529" s="37">
        <v>0</v>
      </c>
      <c r="AH1529" s="34">
        <v>0</v>
      </c>
      <c r="AI1529" s="37">
        <v>0</v>
      </c>
      <c r="AJ1529" s="37">
        <v>0</v>
      </c>
      <c r="AK1529" s="34">
        <f t="shared" si="1263"/>
        <v>0</v>
      </c>
      <c r="AL1529" s="34">
        <v>0</v>
      </c>
      <c r="AM1529" s="34">
        <v>0</v>
      </c>
      <c r="AN1529" s="37">
        <v>0</v>
      </c>
      <c r="AO1529" s="34">
        <v>0</v>
      </c>
      <c r="AP1529" s="34">
        <v>0</v>
      </c>
      <c r="AQ1529" s="34">
        <v>0</v>
      </c>
      <c r="AR1529" s="34">
        <f t="shared" si="1264"/>
        <v>0</v>
      </c>
      <c r="AS1529" s="34">
        <v>0</v>
      </c>
      <c r="AT1529" s="34">
        <v>0</v>
      </c>
      <c r="AU1529" s="34">
        <v>0</v>
      </c>
      <c r="AV1529" s="34">
        <v>0</v>
      </c>
    </row>
    <row r="1530" spans="1:48" ht="114.75" x14ac:dyDescent="0.5">
      <c r="A1530" s="53">
        <v>1405</v>
      </c>
      <c r="B1530" s="56" t="s">
        <v>2950</v>
      </c>
      <c r="C1530" s="34" t="s">
        <v>2951</v>
      </c>
      <c r="D1530" s="57" t="s">
        <v>2927</v>
      </c>
      <c r="E1530" s="57">
        <v>2021</v>
      </c>
      <c r="F1530" s="36">
        <v>6081.85</v>
      </c>
      <c r="G1530" s="34">
        <f t="shared" si="1253"/>
        <v>0.5</v>
      </c>
      <c r="H1530" s="34">
        <f t="shared" si="1254"/>
        <v>0.5</v>
      </c>
      <c r="I1530" s="34">
        <f t="shared" si="1255"/>
        <v>5445.32</v>
      </c>
      <c r="J1530" s="34">
        <f t="shared" si="1256"/>
        <v>0</v>
      </c>
      <c r="K1530" s="34">
        <f t="shared" si="1257"/>
        <v>0</v>
      </c>
      <c r="L1530" s="34">
        <f t="shared" si="1258"/>
        <v>5445.32</v>
      </c>
      <c r="M1530" s="34">
        <f t="shared" si="1259"/>
        <v>0</v>
      </c>
      <c r="N1530" s="37">
        <v>0</v>
      </c>
      <c r="O1530" s="37">
        <v>0</v>
      </c>
      <c r="P1530" s="34">
        <f t="shared" si="1260"/>
        <v>332.29</v>
      </c>
      <c r="Q1530" s="34">
        <v>0</v>
      </c>
      <c r="R1530" s="34">
        <v>0</v>
      </c>
      <c r="S1530" s="37">
        <v>332.29</v>
      </c>
      <c r="T1530" s="34">
        <v>0</v>
      </c>
      <c r="U1530" s="37">
        <v>0.5</v>
      </c>
      <c r="V1530" s="37">
        <v>0.5</v>
      </c>
      <c r="W1530" s="34">
        <f t="shared" si="1261"/>
        <v>5113.03</v>
      </c>
      <c r="X1530" s="34">
        <v>0</v>
      </c>
      <c r="Y1530" s="34">
        <v>0</v>
      </c>
      <c r="Z1530" s="37">
        <v>5113.03</v>
      </c>
      <c r="AA1530" s="34">
        <v>0</v>
      </c>
      <c r="AB1530" s="37">
        <v>0</v>
      </c>
      <c r="AC1530" s="37">
        <v>0</v>
      </c>
      <c r="AD1530" s="34">
        <f t="shared" si="1262"/>
        <v>0</v>
      </c>
      <c r="AE1530" s="34">
        <v>0</v>
      </c>
      <c r="AF1530" s="34">
        <v>0</v>
      </c>
      <c r="AG1530" s="37">
        <v>0</v>
      </c>
      <c r="AH1530" s="34">
        <v>0</v>
      </c>
      <c r="AI1530" s="37">
        <v>0</v>
      </c>
      <c r="AJ1530" s="37">
        <v>0</v>
      </c>
      <c r="AK1530" s="34">
        <f t="shared" si="1263"/>
        <v>0</v>
      </c>
      <c r="AL1530" s="34">
        <v>0</v>
      </c>
      <c r="AM1530" s="34">
        <v>0</v>
      </c>
      <c r="AN1530" s="37">
        <v>0</v>
      </c>
      <c r="AO1530" s="34">
        <v>0</v>
      </c>
      <c r="AP1530" s="34">
        <v>0</v>
      </c>
      <c r="AQ1530" s="34">
        <v>0</v>
      </c>
      <c r="AR1530" s="34">
        <f t="shared" si="1264"/>
        <v>0</v>
      </c>
      <c r="AS1530" s="34">
        <v>0</v>
      </c>
      <c r="AT1530" s="34">
        <v>0</v>
      </c>
      <c r="AU1530" s="34">
        <v>0</v>
      </c>
      <c r="AV1530" s="34">
        <v>0</v>
      </c>
    </row>
    <row r="1531" spans="1:48" ht="229.5" x14ac:dyDescent="0.5">
      <c r="A1531" s="53">
        <v>1406</v>
      </c>
      <c r="B1531" s="56" t="s">
        <v>2952</v>
      </c>
      <c r="C1531" s="34" t="s">
        <v>2953</v>
      </c>
      <c r="D1531" s="57">
        <v>2015</v>
      </c>
      <c r="E1531" s="57">
        <v>2020</v>
      </c>
      <c r="F1531" s="36">
        <v>1643.63804</v>
      </c>
      <c r="G1531" s="34">
        <f t="shared" si="1253"/>
        <v>0</v>
      </c>
      <c r="H1531" s="34">
        <f t="shared" si="1254"/>
        <v>0</v>
      </c>
      <c r="I1531" s="34">
        <f t="shared" si="1255"/>
        <v>252.32343333333333</v>
      </c>
      <c r="J1531" s="34">
        <f t="shared" si="1256"/>
        <v>0</v>
      </c>
      <c r="K1531" s="34">
        <f t="shared" si="1257"/>
        <v>0</v>
      </c>
      <c r="L1531" s="34">
        <f t="shared" si="1258"/>
        <v>252.32343333333333</v>
      </c>
      <c r="M1531" s="34">
        <f t="shared" si="1259"/>
        <v>0</v>
      </c>
      <c r="N1531" s="37">
        <v>0</v>
      </c>
      <c r="O1531" s="37">
        <v>0</v>
      </c>
      <c r="P1531" s="34">
        <f t="shared" si="1260"/>
        <v>252.32343333333333</v>
      </c>
      <c r="Q1531" s="34">
        <v>0</v>
      </c>
      <c r="R1531" s="34">
        <v>0</v>
      </c>
      <c r="S1531" s="37">
        <v>252.32343333333333</v>
      </c>
      <c r="T1531" s="34">
        <v>0</v>
      </c>
      <c r="U1531" s="37">
        <v>0</v>
      </c>
      <c r="V1531" s="37">
        <v>0</v>
      </c>
      <c r="W1531" s="34">
        <f t="shared" si="1261"/>
        <v>0</v>
      </c>
      <c r="X1531" s="34">
        <v>0</v>
      </c>
      <c r="Y1531" s="34">
        <v>0</v>
      </c>
      <c r="Z1531" s="37">
        <v>0</v>
      </c>
      <c r="AA1531" s="34">
        <v>0</v>
      </c>
      <c r="AB1531" s="37">
        <v>0</v>
      </c>
      <c r="AC1531" s="37">
        <v>0</v>
      </c>
      <c r="AD1531" s="34">
        <f t="shared" si="1262"/>
        <v>0</v>
      </c>
      <c r="AE1531" s="34">
        <v>0</v>
      </c>
      <c r="AF1531" s="34">
        <v>0</v>
      </c>
      <c r="AG1531" s="37">
        <v>0</v>
      </c>
      <c r="AH1531" s="34">
        <v>0</v>
      </c>
      <c r="AI1531" s="37">
        <v>0</v>
      </c>
      <c r="AJ1531" s="37">
        <v>0</v>
      </c>
      <c r="AK1531" s="34">
        <f t="shared" si="1263"/>
        <v>0</v>
      </c>
      <c r="AL1531" s="34">
        <v>0</v>
      </c>
      <c r="AM1531" s="34">
        <v>0</v>
      </c>
      <c r="AN1531" s="37">
        <v>0</v>
      </c>
      <c r="AO1531" s="34">
        <v>0</v>
      </c>
      <c r="AP1531" s="34">
        <v>0</v>
      </c>
      <c r="AQ1531" s="34">
        <v>0</v>
      </c>
      <c r="AR1531" s="34">
        <f t="shared" si="1264"/>
        <v>0</v>
      </c>
      <c r="AS1531" s="34">
        <v>0</v>
      </c>
      <c r="AT1531" s="34">
        <v>0</v>
      </c>
      <c r="AU1531" s="34">
        <v>0</v>
      </c>
      <c r="AV1531" s="34">
        <v>0</v>
      </c>
    </row>
    <row r="1532" spans="1:48" ht="153" x14ac:dyDescent="0.5">
      <c r="A1532" s="53">
        <v>1407</v>
      </c>
      <c r="B1532" s="56" t="s">
        <v>2954</v>
      </c>
      <c r="C1532" s="34" t="s">
        <v>2955</v>
      </c>
      <c r="D1532" s="57">
        <v>2015</v>
      </c>
      <c r="E1532" s="57">
        <v>2020</v>
      </c>
      <c r="F1532" s="36">
        <v>55151.859909999999</v>
      </c>
      <c r="G1532" s="34">
        <f t="shared" si="1253"/>
        <v>7.1070000000000002</v>
      </c>
      <c r="H1532" s="34">
        <f t="shared" si="1254"/>
        <v>0</v>
      </c>
      <c r="I1532" s="34">
        <f t="shared" si="1255"/>
        <v>23290.16</v>
      </c>
      <c r="J1532" s="34">
        <f t="shared" si="1256"/>
        <v>0</v>
      </c>
      <c r="K1532" s="34">
        <f t="shared" si="1257"/>
        <v>0</v>
      </c>
      <c r="L1532" s="34">
        <f t="shared" si="1258"/>
        <v>23290.16</v>
      </c>
      <c r="M1532" s="34">
        <f t="shared" si="1259"/>
        <v>0</v>
      </c>
      <c r="N1532" s="37">
        <v>7.1070000000000002</v>
      </c>
      <c r="O1532" s="37">
        <v>0</v>
      </c>
      <c r="P1532" s="34">
        <f t="shared" si="1260"/>
        <v>23290.16</v>
      </c>
      <c r="Q1532" s="34">
        <v>0</v>
      </c>
      <c r="R1532" s="34">
        <v>0</v>
      </c>
      <c r="S1532" s="37">
        <v>23290.16</v>
      </c>
      <c r="T1532" s="34">
        <v>0</v>
      </c>
      <c r="U1532" s="37">
        <v>0</v>
      </c>
      <c r="V1532" s="37">
        <v>0</v>
      </c>
      <c r="W1532" s="34">
        <f t="shared" si="1261"/>
        <v>0</v>
      </c>
      <c r="X1532" s="34">
        <v>0</v>
      </c>
      <c r="Y1532" s="34">
        <v>0</v>
      </c>
      <c r="Z1532" s="37">
        <v>0</v>
      </c>
      <c r="AA1532" s="34">
        <v>0</v>
      </c>
      <c r="AB1532" s="37">
        <v>0</v>
      </c>
      <c r="AC1532" s="37">
        <v>0</v>
      </c>
      <c r="AD1532" s="34">
        <f t="shared" si="1262"/>
        <v>0</v>
      </c>
      <c r="AE1532" s="34">
        <v>0</v>
      </c>
      <c r="AF1532" s="34">
        <v>0</v>
      </c>
      <c r="AG1532" s="37">
        <v>0</v>
      </c>
      <c r="AH1532" s="34">
        <v>0</v>
      </c>
      <c r="AI1532" s="37">
        <v>0</v>
      </c>
      <c r="AJ1532" s="37">
        <v>0</v>
      </c>
      <c r="AK1532" s="34">
        <f t="shared" si="1263"/>
        <v>0</v>
      </c>
      <c r="AL1532" s="34">
        <v>0</v>
      </c>
      <c r="AM1532" s="34">
        <v>0</v>
      </c>
      <c r="AN1532" s="37">
        <v>0</v>
      </c>
      <c r="AO1532" s="34">
        <v>0</v>
      </c>
      <c r="AP1532" s="34">
        <v>0</v>
      </c>
      <c r="AQ1532" s="34">
        <v>0</v>
      </c>
      <c r="AR1532" s="34">
        <f t="shared" si="1264"/>
        <v>0</v>
      </c>
      <c r="AS1532" s="34">
        <v>0</v>
      </c>
      <c r="AT1532" s="34">
        <v>0</v>
      </c>
      <c r="AU1532" s="34">
        <v>0</v>
      </c>
      <c r="AV1532" s="34">
        <v>0</v>
      </c>
    </row>
    <row r="1533" spans="1:48" ht="153" x14ac:dyDescent="0.5">
      <c r="A1533" s="53">
        <v>1408</v>
      </c>
      <c r="B1533" s="56" t="s">
        <v>2956</v>
      </c>
      <c r="C1533" s="34" t="s">
        <v>2957</v>
      </c>
      <c r="D1533" s="57">
        <v>2016</v>
      </c>
      <c r="E1533" s="57">
        <v>2023</v>
      </c>
      <c r="F1533" s="36">
        <v>562.39</v>
      </c>
      <c r="G1533" s="34">
        <f t="shared" si="1253"/>
        <v>0.1</v>
      </c>
      <c r="H1533" s="34">
        <f t="shared" si="1254"/>
        <v>0</v>
      </c>
      <c r="I1533" s="34">
        <f t="shared" si="1255"/>
        <v>525.36</v>
      </c>
      <c r="J1533" s="34">
        <f t="shared" si="1256"/>
        <v>0</v>
      </c>
      <c r="K1533" s="34">
        <f t="shared" si="1257"/>
        <v>0</v>
      </c>
      <c r="L1533" s="34">
        <f t="shared" si="1258"/>
        <v>525.36</v>
      </c>
      <c r="M1533" s="34">
        <f t="shared" si="1259"/>
        <v>0</v>
      </c>
      <c r="N1533" s="37">
        <v>0</v>
      </c>
      <c r="O1533" s="37">
        <v>0</v>
      </c>
      <c r="P1533" s="34">
        <f t="shared" si="1260"/>
        <v>73.97</v>
      </c>
      <c r="Q1533" s="34">
        <v>0</v>
      </c>
      <c r="R1533" s="34">
        <v>0</v>
      </c>
      <c r="S1533" s="37">
        <v>73.97</v>
      </c>
      <c r="T1533" s="34">
        <v>0</v>
      </c>
      <c r="U1533" s="37">
        <v>0</v>
      </c>
      <c r="V1533" s="37">
        <v>0</v>
      </c>
      <c r="W1533" s="34">
        <f t="shared" si="1261"/>
        <v>10</v>
      </c>
      <c r="X1533" s="34">
        <v>0</v>
      </c>
      <c r="Y1533" s="34">
        <v>0</v>
      </c>
      <c r="Z1533" s="37">
        <v>10</v>
      </c>
      <c r="AA1533" s="34">
        <v>0</v>
      </c>
      <c r="AB1533" s="37">
        <v>0</v>
      </c>
      <c r="AC1533" s="37">
        <v>0</v>
      </c>
      <c r="AD1533" s="34">
        <f t="shared" si="1262"/>
        <v>10</v>
      </c>
      <c r="AE1533" s="34">
        <v>0</v>
      </c>
      <c r="AF1533" s="34">
        <v>0</v>
      </c>
      <c r="AG1533" s="37">
        <v>10</v>
      </c>
      <c r="AH1533" s="34">
        <v>0</v>
      </c>
      <c r="AI1533" s="37">
        <v>0.1</v>
      </c>
      <c r="AJ1533" s="37">
        <v>0</v>
      </c>
      <c r="AK1533" s="34">
        <f t="shared" si="1263"/>
        <v>431.39</v>
      </c>
      <c r="AL1533" s="34">
        <v>0</v>
      </c>
      <c r="AM1533" s="34">
        <v>0</v>
      </c>
      <c r="AN1533" s="37">
        <v>431.39</v>
      </c>
      <c r="AO1533" s="34">
        <v>0</v>
      </c>
      <c r="AP1533" s="34">
        <v>0</v>
      </c>
      <c r="AQ1533" s="34">
        <v>0</v>
      </c>
      <c r="AR1533" s="34">
        <f t="shared" si="1264"/>
        <v>0</v>
      </c>
      <c r="AS1533" s="34">
        <v>0</v>
      </c>
      <c r="AT1533" s="34">
        <v>0</v>
      </c>
      <c r="AU1533" s="34">
        <v>0</v>
      </c>
      <c r="AV1533" s="34">
        <v>0</v>
      </c>
    </row>
    <row r="1534" spans="1:48" ht="114.75" x14ac:dyDescent="0.5">
      <c r="A1534" s="53">
        <v>1409</v>
      </c>
      <c r="B1534" s="56" t="s">
        <v>2958</v>
      </c>
      <c r="C1534" s="34" t="s">
        <v>2959</v>
      </c>
      <c r="D1534" s="57">
        <v>2019</v>
      </c>
      <c r="E1534" s="57">
        <v>2021</v>
      </c>
      <c r="F1534" s="36">
        <v>5373.68</v>
      </c>
      <c r="G1534" s="34">
        <f t="shared" si="1253"/>
        <v>0.08</v>
      </c>
      <c r="H1534" s="34">
        <f t="shared" si="1254"/>
        <v>0</v>
      </c>
      <c r="I1534" s="34">
        <f t="shared" si="1255"/>
        <v>5290.33</v>
      </c>
      <c r="J1534" s="34">
        <f t="shared" si="1256"/>
        <v>0</v>
      </c>
      <c r="K1534" s="34">
        <f t="shared" si="1257"/>
        <v>0</v>
      </c>
      <c r="L1534" s="34">
        <f t="shared" si="1258"/>
        <v>5290.33</v>
      </c>
      <c r="M1534" s="34">
        <f t="shared" si="1259"/>
        <v>0</v>
      </c>
      <c r="N1534" s="37">
        <v>0</v>
      </c>
      <c r="O1534" s="37">
        <v>0</v>
      </c>
      <c r="P1534" s="34">
        <f t="shared" si="1260"/>
        <v>303.42</v>
      </c>
      <c r="Q1534" s="34">
        <v>0</v>
      </c>
      <c r="R1534" s="34">
        <v>0</v>
      </c>
      <c r="S1534" s="37">
        <v>303.42</v>
      </c>
      <c r="T1534" s="34">
        <v>0</v>
      </c>
      <c r="U1534" s="37">
        <v>0.08</v>
      </c>
      <c r="V1534" s="37">
        <v>0</v>
      </c>
      <c r="W1534" s="34">
        <f t="shared" si="1261"/>
        <v>4986.91</v>
      </c>
      <c r="X1534" s="34">
        <v>0</v>
      </c>
      <c r="Y1534" s="34">
        <v>0</v>
      </c>
      <c r="Z1534" s="37">
        <v>4986.91</v>
      </c>
      <c r="AA1534" s="34">
        <v>0</v>
      </c>
      <c r="AB1534" s="37">
        <v>0</v>
      </c>
      <c r="AC1534" s="37">
        <v>0</v>
      </c>
      <c r="AD1534" s="34">
        <f t="shared" si="1262"/>
        <v>0</v>
      </c>
      <c r="AE1534" s="34">
        <v>0</v>
      </c>
      <c r="AF1534" s="34">
        <v>0</v>
      </c>
      <c r="AG1534" s="37">
        <v>0</v>
      </c>
      <c r="AH1534" s="34">
        <v>0</v>
      </c>
      <c r="AI1534" s="37">
        <v>0</v>
      </c>
      <c r="AJ1534" s="37">
        <v>0</v>
      </c>
      <c r="AK1534" s="34">
        <f t="shared" si="1263"/>
        <v>0</v>
      </c>
      <c r="AL1534" s="34">
        <v>0</v>
      </c>
      <c r="AM1534" s="34">
        <v>0</v>
      </c>
      <c r="AN1534" s="37">
        <v>0</v>
      </c>
      <c r="AO1534" s="34">
        <v>0</v>
      </c>
      <c r="AP1534" s="34">
        <v>0</v>
      </c>
      <c r="AQ1534" s="34">
        <v>0</v>
      </c>
      <c r="AR1534" s="34">
        <f t="shared" si="1264"/>
        <v>0</v>
      </c>
      <c r="AS1534" s="34">
        <v>0</v>
      </c>
      <c r="AT1534" s="34">
        <v>0</v>
      </c>
      <c r="AU1534" s="34">
        <v>0</v>
      </c>
      <c r="AV1534" s="34">
        <v>0</v>
      </c>
    </row>
    <row r="1535" spans="1:48" ht="114.75" x14ac:dyDescent="0.5">
      <c r="A1535" s="53">
        <v>1410</v>
      </c>
      <c r="B1535" s="56" t="s">
        <v>2960</v>
      </c>
      <c r="C1535" s="34" t="s">
        <v>2961</v>
      </c>
      <c r="D1535" s="57">
        <v>2019</v>
      </c>
      <c r="E1535" s="57">
        <v>2020</v>
      </c>
      <c r="F1535" s="36">
        <v>2655.3</v>
      </c>
      <c r="G1535" s="34">
        <f t="shared" si="1253"/>
        <v>0.6</v>
      </c>
      <c r="H1535" s="34">
        <f t="shared" si="1254"/>
        <v>0</v>
      </c>
      <c r="I1535" s="34">
        <f t="shared" si="1255"/>
        <v>2610</v>
      </c>
      <c r="J1535" s="34">
        <f t="shared" si="1256"/>
        <v>0</v>
      </c>
      <c r="K1535" s="34">
        <f t="shared" si="1257"/>
        <v>0</v>
      </c>
      <c r="L1535" s="34">
        <f t="shared" si="1258"/>
        <v>2610</v>
      </c>
      <c r="M1535" s="34">
        <f t="shared" si="1259"/>
        <v>0</v>
      </c>
      <c r="N1535" s="37">
        <v>0.6</v>
      </c>
      <c r="O1535" s="37">
        <v>0</v>
      </c>
      <c r="P1535" s="34">
        <f t="shared" si="1260"/>
        <v>494.14</v>
      </c>
      <c r="Q1535" s="34">
        <v>0</v>
      </c>
      <c r="R1535" s="34">
        <v>0</v>
      </c>
      <c r="S1535" s="36">
        <v>494.14</v>
      </c>
      <c r="T1535" s="34">
        <v>0</v>
      </c>
      <c r="U1535" s="37">
        <v>0</v>
      </c>
      <c r="V1535" s="37">
        <v>0</v>
      </c>
      <c r="W1535" s="34">
        <f t="shared" si="1261"/>
        <v>2115.86</v>
      </c>
      <c r="X1535" s="34">
        <v>0</v>
      </c>
      <c r="Y1535" s="34">
        <v>0</v>
      </c>
      <c r="Z1535" s="37">
        <v>2115.86</v>
      </c>
      <c r="AA1535" s="34">
        <v>0</v>
      </c>
      <c r="AB1535" s="37">
        <v>0</v>
      </c>
      <c r="AC1535" s="37">
        <v>0</v>
      </c>
      <c r="AD1535" s="34">
        <f t="shared" si="1262"/>
        <v>0</v>
      </c>
      <c r="AE1535" s="34">
        <v>0</v>
      </c>
      <c r="AF1535" s="34">
        <v>0</v>
      </c>
      <c r="AG1535" s="37">
        <v>0</v>
      </c>
      <c r="AH1535" s="34">
        <v>0</v>
      </c>
      <c r="AI1535" s="37">
        <v>0</v>
      </c>
      <c r="AJ1535" s="37">
        <v>0</v>
      </c>
      <c r="AK1535" s="34">
        <f t="shared" si="1263"/>
        <v>0</v>
      </c>
      <c r="AL1535" s="34">
        <v>0</v>
      </c>
      <c r="AM1535" s="34">
        <v>0</v>
      </c>
      <c r="AN1535" s="37">
        <v>0</v>
      </c>
      <c r="AO1535" s="34">
        <v>0</v>
      </c>
      <c r="AP1535" s="34">
        <v>0</v>
      </c>
      <c r="AQ1535" s="34">
        <v>0</v>
      </c>
      <c r="AR1535" s="34">
        <f t="shared" si="1264"/>
        <v>0</v>
      </c>
      <c r="AS1535" s="34">
        <v>0</v>
      </c>
      <c r="AT1535" s="34">
        <v>0</v>
      </c>
      <c r="AU1535" s="34">
        <v>0</v>
      </c>
      <c r="AV1535" s="34">
        <v>0</v>
      </c>
    </row>
    <row r="1536" spans="1:48" ht="114.75" x14ac:dyDescent="0.5">
      <c r="A1536" s="53">
        <v>1411</v>
      </c>
      <c r="B1536" s="50" t="s">
        <v>2870</v>
      </c>
      <c r="C1536" s="51" t="s">
        <v>2871</v>
      </c>
      <c r="D1536" s="52">
        <v>2020</v>
      </c>
      <c r="E1536" s="52">
        <v>2021</v>
      </c>
      <c r="F1536" s="33">
        <v>4165.24</v>
      </c>
      <c r="G1536" s="34">
        <f t="shared" si="1253"/>
        <v>0</v>
      </c>
      <c r="H1536" s="34">
        <f t="shared" si="1254"/>
        <v>0</v>
      </c>
      <c r="I1536" s="34">
        <f t="shared" si="1255"/>
        <v>4165.24</v>
      </c>
      <c r="J1536" s="34">
        <f t="shared" si="1256"/>
        <v>0</v>
      </c>
      <c r="K1536" s="34">
        <f t="shared" si="1257"/>
        <v>0</v>
      </c>
      <c r="L1536" s="34">
        <f t="shared" si="1258"/>
        <v>4165.24</v>
      </c>
      <c r="M1536" s="34">
        <f t="shared" si="1259"/>
        <v>0</v>
      </c>
      <c r="N1536" s="37">
        <v>0</v>
      </c>
      <c r="O1536" s="37">
        <v>0</v>
      </c>
      <c r="P1536" s="34">
        <f t="shared" si="1260"/>
        <v>494.14</v>
      </c>
      <c r="Q1536" s="34">
        <v>0</v>
      </c>
      <c r="R1536" s="34">
        <v>0</v>
      </c>
      <c r="S1536" s="36">
        <v>494.14</v>
      </c>
      <c r="T1536" s="34">
        <v>0</v>
      </c>
      <c r="U1536" s="37">
        <v>0</v>
      </c>
      <c r="V1536" s="37">
        <v>0</v>
      </c>
      <c r="W1536" s="34">
        <f t="shared" si="1261"/>
        <v>3671.1</v>
      </c>
      <c r="X1536" s="34">
        <v>0</v>
      </c>
      <c r="Y1536" s="34">
        <v>0</v>
      </c>
      <c r="Z1536" s="34">
        <v>3671.1</v>
      </c>
      <c r="AA1536" s="34">
        <v>0</v>
      </c>
      <c r="AB1536" s="34">
        <v>0</v>
      </c>
      <c r="AC1536" s="34">
        <v>0</v>
      </c>
      <c r="AD1536" s="34">
        <f t="shared" si="1262"/>
        <v>0</v>
      </c>
      <c r="AE1536" s="34">
        <v>0</v>
      </c>
      <c r="AF1536" s="34">
        <v>0</v>
      </c>
      <c r="AG1536" s="34">
        <v>0</v>
      </c>
      <c r="AH1536" s="34">
        <v>0</v>
      </c>
      <c r="AI1536" s="34">
        <v>0</v>
      </c>
      <c r="AJ1536" s="34">
        <v>0</v>
      </c>
      <c r="AK1536" s="34">
        <f t="shared" si="1263"/>
        <v>0</v>
      </c>
      <c r="AL1536" s="34">
        <v>0</v>
      </c>
      <c r="AM1536" s="34">
        <v>0</v>
      </c>
      <c r="AN1536" s="34">
        <v>0</v>
      </c>
      <c r="AO1536" s="34">
        <v>0</v>
      </c>
      <c r="AP1536" s="34">
        <v>0</v>
      </c>
      <c r="AQ1536" s="34">
        <v>0</v>
      </c>
      <c r="AR1536" s="34">
        <f t="shared" si="1264"/>
        <v>0</v>
      </c>
      <c r="AS1536" s="34">
        <v>0</v>
      </c>
      <c r="AT1536" s="34">
        <v>0</v>
      </c>
      <c r="AU1536" s="34">
        <v>0</v>
      </c>
      <c r="AV1536" s="34">
        <v>0</v>
      </c>
    </row>
    <row r="1537" spans="1:48" ht="114.75" x14ac:dyDescent="0.5">
      <c r="A1537" s="53">
        <v>1412</v>
      </c>
      <c r="B1537" s="56" t="s">
        <v>2962</v>
      </c>
      <c r="C1537" s="34" t="s">
        <v>2963</v>
      </c>
      <c r="D1537" s="57">
        <v>2019</v>
      </c>
      <c r="E1537" s="57">
        <v>2020</v>
      </c>
      <c r="F1537" s="36">
        <v>2197.89</v>
      </c>
      <c r="G1537" s="34">
        <f t="shared" si="1253"/>
        <v>0.04</v>
      </c>
      <c r="H1537" s="34">
        <f t="shared" si="1254"/>
        <v>0</v>
      </c>
      <c r="I1537" s="34">
        <f t="shared" si="1255"/>
        <v>2131.4899999999998</v>
      </c>
      <c r="J1537" s="34">
        <f t="shared" si="1256"/>
        <v>0</v>
      </c>
      <c r="K1537" s="34">
        <f t="shared" si="1257"/>
        <v>0</v>
      </c>
      <c r="L1537" s="34">
        <f t="shared" si="1258"/>
        <v>2131.4899999999998</v>
      </c>
      <c r="M1537" s="34">
        <f t="shared" si="1259"/>
        <v>0</v>
      </c>
      <c r="N1537" s="37">
        <v>0.04</v>
      </c>
      <c r="O1537" s="37">
        <v>0</v>
      </c>
      <c r="P1537" s="34">
        <f t="shared" si="1260"/>
        <v>557.01</v>
      </c>
      <c r="Q1537" s="34">
        <v>0</v>
      </c>
      <c r="R1537" s="34">
        <v>0</v>
      </c>
      <c r="S1537" s="37">
        <v>557.01</v>
      </c>
      <c r="T1537" s="34">
        <v>0</v>
      </c>
      <c r="U1537" s="37">
        <v>0</v>
      </c>
      <c r="V1537" s="37">
        <v>0</v>
      </c>
      <c r="W1537" s="34">
        <f t="shared" si="1261"/>
        <v>1574.48</v>
      </c>
      <c r="X1537" s="34">
        <v>0</v>
      </c>
      <c r="Y1537" s="34">
        <v>0</v>
      </c>
      <c r="Z1537" s="37">
        <v>1574.48</v>
      </c>
      <c r="AA1537" s="34">
        <v>0</v>
      </c>
      <c r="AB1537" s="37">
        <v>0</v>
      </c>
      <c r="AC1537" s="37">
        <v>0</v>
      </c>
      <c r="AD1537" s="34">
        <f t="shared" si="1262"/>
        <v>0</v>
      </c>
      <c r="AE1537" s="34">
        <v>0</v>
      </c>
      <c r="AF1537" s="34">
        <v>0</v>
      </c>
      <c r="AG1537" s="37">
        <v>0</v>
      </c>
      <c r="AH1537" s="34">
        <v>0</v>
      </c>
      <c r="AI1537" s="37">
        <v>0</v>
      </c>
      <c r="AJ1537" s="37">
        <v>0</v>
      </c>
      <c r="AK1537" s="34">
        <f t="shared" si="1263"/>
        <v>0</v>
      </c>
      <c r="AL1537" s="34">
        <v>0</v>
      </c>
      <c r="AM1537" s="34">
        <v>0</v>
      </c>
      <c r="AN1537" s="37">
        <v>0</v>
      </c>
      <c r="AO1537" s="34">
        <v>0</v>
      </c>
      <c r="AP1537" s="34">
        <v>0</v>
      </c>
      <c r="AQ1537" s="34">
        <v>0</v>
      </c>
      <c r="AR1537" s="34">
        <f t="shared" si="1264"/>
        <v>0</v>
      </c>
      <c r="AS1537" s="34">
        <v>0</v>
      </c>
      <c r="AT1537" s="34">
        <v>0</v>
      </c>
      <c r="AU1537" s="34">
        <v>0</v>
      </c>
      <c r="AV1537" s="34">
        <v>0</v>
      </c>
    </row>
    <row r="1538" spans="1:48" ht="38.25" x14ac:dyDescent="0.5">
      <c r="A1538" s="53"/>
      <c r="B1538" s="54" t="s">
        <v>417</v>
      </c>
      <c r="C1538" s="38"/>
      <c r="D1538" s="63"/>
      <c r="E1538" s="63"/>
      <c r="F1538" s="39">
        <f t="shared" ref="F1538:N1538" si="1265">SUM(F1539:F1541)</f>
        <v>18043.810000000001</v>
      </c>
      <c r="G1538" s="39">
        <f t="shared" si="1265"/>
        <v>2.5819999999999999</v>
      </c>
      <c r="H1538" s="39">
        <f t="shared" si="1265"/>
        <v>0</v>
      </c>
      <c r="I1538" s="39">
        <f t="shared" si="1265"/>
        <v>7699.04</v>
      </c>
      <c r="J1538" s="39">
        <f t="shared" si="1265"/>
        <v>0</v>
      </c>
      <c r="K1538" s="39">
        <f t="shared" si="1265"/>
        <v>0</v>
      </c>
      <c r="L1538" s="39">
        <f t="shared" si="1265"/>
        <v>7699.04</v>
      </c>
      <c r="M1538" s="39">
        <f t="shared" si="1265"/>
        <v>0</v>
      </c>
      <c r="N1538" s="39">
        <f t="shared" si="1265"/>
        <v>1.8819999999999999</v>
      </c>
      <c r="O1538" s="39">
        <f>SUM(O1539:O1541)</f>
        <v>0</v>
      </c>
      <c r="P1538" s="39">
        <f t="shared" ref="P1538:V1538" si="1266">SUM(P1539:P1541)</f>
        <v>594.04999999999995</v>
      </c>
      <c r="Q1538" s="39">
        <f t="shared" si="1266"/>
        <v>0</v>
      </c>
      <c r="R1538" s="39">
        <f t="shared" si="1266"/>
        <v>0</v>
      </c>
      <c r="S1538" s="39">
        <f t="shared" si="1266"/>
        <v>594.04999999999995</v>
      </c>
      <c r="T1538" s="39">
        <f t="shared" si="1266"/>
        <v>0</v>
      </c>
      <c r="U1538" s="39">
        <f t="shared" si="1266"/>
        <v>0.7</v>
      </c>
      <c r="V1538" s="39">
        <f t="shared" si="1266"/>
        <v>0</v>
      </c>
      <c r="W1538" s="39">
        <f t="shared" ref="W1538:AC1538" si="1267">SUM(W1539:W1541)</f>
        <v>7104.99</v>
      </c>
      <c r="X1538" s="39">
        <f t="shared" si="1267"/>
        <v>0</v>
      </c>
      <c r="Y1538" s="39">
        <f t="shared" si="1267"/>
        <v>0</v>
      </c>
      <c r="Z1538" s="39">
        <f t="shared" si="1267"/>
        <v>7104.99</v>
      </c>
      <c r="AA1538" s="39">
        <f t="shared" si="1267"/>
        <v>0</v>
      </c>
      <c r="AB1538" s="39">
        <f t="shared" si="1267"/>
        <v>0</v>
      </c>
      <c r="AC1538" s="39">
        <f t="shared" si="1267"/>
        <v>0</v>
      </c>
      <c r="AD1538" s="39">
        <f t="shared" ref="AD1538:AJ1538" si="1268">SUM(AD1539:AD1541)</f>
        <v>0</v>
      </c>
      <c r="AE1538" s="39">
        <f t="shared" si="1268"/>
        <v>0</v>
      </c>
      <c r="AF1538" s="39">
        <f t="shared" si="1268"/>
        <v>0</v>
      </c>
      <c r="AG1538" s="39">
        <f t="shared" si="1268"/>
        <v>0</v>
      </c>
      <c r="AH1538" s="39">
        <f t="shared" si="1268"/>
        <v>0</v>
      </c>
      <c r="AI1538" s="39">
        <f t="shared" si="1268"/>
        <v>0</v>
      </c>
      <c r="AJ1538" s="39">
        <f t="shared" si="1268"/>
        <v>0</v>
      </c>
      <c r="AK1538" s="39">
        <f t="shared" ref="AK1538:AQ1538" si="1269">SUM(AK1539:AK1541)</f>
        <v>0</v>
      </c>
      <c r="AL1538" s="39">
        <f t="shared" si="1269"/>
        <v>0</v>
      </c>
      <c r="AM1538" s="39">
        <f t="shared" si="1269"/>
        <v>0</v>
      </c>
      <c r="AN1538" s="39">
        <f t="shared" si="1269"/>
        <v>0</v>
      </c>
      <c r="AO1538" s="39">
        <f t="shared" si="1269"/>
        <v>0</v>
      </c>
      <c r="AP1538" s="39">
        <f t="shared" si="1269"/>
        <v>0</v>
      </c>
      <c r="AQ1538" s="39">
        <f t="shared" si="1269"/>
        <v>0</v>
      </c>
      <c r="AR1538" s="39">
        <f t="shared" ref="AR1538:AV1538" si="1270">SUM(AR1539:AR1541)</f>
        <v>0</v>
      </c>
      <c r="AS1538" s="39">
        <f t="shared" si="1270"/>
        <v>0</v>
      </c>
      <c r="AT1538" s="39">
        <f t="shared" si="1270"/>
        <v>0</v>
      </c>
      <c r="AU1538" s="39">
        <f t="shared" si="1270"/>
        <v>0</v>
      </c>
      <c r="AV1538" s="39">
        <f t="shared" si="1270"/>
        <v>0</v>
      </c>
    </row>
    <row r="1539" spans="1:48" ht="153" x14ac:dyDescent="0.5">
      <c r="A1539" s="53">
        <v>1413</v>
      </c>
      <c r="B1539" s="56" t="s">
        <v>2964</v>
      </c>
      <c r="C1539" s="34" t="s">
        <v>2965</v>
      </c>
      <c r="D1539" s="57">
        <v>2018</v>
      </c>
      <c r="E1539" s="57">
        <v>2021</v>
      </c>
      <c r="F1539" s="36">
        <v>10311.049999999999</v>
      </c>
      <c r="G1539" s="34">
        <f t="shared" ref="G1539:H1541" si="1271">N1539+U1539+AB1539+AI1539+AP1539</f>
        <v>0.7</v>
      </c>
      <c r="H1539" s="34">
        <f t="shared" si="1271"/>
        <v>0</v>
      </c>
      <c r="I1539" s="34">
        <f>J1539+K1539+L1539</f>
        <v>798.90000000000009</v>
      </c>
      <c r="J1539" s="34">
        <f t="shared" ref="J1539:M1541" si="1272">Q1539+X1539+AE1539+AL1539+AS1539</f>
        <v>0</v>
      </c>
      <c r="K1539" s="34">
        <f t="shared" si="1272"/>
        <v>0</v>
      </c>
      <c r="L1539" s="34">
        <f t="shared" si="1272"/>
        <v>798.90000000000009</v>
      </c>
      <c r="M1539" s="34">
        <f t="shared" si="1272"/>
        <v>0</v>
      </c>
      <c r="N1539" s="37">
        <v>0</v>
      </c>
      <c r="O1539" s="37">
        <v>0</v>
      </c>
      <c r="P1539" s="34">
        <f t="shared" ref="P1539:P1541" si="1273">Q1539+R1539+S1539</f>
        <v>183.18</v>
      </c>
      <c r="Q1539" s="34">
        <v>0</v>
      </c>
      <c r="R1539" s="34">
        <v>0</v>
      </c>
      <c r="S1539" s="37">
        <v>183.18</v>
      </c>
      <c r="T1539" s="34">
        <v>0</v>
      </c>
      <c r="U1539" s="37">
        <v>0.7</v>
      </c>
      <c r="V1539" s="37">
        <v>0</v>
      </c>
      <c r="W1539" s="34">
        <f t="shared" ref="W1539:W1541" si="1274">X1539+Y1539+Z1539</f>
        <v>615.72</v>
      </c>
      <c r="X1539" s="34">
        <v>0</v>
      </c>
      <c r="Y1539" s="34">
        <v>0</v>
      </c>
      <c r="Z1539" s="37">
        <v>615.72</v>
      </c>
      <c r="AA1539" s="34">
        <v>0</v>
      </c>
      <c r="AB1539" s="37">
        <v>0</v>
      </c>
      <c r="AC1539" s="37">
        <v>0</v>
      </c>
      <c r="AD1539" s="34">
        <f t="shared" ref="AD1539:AD1541" si="1275">AE1539+AF1539+AG1539</f>
        <v>0</v>
      </c>
      <c r="AE1539" s="34">
        <v>0</v>
      </c>
      <c r="AF1539" s="34">
        <v>0</v>
      </c>
      <c r="AG1539" s="37">
        <v>0</v>
      </c>
      <c r="AH1539" s="34">
        <v>0</v>
      </c>
      <c r="AI1539" s="37">
        <v>0</v>
      </c>
      <c r="AJ1539" s="37">
        <v>0</v>
      </c>
      <c r="AK1539" s="34">
        <f t="shared" ref="AK1539:AK1541" si="1276">AL1539+AM1539+AN1539</f>
        <v>0</v>
      </c>
      <c r="AL1539" s="34">
        <v>0</v>
      </c>
      <c r="AM1539" s="34">
        <v>0</v>
      </c>
      <c r="AN1539" s="37">
        <v>0</v>
      </c>
      <c r="AO1539" s="34">
        <v>0</v>
      </c>
      <c r="AP1539" s="34">
        <v>0</v>
      </c>
      <c r="AQ1539" s="34">
        <v>0</v>
      </c>
      <c r="AR1539" s="34">
        <f t="shared" ref="AR1539:AR1541" si="1277">AS1539+AT1539+AU1539</f>
        <v>0</v>
      </c>
      <c r="AS1539" s="34">
        <v>0</v>
      </c>
      <c r="AT1539" s="34">
        <v>0</v>
      </c>
      <c r="AU1539" s="34">
        <v>0</v>
      </c>
      <c r="AV1539" s="34">
        <v>0</v>
      </c>
    </row>
    <row r="1540" spans="1:48" ht="114.75" x14ac:dyDescent="0.5">
      <c r="A1540" s="53">
        <v>1414</v>
      </c>
      <c r="B1540" s="56" t="s">
        <v>2966</v>
      </c>
      <c r="C1540" s="34" t="s">
        <v>2967</v>
      </c>
      <c r="D1540" s="57" t="s">
        <v>2927</v>
      </c>
      <c r="E1540" s="57">
        <v>2020</v>
      </c>
      <c r="F1540" s="36">
        <v>6741.29</v>
      </c>
      <c r="G1540" s="34">
        <f t="shared" si="1271"/>
        <v>1.4</v>
      </c>
      <c r="H1540" s="34">
        <f t="shared" si="1271"/>
        <v>0</v>
      </c>
      <c r="I1540" s="34">
        <f>J1540+K1540+L1540</f>
        <v>6171.3499999999995</v>
      </c>
      <c r="J1540" s="34">
        <f t="shared" si="1272"/>
        <v>0</v>
      </c>
      <c r="K1540" s="34">
        <f t="shared" si="1272"/>
        <v>0</v>
      </c>
      <c r="L1540" s="34">
        <f t="shared" si="1272"/>
        <v>6171.3499999999995</v>
      </c>
      <c r="M1540" s="34">
        <f t="shared" si="1272"/>
        <v>0</v>
      </c>
      <c r="N1540" s="37">
        <v>1.4</v>
      </c>
      <c r="O1540" s="37">
        <v>0</v>
      </c>
      <c r="P1540" s="34">
        <f t="shared" si="1273"/>
        <v>329.4</v>
      </c>
      <c r="Q1540" s="34">
        <v>0</v>
      </c>
      <c r="R1540" s="34">
        <v>0</v>
      </c>
      <c r="S1540" s="37">
        <v>329.4</v>
      </c>
      <c r="T1540" s="34">
        <v>0</v>
      </c>
      <c r="U1540" s="37">
        <v>0</v>
      </c>
      <c r="V1540" s="37">
        <v>0</v>
      </c>
      <c r="W1540" s="34">
        <f t="shared" si="1274"/>
        <v>5841.95</v>
      </c>
      <c r="X1540" s="34">
        <v>0</v>
      </c>
      <c r="Y1540" s="34">
        <v>0</v>
      </c>
      <c r="Z1540" s="37">
        <v>5841.95</v>
      </c>
      <c r="AA1540" s="34">
        <v>0</v>
      </c>
      <c r="AB1540" s="37">
        <v>0</v>
      </c>
      <c r="AC1540" s="37">
        <v>0</v>
      </c>
      <c r="AD1540" s="34">
        <f t="shared" si="1275"/>
        <v>0</v>
      </c>
      <c r="AE1540" s="34">
        <v>0</v>
      </c>
      <c r="AF1540" s="34">
        <v>0</v>
      </c>
      <c r="AG1540" s="37">
        <v>0</v>
      </c>
      <c r="AH1540" s="34">
        <v>0</v>
      </c>
      <c r="AI1540" s="37">
        <v>0</v>
      </c>
      <c r="AJ1540" s="37">
        <v>0</v>
      </c>
      <c r="AK1540" s="34">
        <f t="shared" si="1276"/>
        <v>0</v>
      </c>
      <c r="AL1540" s="34">
        <v>0</v>
      </c>
      <c r="AM1540" s="34">
        <v>0</v>
      </c>
      <c r="AN1540" s="37">
        <v>0</v>
      </c>
      <c r="AO1540" s="34">
        <v>0</v>
      </c>
      <c r="AP1540" s="34">
        <v>0</v>
      </c>
      <c r="AQ1540" s="34">
        <v>0</v>
      </c>
      <c r="AR1540" s="34">
        <f t="shared" si="1277"/>
        <v>0</v>
      </c>
      <c r="AS1540" s="34">
        <v>0</v>
      </c>
      <c r="AT1540" s="34">
        <v>0</v>
      </c>
      <c r="AU1540" s="34">
        <v>0</v>
      </c>
      <c r="AV1540" s="34">
        <v>0</v>
      </c>
    </row>
    <row r="1541" spans="1:48" ht="114.75" x14ac:dyDescent="0.5">
      <c r="A1541" s="53">
        <v>1415</v>
      </c>
      <c r="B1541" s="56" t="s">
        <v>2872</v>
      </c>
      <c r="C1541" s="34" t="s">
        <v>2873</v>
      </c>
      <c r="D1541" s="57">
        <v>2019</v>
      </c>
      <c r="E1541" s="57">
        <v>2020</v>
      </c>
      <c r="F1541" s="36">
        <v>991.47</v>
      </c>
      <c r="G1541" s="34">
        <f t="shared" si="1271"/>
        <v>0.48199999999999998</v>
      </c>
      <c r="H1541" s="34">
        <f t="shared" si="1271"/>
        <v>0</v>
      </c>
      <c r="I1541" s="34">
        <f>J1541+K1541+L1541</f>
        <v>728.79000000000008</v>
      </c>
      <c r="J1541" s="34">
        <f t="shared" si="1272"/>
        <v>0</v>
      </c>
      <c r="K1541" s="34">
        <f t="shared" si="1272"/>
        <v>0</v>
      </c>
      <c r="L1541" s="34">
        <f t="shared" si="1272"/>
        <v>728.79000000000008</v>
      </c>
      <c r="M1541" s="34">
        <f t="shared" si="1272"/>
        <v>0</v>
      </c>
      <c r="N1541" s="37">
        <v>0.48199999999999998</v>
      </c>
      <c r="O1541" s="37">
        <v>0</v>
      </c>
      <c r="P1541" s="34">
        <f t="shared" si="1273"/>
        <v>81.47</v>
      </c>
      <c r="Q1541" s="34">
        <v>0</v>
      </c>
      <c r="R1541" s="34">
        <v>0</v>
      </c>
      <c r="S1541" s="37">
        <v>81.47</v>
      </c>
      <c r="T1541" s="34">
        <v>0</v>
      </c>
      <c r="U1541" s="37">
        <v>0</v>
      </c>
      <c r="V1541" s="37">
        <v>0</v>
      </c>
      <c r="W1541" s="34">
        <f t="shared" si="1274"/>
        <v>647.32000000000005</v>
      </c>
      <c r="X1541" s="34">
        <v>0</v>
      </c>
      <c r="Y1541" s="34">
        <v>0</v>
      </c>
      <c r="Z1541" s="37">
        <v>647.32000000000005</v>
      </c>
      <c r="AA1541" s="34">
        <v>0</v>
      </c>
      <c r="AB1541" s="37">
        <v>0</v>
      </c>
      <c r="AC1541" s="37">
        <v>0</v>
      </c>
      <c r="AD1541" s="34">
        <f t="shared" si="1275"/>
        <v>0</v>
      </c>
      <c r="AE1541" s="34">
        <v>0</v>
      </c>
      <c r="AF1541" s="34">
        <v>0</v>
      </c>
      <c r="AG1541" s="37">
        <v>0</v>
      </c>
      <c r="AH1541" s="34">
        <v>0</v>
      </c>
      <c r="AI1541" s="37">
        <v>0</v>
      </c>
      <c r="AJ1541" s="37">
        <v>0</v>
      </c>
      <c r="AK1541" s="34">
        <f t="shared" si="1276"/>
        <v>0</v>
      </c>
      <c r="AL1541" s="34">
        <v>0</v>
      </c>
      <c r="AM1541" s="34">
        <v>0</v>
      </c>
      <c r="AN1541" s="37">
        <v>0</v>
      </c>
      <c r="AO1541" s="34">
        <v>0</v>
      </c>
      <c r="AP1541" s="34">
        <v>0</v>
      </c>
      <c r="AQ1541" s="34">
        <v>0</v>
      </c>
      <c r="AR1541" s="34">
        <f t="shared" si="1277"/>
        <v>0</v>
      </c>
      <c r="AS1541" s="34">
        <v>0</v>
      </c>
      <c r="AT1541" s="34">
        <v>0</v>
      </c>
      <c r="AU1541" s="34">
        <v>0</v>
      </c>
      <c r="AV1541" s="34">
        <v>0</v>
      </c>
    </row>
    <row r="1542" spans="1:48" ht="38.25" x14ac:dyDescent="0.5">
      <c r="A1542" s="53"/>
      <c r="B1542" s="54" t="s">
        <v>428</v>
      </c>
      <c r="C1542" s="38"/>
      <c r="D1542" s="63"/>
      <c r="E1542" s="63"/>
      <c r="F1542" s="39">
        <f t="shared" ref="F1542:O1542" si="1278">SUM(F1543:F1544)</f>
        <v>27056.79</v>
      </c>
      <c r="G1542" s="39">
        <f t="shared" si="1278"/>
        <v>3.32</v>
      </c>
      <c r="H1542" s="39">
        <f t="shared" si="1278"/>
        <v>1.76</v>
      </c>
      <c r="I1542" s="39">
        <f t="shared" si="1278"/>
        <v>25181.45</v>
      </c>
      <c r="J1542" s="39">
        <f t="shared" si="1278"/>
        <v>0</v>
      </c>
      <c r="K1542" s="39">
        <f t="shared" si="1278"/>
        <v>0</v>
      </c>
      <c r="L1542" s="39">
        <f t="shared" si="1278"/>
        <v>25181.45</v>
      </c>
      <c r="M1542" s="39">
        <f t="shared" si="1278"/>
        <v>0</v>
      </c>
      <c r="N1542" s="39">
        <f t="shared" si="1278"/>
        <v>1.4</v>
      </c>
      <c r="O1542" s="39">
        <f t="shared" si="1278"/>
        <v>1.26</v>
      </c>
      <c r="P1542" s="39">
        <f t="shared" ref="P1542:V1542" si="1279">SUM(P1543:P1544)</f>
        <v>1526.52</v>
      </c>
      <c r="Q1542" s="39">
        <f t="shared" si="1279"/>
        <v>0</v>
      </c>
      <c r="R1542" s="39">
        <f t="shared" si="1279"/>
        <v>0</v>
      </c>
      <c r="S1542" s="39">
        <f t="shared" si="1279"/>
        <v>1526.52</v>
      </c>
      <c r="T1542" s="39">
        <f t="shared" si="1279"/>
        <v>0</v>
      </c>
      <c r="U1542" s="39">
        <f>SUM(U1543:U1544)</f>
        <v>0.42</v>
      </c>
      <c r="V1542" s="39">
        <f t="shared" si="1279"/>
        <v>0.5</v>
      </c>
      <c r="W1542" s="39">
        <f t="shared" ref="W1542:AC1542" si="1280">SUM(W1543:W1544)</f>
        <v>13529.77</v>
      </c>
      <c r="X1542" s="39">
        <f t="shared" si="1280"/>
        <v>0</v>
      </c>
      <c r="Y1542" s="39">
        <f t="shared" si="1280"/>
        <v>0</v>
      </c>
      <c r="Z1542" s="39">
        <f t="shared" si="1280"/>
        <v>13529.77</v>
      </c>
      <c r="AA1542" s="39">
        <f t="shared" si="1280"/>
        <v>0</v>
      </c>
      <c r="AB1542" s="39">
        <f t="shared" si="1280"/>
        <v>1.5</v>
      </c>
      <c r="AC1542" s="39">
        <f t="shared" si="1280"/>
        <v>0</v>
      </c>
      <c r="AD1542" s="39">
        <f t="shared" ref="AD1542:AJ1542" si="1281">SUM(AD1543:AD1544)</f>
        <v>10125.16</v>
      </c>
      <c r="AE1542" s="39">
        <f t="shared" si="1281"/>
        <v>0</v>
      </c>
      <c r="AF1542" s="39">
        <f t="shared" si="1281"/>
        <v>0</v>
      </c>
      <c r="AG1542" s="39">
        <f t="shared" si="1281"/>
        <v>10125.16</v>
      </c>
      <c r="AH1542" s="39">
        <f t="shared" si="1281"/>
        <v>0</v>
      </c>
      <c r="AI1542" s="39">
        <f t="shared" si="1281"/>
        <v>0</v>
      </c>
      <c r="AJ1542" s="39">
        <f t="shared" si="1281"/>
        <v>0</v>
      </c>
      <c r="AK1542" s="39">
        <f t="shared" ref="AK1542:AQ1542" si="1282">SUM(AK1543:AK1544)</f>
        <v>0</v>
      </c>
      <c r="AL1542" s="39">
        <f t="shared" si="1282"/>
        <v>0</v>
      </c>
      <c r="AM1542" s="39">
        <f t="shared" si="1282"/>
        <v>0</v>
      </c>
      <c r="AN1542" s="39">
        <f t="shared" si="1282"/>
        <v>0</v>
      </c>
      <c r="AO1542" s="39">
        <f t="shared" si="1282"/>
        <v>0</v>
      </c>
      <c r="AP1542" s="39">
        <f t="shared" si="1282"/>
        <v>0</v>
      </c>
      <c r="AQ1542" s="39">
        <f t="shared" si="1282"/>
        <v>0</v>
      </c>
      <c r="AR1542" s="39">
        <f t="shared" ref="AR1542:AV1542" si="1283">SUM(AR1543:AR1544)</f>
        <v>0</v>
      </c>
      <c r="AS1542" s="39">
        <f t="shared" si="1283"/>
        <v>0</v>
      </c>
      <c r="AT1542" s="39">
        <f t="shared" si="1283"/>
        <v>0</v>
      </c>
      <c r="AU1542" s="39">
        <f t="shared" si="1283"/>
        <v>0</v>
      </c>
      <c r="AV1542" s="39">
        <f t="shared" si="1283"/>
        <v>0</v>
      </c>
    </row>
    <row r="1543" spans="1:48" ht="191.25" x14ac:dyDescent="0.5">
      <c r="A1543" s="53">
        <v>1416</v>
      </c>
      <c r="B1543" s="56" t="s">
        <v>2874</v>
      </c>
      <c r="C1543" s="34" t="s">
        <v>2875</v>
      </c>
      <c r="D1543" s="57">
        <v>2018</v>
      </c>
      <c r="E1543" s="57" t="s">
        <v>3247</v>
      </c>
      <c r="F1543" s="36">
        <f>5691.12+12548.39</f>
        <v>18239.509999999998</v>
      </c>
      <c r="G1543" s="34">
        <f>N1543+U1543+AB1543+AI1543+AP1543</f>
        <v>1.92</v>
      </c>
      <c r="H1543" s="34">
        <f>O1543+V1543+AC1543+AJ1543+AQ1543</f>
        <v>0.5</v>
      </c>
      <c r="I1543" s="34">
        <f>J1543+K1543+L1543</f>
        <v>16364.17</v>
      </c>
      <c r="J1543" s="34">
        <f t="shared" ref="J1543:M1544" si="1284">Q1543+X1543+AE1543+AL1543+AS1543</f>
        <v>0</v>
      </c>
      <c r="K1543" s="34">
        <f t="shared" si="1284"/>
        <v>0</v>
      </c>
      <c r="L1543" s="34">
        <f t="shared" si="1284"/>
        <v>16364.17</v>
      </c>
      <c r="M1543" s="34">
        <f t="shared" si="1284"/>
        <v>0</v>
      </c>
      <c r="N1543" s="37">
        <v>0</v>
      </c>
      <c r="O1543" s="37">
        <v>0</v>
      </c>
      <c r="P1543" s="34">
        <f t="shared" ref="P1543:P1544" si="1285">Q1543+R1543+S1543</f>
        <v>861.7</v>
      </c>
      <c r="Q1543" s="34">
        <v>0</v>
      </c>
      <c r="R1543" s="34">
        <v>0</v>
      </c>
      <c r="S1543" s="37">
        <v>861.7</v>
      </c>
      <c r="T1543" s="34">
        <v>0</v>
      </c>
      <c r="U1543" s="37">
        <v>0.42</v>
      </c>
      <c r="V1543" s="37">
        <v>0.5</v>
      </c>
      <c r="W1543" s="34">
        <f t="shared" ref="W1543:W1544" si="1286">X1543+Y1543+Z1543</f>
        <v>5377.31</v>
      </c>
      <c r="X1543" s="34">
        <v>0</v>
      </c>
      <c r="Y1543" s="34">
        <v>0</v>
      </c>
      <c r="Z1543" s="37">
        <v>5377.31</v>
      </c>
      <c r="AA1543" s="34">
        <v>0</v>
      </c>
      <c r="AB1543" s="37">
        <v>1.5</v>
      </c>
      <c r="AC1543" s="37">
        <v>0</v>
      </c>
      <c r="AD1543" s="34">
        <f t="shared" ref="AD1543:AD1544" si="1287">AE1543+AF1543+AG1543</f>
        <v>10125.16</v>
      </c>
      <c r="AE1543" s="34">
        <v>0</v>
      </c>
      <c r="AF1543" s="34">
        <v>0</v>
      </c>
      <c r="AG1543" s="37">
        <v>10125.16</v>
      </c>
      <c r="AH1543" s="34">
        <v>0</v>
      </c>
      <c r="AI1543" s="37">
        <v>0</v>
      </c>
      <c r="AJ1543" s="37">
        <v>0</v>
      </c>
      <c r="AK1543" s="34">
        <f t="shared" ref="AK1543:AK1544" si="1288">AL1543+AM1543+AN1543</f>
        <v>0</v>
      </c>
      <c r="AL1543" s="34">
        <v>0</v>
      </c>
      <c r="AM1543" s="34">
        <v>0</v>
      </c>
      <c r="AN1543" s="37">
        <v>0</v>
      </c>
      <c r="AO1543" s="34">
        <v>0</v>
      </c>
      <c r="AP1543" s="34">
        <v>0</v>
      </c>
      <c r="AQ1543" s="34">
        <v>0</v>
      </c>
      <c r="AR1543" s="34">
        <f t="shared" ref="AR1543:AR1544" si="1289">AS1543+AT1543+AU1543</f>
        <v>0</v>
      </c>
      <c r="AS1543" s="34">
        <v>0</v>
      </c>
      <c r="AT1543" s="34">
        <v>0</v>
      </c>
      <c r="AU1543" s="34">
        <v>0</v>
      </c>
      <c r="AV1543" s="34">
        <v>0</v>
      </c>
    </row>
    <row r="1544" spans="1:48" ht="114.75" x14ac:dyDescent="0.5">
      <c r="A1544" s="53">
        <v>1417</v>
      </c>
      <c r="B1544" s="56" t="s">
        <v>2968</v>
      </c>
      <c r="C1544" s="34" t="s">
        <v>2969</v>
      </c>
      <c r="D1544" s="57">
        <v>2020</v>
      </c>
      <c r="E1544" s="57">
        <v>2020</v>
      </c>
      <c r="F1544" s="36">
        <v>8817.2800000000007</v>
      </c>
      <c r="G1544" s="34">
        <f>N1544+U1544+AB1544+AI1544+AP1544</f>
        <v>1.4</v>
      </c>
      <c r="H1544" s="34">
        <f>O1544+V1544+AC1544+AJ1544+AQ1544</f>
        <v>1.26</v>
      </c>
      <c r="I1544" s="34">
        <f>J1544+K1544+L1544</f>
        <v>8817.2800000000007</v>
      </c>
      <c r="J1544" s="34">
        <f t="shared" si="1284"/>
        <v>0</v>
      </c>
      <c r="K1544" s="34">
        <f t="shared" si="1284"/>
        <v>0</v>
      </c>
      <c r="L1544" s="34">
        <f t="shared" si="1284"/>
        <v>8817.2800000000007</v>
      </c>
      <c r="M1544" s="34">
        <f t="shared" si="1284"/>
        <v>0</v>
      </c>
      <c r="N1544" s="37">
        <v>1.4</v>
      </c>
      <c r="O1544" s="37">
        <v>1.26</v>
      </c>
      <c r="P1544" s="34">
        <f t="shared" si="1285"/>
        <v>664.82</v>
      </c>
      <c r="Q1544" s="34">
        <v>0</v>
      </c>
      <c r="R1544" s="34">
        <v>0</v>
      </c>
      <c r="S1544" s="37">
        <v>664.82</v>
      </c>
      <c r="T1544" s="34">
        <v>0</v>
      </c>
      <c r="U1544" s="37">
        <v>0</v>
      </c>
      <c r="V1544" s="37">
        <v>0</v>
      </c>
      <c r="W1544" s="34">
        <f t="shared" si="1286"/>
        <v>8152.46</v>
      </c>
      <c r="X1544" s="34">
        <v>0</v>
      </c>
      <c r="Y1544" s="34">
        <v>0</v>
      </c>
      <c r="Z1544" s="37">
        <v>8152.46</v>
      </c>
      <c r="AA1544" s="34">
        <v>0</v>
      </c>
      <c r="AB1544" s="37">
        <v>0</v>
      </c>
      <c r="AC1544" s="37">
        <v>0</v>
      </c>
      <c r="AD1544" s="34">
        <f t="shared" si="1287"/>
        <v>0</v>
      </c>
      <c r="AE1544" s="34">
        <v>0</v>
      </c>
      <c r="AF1544" s="34">
        <v>0</v>
      </c>
      <c r="AG1544" s="37">
        <v>0</v>
      </c>
      <c r="AH1544" s="34">
        <v>0</v>
      </c>
      <c r="AI1544" s="37">
        <v>0</v>
      </c>
      <c r="AJ1544" s="37">
        <v>0</v>
      </c>
      <c r="AK1544" s="34">
        <f t="shared" si="1288"/>
        <v>0</v>
      </c>
      <c r="AL1544" s="34">
        <v>0</v>
      </c>
      <c r="AM1544" s="34">
        <v>0</v>
      </c>
      <c r="AN1544" s="37">
        <v>0</v>
      </c>
      <c r="AO1544" s="34">
        <v>0</v>
      </c>
      <c r="AP1544" s="34">
        <v>0</v>
      </c>
      <c r="AQ1544" s="34">
        <v>0</v>
      </c>
      <c r="AR1544" s="34">
        <f t="shared" si="1289"/>
        <v>0</v>
      </c>
      <c r="AS1544" s="34">
        <v>0</v>
      </c>
      <c r="AT1544" s="34">
        <v>0</v>
      </c>
      <c r="AU1544" s="34">
        <v>0</v>
      </c>
      <c r="AV1544" s="34">
        <v>0</v>
      </c>
    </row>
    <row r="1545" spans="1:48" ht="38.25" x14ac:dyDescent="0.5">
      <c r="A1545" s="53"/>
      <c r="B1545" s="54" t="s">
        <v>487</v>
      </c>
      <c r="C1545" s="38"/>
      <c r="D1545" s="63"/>
      <c r="E1545" s="63"/>
      <c r="F1545" s="39">
        <f>SUM(F1546:F1548)</f>
        <v>10872.25001</v>
      </c>
      <c r="G1545" s="39">
        <f t="shared" ref="G1545:AV1545" si="1290">SUM(G1546:G1548)</f>
        <v>2.2600000000000002</v>
      </c>
      <c r="H1545" s="39">
        <f t="shared" si="1290"/>
        <v>0</v>
      </c>
      <c r="I1545" s="39">
        <f t="shared" si="1290"/>
        <v>8563.25</v>
      </c>
      <c r="J1545" s="39">
        <f t="shared" si="1290"/>
        <v>0</v>
      </c>
      <c r="K1545" s="39">
        <f t="shared" si="1290"/>
        <v>0</v>
      </c>
      <c r="L1545" s="39">
        <f t="shared" si="1290"/>
        <v>8563.25</v>
      </c>
      <c r="M1545" s="39">
        <f t="shared" si="1290"/>
        <v>0</v>
      </c>
      <c r="N1545" s="39">
        <f t="shared" si="1290"/>
        <v>0</v>
      </c>
      <c r="O1545" s="39">
        <f t="shared" si="1290"/>
        <v>0</v>
      </c>
      <c r="P1545" s="39">
        <f t="shared" si="1290"/>
        <v>1781.63</v>
      </c>
      <c r="Q1545" s="39">
        <f t="shared" si="1290"/>
        <v>0</v>
      </c>
      <c r="R1545" s="39">
        <f t="shared" si="1290"/>
        <v>0</v>
      </c>
      <c r="S1545" s="39">
        <f t="shared" si="1290"/>
        <v>1781.63</v>
      </c>
      <c r="T1545" s="39">
        <f t="shared" si="1290"/>
        <v>0</v>
      </c>
      <c r="U1545" s="39">
        <f>SUM(U1546:U1548)</f>
        <v>1.6</v>
      </c>
      <c r="V1545" s="39">
        <f t="shared" si="1290"/>
        <v>0</v>
      </c>
      <c r="W1545" s="39">
        <f t="shared" si="1290"/>
        <v>3627.39</v>
      </c>
      <c r="X1545" s="39">
        <f t="shared" si="1290"/>
        <v>0</v>
      </c>
      <c r="Y1545" s="39">
        <f t="shared" si="1290"/>
        <v>0</v>
      </c>
      <c r="Z1545" s="39">
        <f t="shared" si="1290"/>
        <v>3627.39</v>
      </c>
      <c r="AA1545" s="39">
        <f t="shared" si="1290"/>
        <v>0</v>
      </c>
      <c r="AB1545" s="39">
        <f t="shared" si="1290"/>
        <v>0</v>
      </c>
      <c r="AC1545" s="39">
        <f t="shared" si="1290"/>
        <v>0</v>
      </c>
      <c r="AD1545" s="39">
        <f t="shared" si="1290"/>
        <v>909.35</v>
      </c>
      <c r="AE1545" s="39">
        <f t="shared" si="1290"/>
        <v>0</v>
      </c>
      <c r="AF1545" s="39">
        <f t="shared" si="1290"/>
        <v>0</v>
      </c>
      <c r="AG1545" s="39">
        <f t="shared" si="1290"/>
        <v>909.35</v>
      </c>
      <c r="AH1545" s="39">
        <f t="shared" si="1290"/>
        <v>0</v>
      </c>
      <c r="AI1545" s="39">
        <f t="shared" si="1290"/>
        <v>0.66</v>
      </c>
      <c r="AJ1545" s="39">
        <f t="shared" si="1290"/>
        <v>0</v>
      </c>
      <c r="AK1545" s="39">
        <f t="shared" si="1290"/>
        <v>2244.88</v>
      </c>
      <c r="AL1545" s="39">
        <f t="shared" si="1290"/>
        <v>0</v>
      </c>
      <c r="AM1545" s="39">
        <f t="shared" si="1290"/>
        <v>0</v>
      </c>
      <c r="AN1545" s="39">
        <f t="shared" si="1290"/>
        <v>2244.88</v>
      </c>
      <c r="AO1545" s="39">
        <f t="shared" si="1290"/>
        <v>0</v>
      </c>
      <c r="AP1545" s="39">
        <f t="shared" si="1290"/>
        <v>0</v>
      </c>
      <c r="AQ1545" s="39">
        <f t="shared" si="1290"/>
        <v>0</v>
      </c>
      <c r="AR1545" s="39">
        <f t="shared" si="1290"/>
        <v>0</v>
      </c>
      <c r="AS1545" s="39">
        <f t="shared" si="1290"/>
        <v>0</v>
      </c>
      <c r="AT1545" s="39">
        <f t="shared" si="1290"/>
        <v>0</v>
      </c>
      <c r="AU1545" s="39">
        <f t="shared" si="1290"/>
        <v>0</v>
      </c>
      <c r="AV1545" s="39">
        <f t="shared" si="1290"/>
        <v>0</v>
      </c>
    </row>
    <row r="1546" spans="1:48" ht="153" x14ac:dyDescent="0.5">
      <c r="A1546" s="53">
        <v>1418</v>
      </c>
      <c r="B1546" s="56" t="s">
        <v>2970</v>
      </c>
      <c r="C1546" s="34" t="s">
        <v>2971</v>
      </c>
      <c r="D1546" s="57">
        <v>2015</v>
      </c>
      <c r="E1546" s="57">
        <v>2023</v>
      </c>
      <c r="F1546" s="36">
        <v>3028.94</v>
      </c>
      <c r="G1546" s="34">
        <f t="shared" ref="G1546:H1548" si="1291">N1546+U1546+AB1546+AI1546+AP1546</f>
        <v>0.66</v>
      </c>
      <c r="H1546" s="34">
        <f t="shared" si="1291"/>
        <v>0</v>
      </c>
      <c r="I1546" s="34">
        <f>J1546+K1546+L1546</f>
        <v>2274.88</v>
      </c>
      <c r="J1546" s="34">
        <f t="shared" ref="J1546:M1548" si="1292">Q1546+X1546+AE1546+AL1546+AS1546</f>
        <v>0</v>
      </c>
      <c r="K1546" s="34">
        <f t="shared" si="1292"/>
        <v>0</v>
      </c>
      <c r="L1546" s="34">
        <f t="shared" si="1292"/>
        <v>2274.88</v>
      </c>
      <c r="M1546" s="34">
        <f t="shared" si="1292"/>
        <v>0</v>
      </c>
      <c r="N1546" s="37">
        <v>0</v>
      </c>
      <c r="O1546" s="37">
        <v>0</v>
      </c>
      <c r="P1546" s="34">
        <f t="shared" ref="P1546:P1548" si="1293">Q1546+R1546+S1546</f>
        <v>10</v>
      </c>
      <c r="Q1546" s="34">
        <v>0</v>
      </c>
      <c r="R1546" s="34">
        <v>0</v>
      </c>
      <c r="S1546" s="37">
        <v>10</v>
      </c>
      <c r="T1546" s="34">
        <v>0</v>
      </c>
      <c r="U1546" s="37">
        <v>0</v>
      </c>
      <c r="V1546" s="37">
        <v>0</v>
      </c>
      <c r="W1546" s="34">
        <f t="shared" ref="W1546:W1548" si="1294">X1546+Y1546+Z1546</f>
        <v>10</v>
      </c>
      <c r="X1546" s="34">
        <v>0</v>
      </c>
      <c r="Y1546" s="34">
        <v>0</v>
      </c>
      <c r="Z1546" s="37">
        <v>10</v>
      </c>
      <c r="AA1546" s="34">
        <v>0</v>
      </c>
      <c r="AB1546" s="37">
        <v>0</v>
      </c>
      <c r="AC1546" s="37">
        <v>0</v>
      </c>
      <c r="AD1546" s="34">
        <f t="shared" ref="AD1546:AD1548" si="1295">AE1546+AF1546+AG1546</f>
        <v>10</v>
      </c>
      <c r="AE1546" s="34">
        <v>0</v>
      </c>
      <c r="AF1546" s="34">
        <v>0</v>
      </c>
      <c r="AG1546" s="37">
        <v>10</v>
      </c>
      <c r="AH1546" s="34">
        <v>0</v>
      </c>
      <c r="AI1546" s="37">
        <v>0.66</v>
      </c>
      <c r="AJ1546" s="37">
        <v>0</v>
      </c>
      <c r="AK1546" s="34">
        <f t="shared" ref="AK1546:AK1548" si="1296">AL1546+AM1546+AN1546</f>
        <v>2244.88</v>
      </c>
      <c r="AL1546" s="34">
        <v>0</v>
      </c>
      <c r="AM1546" s="34">
        <v>0</v>
      </c>
      <c r="AN1546" s="37">
        <v>2244.88</v>
      </c>
      <c r="AO1546" s="34">
        <v>0</v>
      </c>
      <c r="AP1546" s="34">
        <v>0</v>
      </c>
      <c r="AQ1546" s="34">
        <v>0</v>
      </c>
      <c r="AR1546" s="34">
        <f t="shared" ref="AR1546:AR1548" si="1297">AS1546+AT1546+AU1546</f>
        <v>0</v>
      </c>
      <c r="AS1546" s="34">
        <v>0</v>
      </c>
      <c r="AT1546" s="34">
        <v>0</v>
      </c>
      <c r="AU1546" s="34">
        <v>0</v>
      </c>
      <c r="AV1546" s="34">
        <v>0</v>
      </c>
    </row>
    <row r="1547" spans="1:48" ht="114.75" x14ac:dyDescent="0.5">
      <c r="A1547" s="53">
        <v>1419</v>
      </c>
      <c r="B1547" s="56" t="s">
        <v>2972</v>
      </c>
      <c r="C1547" s="34" t="s">
        <v>2973</v>
      </c>
      <c r="D1547" s="57">
        <v>2019</v>
      </c>
      <c r="E1547" s="57">
        <v>2020</v>
      </c>
      <c r="F1547" s="36">
        <v>1798.73001</v>
      </c>
      <c r="G1547" s="34">
        <f t="shared" si="1291"/>
        <v>0</v>
      </c>
      <c r="H1547" s="34">
        <f t="shared" si="1291"/>
        <v>0</v>
      </c>
      <c r="I1547" s="34">
        <f>J1547+K1547+L1547</f>
        <v>1761.63</v>
      </c>
      <c r="J1547" s="34">
        <f t="shared" si="1292"/>
        <v>0</v>
      </c>
      <c r="K1547" s="34">
        <f t="shared" si="1292"/>
        <v>0</v>
      </c>
      <c r="L1547" s="34">
        <f t="shared" si="1292"/>
        <v>1761.63</v>
      </c>
      <c r="M1547" s="34">
        <f t="shared" si="1292"/>
        <v>0</v>
      </c>
      <c r="N1547" s="37">
        <v>0</v>
      </c>
      <c r="O1547" s="37">
        <v>0</v>
      </c>
      <c r="P1547" s="34">
        <f t="shared" si="1293"/>
        <v>1761.63</v>
      </c>
      <c r="Q1547" s="34">
        <v>0</v>
      </c>
      <c r="R1547" s="34">
        <v>0</v>
      </c>
      <c r="S1547" s="37">
        <v>1761.63</v>
      </c>
      <c r="T1547" s="34">
        <v>0</v>
      </c>
      <c r="U1547" s="37">
        <v>0</v>
      </c>
      <c r="V1547" s="37">
        <v>0</v>
      </c>
      <c r="W1547" s="34">
        <f t="shared" si="1294"/>
        <v>0</v>
      </c>
      <c r="X1547" s="34">
        <v>0</v>
      </c>
      <c r="Y1547" s="34">
        <v>0</v>
      </c>
      <c r="Z1547" s="37">
        <v>0</v>
      </c>
      <c r="AA1547" s="34">
        <v>0</v>
      </c>
      <c r="AB1547" s="37">
        <v>0</v>
      </c>
      <c r="AC1547" s="37">
        <v>0</v>
      </c>
      <c r="AD1547" s="34">
        <f t="shared" si="1295"/>
        <v>0</v>
      </c>
      <c r="AE1547" s="34">
        <v>0</v>
      </c>
      <c r="AF1547" s="34">
        <v>0</v>
      </c>
      <c r="AG1547" s="37">
        <v>0</v>
      </c>
      <c r="AH1547" s="34">
        <v>0</v>
      </c>
      <c r="AI1547" s="37">
        <v>0</v>
      </c>
      <c r="AJ1547" s="37">
        <v>0</v>
      </c>
      <c r="AK1547" s="34">
        <f t="shared" si="1296"/>
        <v>0</v>
      </c>
      <c r="AL1547" s="34">
        <v>0</v>
      </c>
      <c r="AM1547" s="34">
        <v>0</v>
      </c>
      <c r="AN1547" s="37">
        <v>0</v>
      </c>
      <c r="AO1547" s="34">
        <v>0</v>
      </c>
      <c r="AP1547" s="34">
        <v>0</v>
      </c>
      <c r="AQ1547" s="34">
        <v>0</v>
      </c>
      <c r="AR1547" s="34">
        <f t="shared" si="1297"/>
        <v>0</v>
      </c>
      <c r="AS1547" s="34">
        <v>0</v>
      </c>
      <c r="AT1547" s="34">
        <v>0</v>
      </c>
      <c r="AU1547" s="34">
        <v>0</v>
      </c>
      <c r="AV1547" s="34">
        <v>0</v>
      </c>
    </row>
    <row r="1548" spans="1:48" ht="153" x14ac:dyDescent="0.5">
      <c r="A1548" s="53">
        <v>1420</v>
      </c>
      <c r="B1548" s="56" t="s">
        <v>2974</v>
      </c>
      <c r="C1548" s="34" t="s">
        <v>2975</v>
      </c>
      <c r="D1548" s="57">
        <v>2015</v>
      </c>
      <c r="E1548" s="57">
        <v>2021</v>
      </c>
      <c r="F1548" s="36">
        <v>6044.58</v>
      </c>
      <c r="G1548" s="34">
        <f t="shared" si="1291"/>
        <v>1.6</v>
      </c>
      <c r="H1548" s="34">
        <f t="shared" si="1291"/>
        <v>0</v>
      </c>
      <c r="I1548" s="34">
        <f>J1548+K1548+L1548</f>
        <v>4526.74</v>
      </c>
      <c r="J1548" s="34">
        <f t="shared" si="1292"/>
        <v>0</v>
      </c>
      <c r="K1548" s="34">
        <f t="shared" si="1292"/>
        <v>0</v>
      </c>
      <c r="L1548" s="34">
        <f t="shared" si="1292"/>
        <v>4526.74</v>
      </c>
      <c r="M1548" s="34">
        <f t="shared" si="1292"/>
        <v>0</v>
      </c>
      <c r="N1548" s="37">
        <v>0</v>
      </c>
      <c r="O1548" s="37">
        <v>0</v>
      </c>
      <c r="P1548" s="34">
        <f t="shared" si="1293"/>
        <v>10</v>
      </c>
      <c r="Q1548" s="34">
        <v>0</v>
      </c>
      <c r="R1548" s="34">
        <v>0</v>
      </c>
      <c r="S1548" s="37">
        <v>10</v>
      </c>
      <c r="T1548" s="34">
        <v>0</v>
      </c>
      <c r="U1548" s="37">
        <v>1.6</v>
      </c>
      <c r="V1548" s="37">
        <v>0</v>
      </c>
      <c r="W1548" s="34">
        <f t="shared" si="1294"/>
        <v>3617.39</v>
      </c>
      <c r="X1548" s="34">
        <v>0</v>
      </c>
      <c r="Y1548" s="34">
        <v>0</v>
      </c>
      <c r="Z1548" s="37">
        <v>3617.39</v>
      </c>
      <c r="AA1548" s="34">
        <v>0</v>
      </c>
      <c r="AB1548" s="37">
        <v>0</v>
      </c>
      <c r="AC1548" s="37">
        <v>0</v>
      </c>
      <c r="AD1548" s="34">
        <f t="shared" si="1295"/>
        <v>899.35</v>
      </c>
      <c r="AE1548" s="34">
        <v>0</v>
      </c>
      <c r="AF1548" s="34">
        <v>0</v>
      </c>
      <c r="AG1548" s="37">
        <v>899.35</v>
      </c>
      <c r="AH1548" s="34">
        <v>0</v>
      </c>
      <c r="AI1548" s="37">
        <v>0</v>
      </c>
      <c r="AJ1548" s="37">
        <v>0</v>
      </c>
      <c r="AK1548" s="34">
        <f t="shared" si="1296"/>
        <v>0</v>
      </c>
      <c r="AL1548" s="34">
        <v>0</v>
      </c>
      <c r="AM1548" s="34">
        <v>0</v>
      </c>
      <c r="AN1548" s="37">
        <v>0</v>
      </c>
      <c r="AO1548" s="34">
        <v>0</v>
      </c>
      <c r="AP1548" s="34">
        <v>0</v>
      </c>
      <c r="AQ1548" s="34">
        <v>0</v>
      </c>
      <c r="AR1548" s="34">
        <f t="shared" si="1297"/>
        <v>0</v>
      </c>
      <c r="AS1548" s="34">
        <v>0</v>
      </c>
      <c r="AT1548" s="34">
        <v>0</v>
      </c>
      <c r="AU1548" s="34">
        <v>0</v>
      </c>
      <c r="AV1548" s="34">
        <v>0</v>
      </c>
    </row>
    <row r="1549" spans="1:48" ht="38.25" x14ac:dyDescent="0.5">
      <c r="A1549" s="53"/>
      <c r="B1549" s="54" t="s">
        <v>601</v>
      </c>
      <c r="C1549" s="38"/>
      <c r="D1549" s="63"/>
      <c r="E1549" s="63"/>
      <c r="F1549" s="39">
        <f>SUM(F1550:F1550)</f>
        <v>401.50671</v>
      </c>
      <c r="G1549" s="39">
        <f t="shared" ref="G1549:AV1549" si="1298">SUM(G1550:G1550)</f>
        <v>0.09</v>
      </c>
      <c r="H1549" s="39">
        <f t="shared" si="1298"/>
        <v>0</v>
      </c>
      <c r="I1549" s="39">
        <f t="shared" si="1298"/>
        <v>393.22</v>
      </c>
      <c r="J1549" s="39">
        <f t="shared" si="1298"/>
        <v>0</v>
      </c>
      <c r="K1549" s="39">
        <f t="shared" si="1298"/>
        <v>0</v>
      </c>
      <c r="L1549" s="39">
        <f t="shared" si="1298"/>
        <v>393.22</v>
      </c>
      <c r="M1549" s="39">
        <f t="shared" si="1298"/>
        <v>0</v>
      </c>
      <c r="N1549" s="39">
        <f t="shared" si="1298"/>
        <v>0.09</v>
      </c>
      <c r="O1549" s="39">
        <f t="shared" si="1298"/>
        <v>0</v>
      </c>
      <c r="P1549" s="39">
        <f t="shared" si="1298"/>
        <v>393.22</v>
      </c>
      <c r="Q1549" s="39">
        <f t="shared" si="1298"/>
        <v>0</v>
      </c>
      <c r="R1549" s="39">
        <f t="shared" si="1298"/>
        <v>0</v>
      </c>
      <c r="S1549" s="39">
        <f t="shared" si="1298"/>
        <v>393.22</v>
      </c>
      <c r="T1549" s="39">
        <f t="shared" si="1298"/>
        <v>0</v>
      </c>
      <c r="U1549" s="39">
        <f>SUM(U1550:U1550)</f>
        <v>0</v>
      </c>
      <c r="V1549" s="39">
        <f t="shared" si="1298"/>
        <v>0</v>
      </c>
      <c r="W1549" s="39">
        <f t="shared" si="1298"/>
        <v>0</v>
      </c>
      <c r="X1549" s="39">
        <f t="shared" si="1298"/>
        <v>0</v>
      </c>
      <c r="Y1549" s="39">
        <f t="shared" si="1298"/>
        <v>0</v>
      </c>
      <c r="Z1549" s="39">
        <f t="shared" si="1298"/>
        <v>0</v>
      </c>
      <c r="AA1549" s="39">
        <f t="shared" si="1298"/>
        <v>0</v>
      </c>
      <c r="AB1549" s="39">
        <f t="shared" si="1298"/>
        <v>0</v>
      </c>
      <c r="AC1549" s="39">
        <f t="shared" si="1298"/>
        <v>0</v>
      </c>
      <c r="AD1549" s="39">
        <f t="shared" si="1298"/>
        <v>0</v>
      </c>
      <c r="AE1549" s="39">
        <f t="shared" si="1298"/>
        <v>0</v>
      </c>
      <c r="AF1549" s="39">
        <f t="shared" si="1298"/>
        <v>0</v>
      </c>
      <c r="AG1549" s="39">
        <f t="shared" si="1298"/>
        <v>0</v>
      </c>
      <c r="AH1549" s="39">
        <f t="shared" si="1298"/>
        <v>0</v>
      </c>
      <c r="AI1549" s="39">
        <f t="shared" si="1298"/>
        <v>0</v>
      </c>
      <c r="AJ1549" s="39">
        <f t="shared" si="1298"/>
        <v>0</v>
      </c>
      <c r="AK1549" s="39">
        <f t="shared" si="1298"/>
        <v>0</v>
      </c>
      <c r="AL1549" s="39">
        <f t="shared" si="1298"/>
        <v>0</v>
      </c>
      <c r="AM1549" s="39">
        <f t="shared" si="1298"/>
        <v>0</v>
      </c>
      <c r="AN1549" s="39">
        <f t="shared" si="1298"/>
        <v>0</v>
      </c>
      <c r="AO1549" s="39">
        <f t="shared" si="1298"/>
        <v>0</v>
      </c>
      <c r="AP1549" s="39">
        <f t="shared" si="1298"/>
        <v>0</v>
      </c>
      <c r="AQ1549" s="39">
        <f t="shared" si="1298"/>
        <v>0</v>
      </c>
      <c r="AR1549" s="39">
        <f t="shared" si="1298"/>
        <v>0</v>
      </c>
      <c r="AS1549" s="39">
        <f t="shared" si="1298"/>
        <v>0</v>
      </c>
      <c r="AT1549" s="39">
        <f t="shared" si="1298"/>
        <v>0</v>
      </c>
      <c r="AU1549" s="39">
        <f t="shared" si="1298"/>
        <v>0</v>
      </c>
      <c r="AV1549" s="39">
        <f t="shared" si="1298"/>
        <v>0</v>
      </c>
    </row>
    <row r="1550" spans="1:48" ht="114.75" x14ac:dyDescent="0.5">
      <c r="A1550" s="53">
        <v>1421</v>
      </c>
      <c r="B1550" s="56" t="s">
        <v>2976</v>
      </c>
      <c r="C1550" s="34" t="s">
        <v>2977</v>
      </c>
      <c r="D1550" s="57">
        <v>2019</v>
      </c>
      <c r="E1550" s="57">
        <v>2020</v>
      </c>
      <c r="F1550" s="36">
        <v>401.50671</v>
      </c>
      <c r="G1550" s="34">
        <f>N1550+U1550+AB1550+AI1550+AP1550</f>
        <v>0.09</v>
      </c>
      <c r="H1550" s="34">
        <f>O1550+V1550+AC1550+AJ1550+AQ1550</f>
        <v>0</v>
      </c>
      <c r="I1550" s="34">
        <f>J1550+K1550+L1550</f>
        <v>393.22</v>
      </c>
      <c r="J1550" s="34">
        <f>Q1550+X1550+AE1550+AL1550+AS1550</f>
        <v>0</v>
      </c>
      <c r="K1550" s="34">
        <f>R1550+Y1550+AF1550+AM1550+AT1550</f>
        <v>0</v>
      </c>
      <c r="L1550" s="34">
        <f>S1550+Z1550+AG1550+AN1550+AU1550</f>
        <v>393.22</v>
      </c>
      <c r="M1550" s="34">
        <f>T1550+AA1550+AH1550+AO1550+AV1550</f>
        <v>0</v>
      </c>
      <c r="N1550" s="36">
        <v>0.09</v>
      </c>
      <c r="O1550" s="36">
        <v>0</v>
      </c>
      <c r="P1550" s="34">
        <f>Q1550+R1550+S1550</f>
        <v>393.22</v>
      </c>
      <c r="Q1550" s="34">
        <v>0</v>
      </c>
      <c r="R1550" s="34">
        <v>0</v>
      </c>
      <c r="S1550" s="36">
        <v>393.22</v>
      </c>
      <c r="T1550" s="34">
        <v>0</v>
      </c>
      <c r="U1550" s="36">
        <v>0</v>
      </c>
      <c r="V1550" s="36">
        <v>0</v>
      </c>
      <c r="W1550" s="34">
        <f>X1550+Y1550+Z1550</f>
        <v>0</v>
      </c>
      <c r="X1550" s="34">
        <v>0</v>
      </c>
      <c r="Y1550" s="34">
        <v>0</v>
      </c>
      <c r="Z1550" s="36">
        <v>0</v>
      </c>
      <c r="AA1550" s="34">
        <v>0</v>
      </c>
      <c r="AB1550" s="36">
        <v>0</v>
      </c>
      <c r="AC1550" s="36">
        <v>0</v>
      </c>
      <c r="AD1550" s="34">
        <f>AE1550+AF1550+AG1550</f>
        <v>0</v>
      </c>
      <c r="AE1550" s="34">
        <v>0</v>
      </c>
      <c r="AF1550" s="34">
        <v>0</v>
      </c>
      <c r="AG1550" s="36">
        <v>0</v>
      </c>
      <c r="AH1550" s="34">
        <v>0</v>
      </c>
      <c r="AI1550" s="36">
        <v>0</v>
      </c>
      <c r="AJ1550" s="36">
        <v>0</v>
      </c>
      <c r="AK1550" s="34">
        <f>AL1550+AM1550+AN1550</f>
        <v>0</v>
      </c>
      <c r="AL1550" s="34">
        <v>0</v>
      </c>
      <c r="AM1550" s="34">
        <v>0</v>
      </c>
      <c r="AN1550" s="36">
        <v>0</v>
      </c>
      <c r="AO1550" s="34">
        <v>0</v>
      </c>
      <c r="AP1550" s="34">
        <v>0</v>
      </c>
      <c r="AQ1550" s="34">
        <v>0</v>
      </c>
      <c r="AR1550" s="34">
        <f>AS1550+AT1550+AU1550</f>
        <v>0</v>
      </c>
      <c r="AS1550" s="34">
        <v>0</v>
      </c>
      <c r="AT1550" s="34">
        <v>0</v>
      </c>
      <c r="AU1550" s="34">
        <v>0</v>
      </c>
      <c r="AV1550" s="34">
        <v>0</v>
      </c>
    </row>
    <row r="1551" spans="1:48" ht="38.25" x14ac:dyDescent="0.5">
      <c r="A1551" s="53"/>
      <c r="B1551" s="54" t="s">
        <v>694</v>
      </c>
      <c r="C1551" s="38"/>
      <c r="D1551" s="63"/>
      <c r="E1551" s="63"/>
      <c r="F1551" s="39">
        <f>SUM(F1552:F1560)</f>
        <v>131315.15156</v>
      </c>
      <c r="G1551" s="39">
        <f t="shared" ref="G1551:AV1551" si="1299">SUM(G1552:G1560)</f>
        <v>11.484999999999999</v>
      </c>
      <c r="H1551" s="39">
        <f t="shared" si="1299"/>
        <v>0.5</v>
      </c>
      <c r="I1551" s="39">
        <f t="shared" si="1299"/>
        <v>50967.02</v>
      </c>
      <c r="J1551" s="39">
        <f t="shared" si="1299"/>
        <v>0</v>
      </c>
      <c r="K1551" s="39">
        <f t="shared" si="1299"/>
        <v>0</v>
      </c>
      <c r="L1551" s="39">
        <f t="shared" si="1299"/>
        <v>50967.02</v>
      </c>
      <c r="M1551" s="39">
        <f t="shared" si="1299"/>
        <v>0</v>
      </c>
      <c r="N1551" s="39">
        <f t="shared" si="1299"/>
        <v>3.2349999999999999</v>
      </c>
      <c r="O1551" s="39">
        <f t="shared" si="1299"/>
        <v>0.5</v>
      </c>
      <c r="P1551" s="39">
        <f t="shared" si="1299"/>
        <v>14527.21</v>
      </c>
      <c r="Q1551" s="39">
        <f t="shared" si="1299"/>
        <v>0</v>
      </c>
      <c r="R1551" s="39">
        <f t="shared" si="1299"/>
        <v>0</v>
      </c>
      <c r="S1551" s="39">
        <f t="shared" si="1299"/>
        <v>14527.21</v>
      </c>
      <c r="T1551" s="39">
        <f t="shared" si="1299"/>
        <v>0</v>
      </c>
      <c r="U1551" s="39">
        <f>SUM(U1552:U1560)</f>
        <v>4.5500000000000007</v>
      </c>
      <c r="V1551" s="39">
        <f t="shared" si="1299"/>
        <v>0</v>
      </c>
      <c r="W1551" s="39">
        <f t="shared" si="1299"/>
        <v>18375.669999999998</v>
      </c>
      <c r="X1551" s="39">
        <f t="shared" si="1299"/>
        <v>0</v>
      </c>
      <c r="Y1551" s="39">
        <f t="shared" si="1299"/>
        <v>0</v>
      </c>
      <c r="Z1551" s="39">
        <f t="shared" si="1299"/>
        <v>18375.669999999998</v>
      </c>
      <c r="AA1551" s="39">
        <f t="shared" si="1299"/>
        <v>0</v>
      </c>
      <c r="AB1551" s="39">
        <f t="shared" si="1299"/>
        <v>2.75</v>
      </c>
      <c r="AC1551" s="39">
        <f t="shared" si="1299"/>
        <v>0</v>
      </c>
      <c r="AD1551" s="39">
        <f t="shared" si="1299"/>
        <v>14314.28</v>
      </c>
      <c r="AE1551" s="39">
        <f t="shared" si="1299"/>
        <v>0</v>
      </c>
      <c r="AF1551" s="39">
        <f t="shared" si="1299"/>
        <v>0</v>
      </c>
      <c r="AG1551" s="39">
        <f t="shared" si="1299"/>
        <v>14314.28</v>
      </c>
      <c r="AH1551" s="39">
        <f t="shared" si="1299"/>
        <v>0</v>
      </c>
      <c r="AI1551" s="39">
        <f t="shared" si="1299"/>
        <v>0.95</v>
      </c>
      <c r="AJ1551" s="39">
        <f t="shared" si="1299"/>
        <v>0</v>
      </c>
      <c r="AK1551" s="39">
        <f t="shared" si="1299"/>
        <v>3749.86</v>
      </c>
      <c r="AL1551" s="39">
        <f t="shared" si="1299"/>
        <v>0</v>
      </c>
      <c r="AM1551" s="39">
        <f t="shared" si="1299"/>
        <v>0</v>
      </c>
      <c r="AN1551" s="39">
        <f t="shared" si="1299"/>
        <v>3749.86</v>
      </c>
      <c r="AO1551" s="39">
        <f t="shared" si="1299"/>
        <v>0</v>
      </c>
      <c r="AP1551" s="39">
        <f t="shared" si="1299"/>
        <v>0</v>
      </c>
      <c r="AQ1551" s="39">
        <f t="shared" si="1299"/>
        <v>0</v>
      </c>
      <c r="AR1551" s="39">
        <f t="shared" si="1299"/>
        <v>0</v>
      </c>
      <c r="AS1551" s="39">
        <f t="shared" si="1299"/>
        <v>0</v>
      </c>
      <c r="AT1551" s="39">
        <f t="shared" si="1299"/>
        <v>0</v>
      </c>
      <c r="AU1551" s="39">
        <f t="shared" si="1299"/>
        <v>0</v>
      </c>
      <c r="AV1551" s="39">
        <f t="shared" si="1299"/>
        <v>0</v>
      </c>
    </row>
    <row r="1552" spans="1:48" ht="114.75" x14ac:dyDescent="0.5">
      <c r="A1552" s="53">
        <v>1422</v>
      </c>
      <c r="B1552" s="56" t="s">
        <v>2876</v>
      </c>
      <c r="C1552" s="34" t="s">
        <v>2877</v>
      </c>
      <c r="D1552" s="57">
        <v>2018</v>
      </c>
      <c r="E1552" s="57">
        <v>2020</v>
      </c>
      <c r="F1552" s="36">
        <v>9963.7999999999993</v>
      </c>
      <c r="G1552" s="34">
        <f t="shared" ref="G1552:G1560" si="1300">N1552+U1552+AB1552+AI1552+AP1552</f>
        <v>1.202</v>
      </c>
      <c r="H1552" s="34">
        <f t="shared" ref="H1552:H1560" si="1301">O1552+V1552+AC1552+AJ1552+AQ1552</f>
        <v>0.5</v>
      </c>
      <c r="I1552" s="34">
        <f t="shared" ref="I1552:I1560" si="1302">J1552+K1552+L1552</f>
        <v>4528.6899999999996</v>
      </c>
      <c r="J1552" s="34">
        <f t="shared" ref="J1552:J1560" si="1303">Q1552+X1552+AE1552+AL1552+AS1552</f>
        <v>0</v>
      </c>
      <c r="K1552" s="34">
        <f t="shared" ref="K1552:K1560" si="1304">R1552+Y1552+AF1552+AM1552+AT1552</f>
        <v>0</v>
      </c>
      <c r="L1552" s="34">
        <f t="shared" ref="L1552:L1560" si="1305">S1552+Z1552+AG1552+AN1552+AU1552</f>
        <v>4528.6899999999996</v>
      </c>
      <c r="M1552" s="34">
        <f t="shared" ref="M1552:M1560" si="1306">T1552+AA1552+AH1552+AO1552+AV1552</f>
        <v>0</v>
      </c>
      <c r="N1552" s="37">
        <v>1.202</v>
      </c>
      <c r="O1552" s="37">
        <v>0.5</v>
      </c>
      <c r="P1552" s="34">
        <f t="shared" ref="P1552:P1560" si="1307">Q1552+R1552+S1552</f>
        <v>3165.97</v>
      </c>
      <c r="Q1552" s="34">
        <v>0</v>
      </c>
      <c r="R1552" s="34">
        <v>0</v>
      </c>
      <c r="S1552" s="37">
        <v>3165.97</v>
      </c>
      <c r="T1552" s="34">
        <v>0</v>
      </c>
      <c r="U1552" s="37">
        <v>0</v>
      </c>
      <c r="V1552" s="37">
        <v>0</v>
      </c>
      <c r="W1552" s="34">
        <f t="shared" ref="W1552:W1560" si="1308">X1552+Y1552+Z1552</f>
        <v>1362.72</v>
      </c>
      <c r="X1552" s="34">
        <v>0</v>
      </c>
      <c r="Y1552" s="34">
        <v>0</v>
      </c>
      <c r="Z1552" s="37">
        <v>1362.72</v>
      </c>
      <c r="AA1552" s="34">
        <v>0</v>
      </c>
      <c r="AB1552" s="37">
        <v>0</v>
      </c>
      <c r="AC1552" s="37">
        <v>0</v>
      </c>
      <c r="AD1552" s="34">
        <f t="shared" ref="AD1552:AD1560" si="1309">AE1552+AF1552+AG1552</f>
        <v>0</v>
      </c>
      <c r="AE1552" s="34">
        <v>0</v>
      </c>
      <c r="AF1552" s="34">
        <v>0</v>
      </c>
      <c r="AG1552" s="37">
        <v>0</v>
      </c>
      <c r="AH1552" s="34">
        <v>0</v>
      </c>
      <c r="AI1552" s="37">
        <v>0</v>
      </c>
      <c r="AJ1552" s="37">
        <v>0</v>
      </c>
      <c r="AK1552" s="34">
        <f t="shared" ref="AK1552:AK1560" si="1310">AL1552+AM1552+AN1552</f>
        <v>0</v>
      </c>
      <c r="AL1552" s="34">
        <v>0</v>
      </c>
      <c r="AM1552" s="34">
        <v>0</v>
      </c>
      <c r="AN1552" s="37">
        <v>0</v>
      </c>
      <c r="AO1552" s="34">
        <v>0</v>
      </c>
      <c r="AP1552" s="34">
        <v>0</v>
      </c>
      <c r="AQ1552" s="34">
        <v>0</v>
      </c>
      <c r="AR1552" s="34">
        <f t="shared" ref="AR1552:AR1560" si="1311">AS1552+AT1552+AU1552</f>
        <v>0</v>
      </c>
      <c r="AS1552" s="34">
        <v>0</v>
      </c>
      <c r="AT1552" s="34">
        <v>0</v>
      </c>
      <c r="AU1552" s="34">
        <v>0</v>
      </c>
      <c r="AV1552" s="34">
        <v>0</v>
      </c>
    </row>
    <row r="1553" spans="1:48" ht="153" x14ac:dyDescent="0.5">
      <c r="A1553" s="53">
        <v>1423</v>
      </c>
      <c r="B1553" s="56" t="s">
        <v>2978</v>
      </c>
      <c r="C1553" s="34" t="s">
        <v>2979</v>
      </c>
      <c r="D1553" s="57">
        <v>2014</v>
      </c>
      <c r="E1553" s="57">
        <v>2022</v>
      </c>
      <c r="F1553" s="36">
        <v>17345.240000000002</v>
      </c>
      <c r="G1553" s="34">
        <f t="shared" si="1300"/>
        <v>2.75</v>
      </c>
      <c r="H1553" s="34">
        <f t="shared" si="1301"/>
        <v>0</v>
      </c>
      <c r="I1553" s="34">
        <f t="shared" si="1302"/>
        <v>14324.28</v>
      </c>
      <c r="J1553" s="34">
        <f t="shared" si="1303"/>
        <v>0</v>
      </c>
      <c r="K1553" s="34">
        <f t="shared" si="1304"/>
        <v>0</v>
      </c>
      <c r="L1553" s="34">
        <f t="shared" si="1305"/>
        <v>14324.28</v>
      </c>
      <c r="M1553" s="34">
        <f t="shared" si="1306"/>
        <v>0</v>
      </c>
      <c r="N1553" s="37">
        <v>0</v>
      </c>
      <c r="O1553" s="37">
        <v>0</v>
      </c>
      <c r="P1553" s="34">
        <f t="shared" si="1307"/>
        <v>10</v>
      </c>
      <c r="Q1553" s="34">
        <v>0</v>
      </c>
      <c r="R1553" s="34">
        <v>0</v>
      </c>
      <c r="S1553" s="37">
        <v>10</v>
      </c>
      <c r="T1553" s="34">
        <v>0</v>
      </c>
      <c r="U1553" s="37">
        <v>0</v>
      </c>
      <c r="V1553" s="37">
        <v>0</v>
      </c>
      <c r="W1553" s="34">
        <f t="shared" si="1308"/>
        <v>10</v>
      </c>
      <c r="X1553" s="34">
        <v>0</v>
      </c>
      <c r="Y1553" s="34">
        <v>0</v>
      </c>
      <c r="Z1553" s="37">
        <v>10</v>
      </c>
      <c r="AA1553" s="34">
        <v>0</v>
      </c>
      <c r="AB1553" s="37">
        <v>2.75</v>
      </c>
      <c r="AC1553" s="37">
        <v>0</v>
      </c>
      <c r="AD1553" s="34">
        <f t="shared" si="1309"/>
        <v>14304.28</v>
      </c>
      <c r="AE1553" s="34">
        <v>0</v>
      </c>
      <c r="AF1553" s="34">
        <v>0</v>
      </c>
      <c r="AG1553" s="37">
        <v>14304.28</v>
      </c>
      <c r="AH1553" s="34">
        <v>0</v>
      </c>
      <c r="AI1553" s="37">
        <v>0</v>
      </c>
      <c r="AJ1553" s="37">
        <v>0</v>
      </c>
      <c r="AK1553" s="34">
        <f t="shared" si="1310"/>
        <v>0</v>
      </c>
      <c r="AL1553" s="34">
        <v>0</v>
      </c>
      <c r="AM1553" s="34">
        <v>0</v>
      </c>
      <c r="AN1553" s="37">
        <v>0</v>
      </c>
      <c r="AO1553" s="34">
        <v>0</v>
      </c>
      <c r="AP1553" s="34">
        <v>0</v>
      </c>
      <c r="AQ1553" s="34">
        <v>0</v>
      </c>
      <c r="AR1553" s="34">
        <f t="shared" si="1311"/>
        <v>0</v>
      </c>
      <c r="AS1553" s="34">
        <v>0</v>
      </c>
      <c r="AT1553" s="34">
        <v>0</v>
      </c>
      <c r="AU1553" s="34">
        <v>0</v>
      </c>
      <c r="AV1553" s="34">
        <v>0</v>
      </c>
    </row>
    <row r="1554" spans="1:48" ht="153" x14ac:dyDescent="0.5">
      <c r="A1554" s="53">
        <v>1424</v>
      </c>
      <c r="B1554" s="56" t="s">
        <v>2980</v>
      </c>
      <c r="C1554" s="34" t="s">
        <v>2981</v>
      </c>
      <c r="D1554" s="57">
        <v>2015</v>
      </c>
      <c r="E1554" s="57">
        <v>2021</v>
      </c>
      <c r="F1554" s="36">
        <v>54974.25</v>
      </c>
      <c r="G1554" s="34">
        <f t="shared" si="1300"/>
        <v>3</v>
      </c>
      <c r="H1554" s="34">
        <f t="shared" si="1301"/>
        <v>0</v>
      </c>
      <c r="I1554" s="34">
        <f t="shared" si="1302"/>
        <v>10158.35</v>
      </c>
      <c r="J1554" s="34">
        <f t="shared" si="1303"/>
        <v>0</v>
      </c>
      <c r="K1554" s="34">
        <f t="shared" si="1304"/>
        <v>0</v>
      </c>
      <c r="L1554" s="34">
        <f t="shared" si="1305"/>
        <v>10158.35</v>
      </c>
      <c r="M1554" s="34">
        <f t="shared" si="1306"/>
        <v>0</v>
      </c>
      <c r="N1554" s="37">
        <v>0</v>
      </c>
      <c r="O1554" s="37">
        <v>0</v>
      </c>
      <c r="P1554" s="34">
        <f t="shared" si="1307"/>
        <v>10.48</v>
      </c>
      <c r="Q1554" s="34">
        <v>0</v>
      </c>
      <c r="R1554" s="34">
        <v>0</v>
      </c>
      <c r="S1554" s="37">
        <v>10.48</v>
      </c>
      <c r="T1554" s="34">
        <v>0</v>
      </c>
      <c r="U1554" s="37">
        <v>3</v>
      </c>
      <c r="V1554" s="37">
        <v>0</v>
      </c>
      <c r="W1554" s="34">
        <f t="shared" si="1308"/>
        <v>10147.870000000001</v>
      </c>
      <c r="X1554" s="34">
        <v>0</v>
      </c>
      <c r="Y1554" s="34">
        <v>0</v>
      </c>
      <c r="Z1554" s="37">
        <v>10147.870000000001</v>
      </c>
      <c r="AA1554" s="34">
        <v>0</v>
      </c>
      <c r="AB1554" s="37">
        <v>0</v>
      </c>
      <c r="AC1554" s="37">
        <v>0</v>
      </c>
      <c r="AD1554" s="34">
        <f t="shared" si="1309"/>
        <v>0</v>
      </c>
      <c r="AE1554" s="34">
        <v>0</v>
      </c>
      <c r="AF1554" s="34">
        <v>0</v>
      </c>
      <c r="AG1554" s="37">
        <v>0</v>
      </c>
      <c r="AH1554" s="34">
        <v>0</v>
      </c>
      <c r="AI1554" s="37">
        <v>0</v>
      </c>
      <c r="AJ1554" s="37">
        <v>0</v>
      </c>
      <c r="AK1554" s="34">
        <f t="shared" si="1310"/>
        <v>0</v>
      </c>
      <c r="AL1554" s="34">
        <v>0</v>
      </c>
      <c r="AM1554" s="34">
        <v>0</v>
      </c>
      <c r="AN1554" s="37">
        <v>0</v>
      </c>
      <c r="AO1554" s="34">
        <v>0</v>
      </c>
      <c r="AP1554" s="34">
        <v>0</v>
      </c>
      <c r="AQ1554" s="34">
        <v>0</v>
      </c>
      <c r="AR1554" s="34">
        <f t="shared" si="1311"/>
        <v>0</v>
      </c>
      <c r="AS1554" s="34">
        <v>0</v>
      </c>
      <c r="AT1554" s="34">
        <v>0</v>
      </c>
      <c r="AU1554" s="34">
        <v>0</v>
      </c>
      <c r="AV1554" s="34">
        <v>0</v>
      </c>
    </row>
    <row r="1555" spans="1:48" ht="267.75" x14ac:dyDescent="0.5">
      <c r="A1555" s="53">
        <v>1425</v>
      </c>
      <c r="B1555" s="56" t="s">
        <v>2982</v>
      </c>
      <c r="C1555" s="34" t="s">
        <v>2983</v>
      </c>
      <c r="D1555" s="57">
        <v>2014</v>
      </c>
      <c r="E1555" s="57">
        <v>2020</v>
      </c>
      <c r="F1555" s="36">
        <v>21155.873620000002</v>
      </c>
      <c r="G1555" s="34">
        <f t="shared" si="1300"/>
        <v>0</v>
      </c>
      <c r="H1555" s="34">
        <f t="shared" si="1301"/>
        <v>0</v>
      </c>
      <c r="I1555" s="34">
        <f t="shared" si="1302"/>
        <v>2872.83</v>
      </c>
      <c r="J1555" s="34">
        <f t="shared" si="1303"/>
        <v>0</v>
      </c>
      <c r="K1555" s="34">
        <f t="shared" si="1304"/>
        <v>0</v>
      </c>
      <c r="L1555" s="34">
        <f t="shared" si="1305"/>
        <v>2872.83</v>
      </c>
      <c r="M1555" s="34">
        <f t="shared" si="1306"/>
        <v>0</v>
      </c>
      <c r="N1555" s="37">
        <v>0</v>
      </c>
      <c r="O1555" s="37">
        <v>0</v>
      </c>
      <c r="P1555" s="34">
        <f t="shared" si="1307"/>
        <v>2872.83</v>
      </c>
      <c r="Q1555" s="34">
        <v>0</v>
      </c>
      <c r="R1555" s="34">
        <v>0</v>
      </c>
      <c r="S1555" s="37">
        <v>2872.83</v>
      </c>
      <c r="T1555" s="34">
        <v>0</v>
      </c>
      <c r="U1555" s="37">
        <v>0</v>
      </c>
      <c r="V1555" s="37">
        <v>0</v>
      </c>
      <c r="W1555" s="34">
        <f t="shared" si="1308"/>
        <v>0</v>
      </c>
      <c r="X1555" s="34">
        <v>0</v>
      </c>
      <c r="Y1555" s="34">
        <v>0</v>
      </c>
      <c r="Z1555" s="37">
        <v>0</v>
      </c>
      <c r="AA1555" s="34">
        <v>0</v>
      </c>
      <c r="AB1555" s="37">
        <v>0</v>
      </c>
      <c r="AC1555" s="37">
        <v>0</v>
      </c>
      <c r="AD1555" s="34">
        <f t="shared" si="1309"/>
        <v>0</v>
      </c>
      <c r="AE1555" s="34">
        <v>0</v>
      </c>
      <c r="AF1555" s="34">
        <v>0</v>
      </c>
      <c r="AG1555" s="37">
        <v>0</v>
      </c>
      <c r="AH1555" s="34">
        <v>0</v>
      </c>
      <c r="AI1555" s="37">
        <v>0</v>
      </c>
      <c r="AJ1555" s="37">
        <v>0</v>
      </c>
      <c r="AK1555" s="34">
        <f t="shared" si="1310"/>
        <v>0</v>
      </c>
      <c r="AL1555" s="34">
        <v>0</v>
      </c>
      <c r="AM1555" s="34">
        <v>0</v>
      </c>
      <c r="AN1555" s="37">
        <v>0</v>
      </c>
      <c r="AO1555" s="34">
        <v>0</v>
      </c>
      <c r="AP1555" s="34">
        <v>0</v>
      </c>
      <c r="AQ1555" s="34">
        <v>0</v>
      </c>
      <c r="AR1555" s="34">
        <f t="shared" si="1311"/>
        <v>0</v>
      </c>
      <c r="AS1555" s="34">
        <v>0</v>
      </c>
      <c r="AT1555" s="34">
        <v>0</v>
      </c>
      <c r="AU1555" s="34">
        <v>0</v>
      </c>
      <c r="AV1555" s="34">
        <v>0</v>
      </c>
    </row>
    <row r="1556" spans="1:48" ht="229.5" x14ac:dyDescent="0.5">
      <c r="A1556" s="53">
        <v>1426</v>
      </c>
      <c r="B1556" s="56" t="s">
        <v>2984</v>
      </c>
      <c r="C1556" s="34" t="s">
        <v>2985</v>
      </c>
      <c r="D1556" s="57">
        <v>2014</v>
      </c>
      <c r="E1556" s="57">
        <v>2023</v>
      </c>
      <c r="F1556" s="36">
        <v>5048.24</v>
      </c>
      <c r="G1556" s="34">
        <f t="shared" si="1300"/>
        <v>0.95</v>
      </c>
      <c r="H1556" s="34">
        <f t="shared" si="1301"/>
        <v>0</v>
      </c>
      <c r="I1556" s="34">
        <f t="shared" si="1302"/>
        <v>3779.86</v>
      </c>
      <c r="J1556" s="34">
        <f t="shared" si="1303"/>
        <v>0</v>
      </c>
      <c r="K1556" s="34">
        <f t="shared" si="1304"/>
        <v>0</v>
      </c>
      <c r="L1556" s="34">
        <f t="shared" si="1305"/>
        <v>3779.86</v>
      </c>
      <c r="M1556" s="34">
        <f t="shared" si="1306"/>
        <v>0</v>
      </c>
      <c r="N1556" s="37">
        <v>0</v>
      </c>
      <c r="O1556" s="37">
        <v>0</v>
      </c>
      <c r="P1556" s="34">
        <f t="shared" si="1307"/>
        <v>10</v>
      </c>
      <c r="Q1556" s="34">
        <v>0</v>
      </c>
      <c r="R1556" s="34">
        <v>0</v>
      </c>
      <c r="S1556" s="37">
        <v>10</v>
      </c>
      <c r="T1556" s="34">
        <v>0</v>
      </c>
      <c r="U1556" s="37">
        <v>0</v>
      </c>
      <c r="V1556" s="37">
        <v>0</v>
      </c>
      <c r="W1556" s="34">
        <f t="shared" si="1308"/>
        <v>10</v>
      </c>
      <c r="X1556" s="34">
        <v>0</v>
      </c>
      <c r="Y1556" s="34">
        <v>0</v>
      </c>
      <c r="Z1556" s="37">
        <v>10</v>
      </c>
      <c r="AA1556" s="34">
        <v>0</v>
      </c>
      <c r="AB1556" s="37">
        <v>0</v>
      </c>
      <c r="AC1556" s="37">
        <v>0</v>
      </c>
      <c r="AD1556" s="34">
        <f t="shared" si="1309"/>
        <v>10</v>
      </c>
      <c r="AE1556" s="34">
        <v>0</v>
      </c>
      <c r="AF1556" s="34">
        <v>0</v>
      </c>
      <c r="AG1556" s="37">
        <v>10</v>
      </c>
      <c r="AH1556" s="34">
        <v>0</v>
      </c>
      <c r="AI1556" s="37">
        <v>0.95</v>
      </c>
      <c r="AJ1556" s="37">
        <v>0</v>
      </c>
      <c r="AK1556" s="34">
        <f t="shared" si="1310"/>
        <v>3749.86</v>
      </c>
      <c r="AL1556" s="34">
        <v>0</v>
      </c>
      <c r="AM1556" s="34">
        <v>0</v>
      </c>
      <c r="AN1556" s="37">
        <v>3749.86</v>
      </c>
      <c r="AO1556" s="34">
        <v>0</v>
      </c>
      <c r="AP1556" s="34">
        <v>0</v>
      </c>
      <c r="AQ1556" s="34">
        <v>0</v>
      </c>
      <c r="AR1556" s="34">
        <f t="shared" si="1311"/>
        <v>0</v>
      </c>
      <c r="AS1556" s="34">
        <v>0</v>
      </c>
      <c r="AT1556" s="34">
        <v>0</v>
      </c>
      <c r="AU1556" s="34">
        <v>0</v>
      </c>
      <c r="AV1556" s="34">
        <v>0</v>
      </c>
    </row>
    <row r="1557" spans="1:48" ht="153" x14ac:dyDescent="0.5">
      <c r="A1557" s="53">
        <v>1427</v>
      </c>
      <c r="B1557" s="56" t="s">
        <v>2986</v>
      </c>
      <c r="C1557" s="34" t="s">
        <v>2987</v>
      </c>
      <c r="D1557" s="57">
        <v>2014</v>
      </c>
      <c r="E1557" s="57">
        <v>2020</v>
      </c>
      <c r="F1557" s="36">
        <v>14757.337939999999</v>
      </c>
      <c r="G1557" s="34">
        <f t="shared" si="1300"/>
        <v>2.0329999999999999</v>
      </c>
      <c r="H1557" s="34">
        <f t="shared" si="1301"/>
        <v>0</v>
      </c>
      <c r="I1557" s="34">
        <f t="shared" si="1302"/>
        <v>8315.02</v>
      </c>
      <c r="J1557" s="34">
        <f t="shared" si="1303"/>
        <v>0</v>
      </c>
      <c r="K1557" s="34">
        <f t="shared" si="1304"/>
        <v>0</v>
      </c>
      <c r="L1557" s="34">
        <f t="shared" si="1305"/>
        <v>8315.02</v>
      </c>
      <c r="M1557" s="34">
        <f t="shared" si="1306"/>
        <v>0</v>
      </c>
      <c r="N1557" s="37">
        <v>2.0329999999999999</v>
      </c>
      <c r="O1557" s="37">
        <v>0</v>
      </c>
      <c r="P1557" s="34">
        <f t="shared" si="1307"/>
        <v>8315.02</v>
      </c>
      <c r="Q1557" s="34">
        <v>0</v>
      </c>
      <c r="R1557" s="34">
        <v>0</v>
      </c>
      <c r="S1557" s="37">
        <v>8315.02</v>
      </c>
      <c r="T1557" s="34">
        <v>0</v>
      </c>
      <c r="U1557" s="37">
        <v>0</v>
      </c>
      <c r="V1557" s="37">
        <v>0</v>
      </c>
      <c r="W1557" s="34">
        <f t="shared" si="1308"/>
        <v>0</v>
      </c>
      <c r="X1557" s="34">
        <v>0</v>
      </c>
      <c r="Y1557" s="34">
        <v>0</v>
      </c>
      <c r="Z1557" s="37">
        <v>0</v>
      </c>
      <c r="AA1557" s="34">
        <v>0</v>
      </c>
      <c r="AB1557" s="37">
        <v>0</v>
      </c>
      <c r="AC1557" s="37">
        <v>0</v>
      </c>
      <c r="AD1557" s="34">
        <f t="shared" si="1309"/>
        <v>0</v>
      </c>
      <c r="AE1557" s="34">
        <v>0</v>
      </c>
      <c r="AF1557" s="34">
        <v>0</v>
      </c>
      <c r="AG1557" s="37">
        <v>0</v>
      </c>
      <c r="AH1557" s="34">
        <v>0</v>
      </c>
      <c r="AI1557" s="37">
        <v>0</v>
      </c>
      <c r="AJ1557" s="37">
        <v>0</v>
      </c>
      <c r="AK1557" s="34">
        <f t="shared" si="1310"/>
        <v>0</v>
      </c>
      <c r="AL1557" s="34">
        <v>0</v>
      </c>
      <c r="AM1557" s="34">
        <v>0</v>
      </c>
      <c r="AN1557" s="37">
        <v>0</v>
      </c>
      <c r="AO1557" s="34">
        <v>0</v>
      </c>
      <c r="AP1557" s="34">
        <v>0</v>
      </c>
      <c r="AQ1557" s="34">
        <v>0</v>
      </c>
      <c r="AR1557" s="34">
        <f t="shared" si="1311"/>
        <v>0</v>
      </c>
      <c r="AS1557" s="34">
        <v>0</v>
      </c>
      <c r="AT1557" s="34">
        <v>0</v>
      </c>
      <c r="AU1557" s="34">
        <v>0</v>
      </c>
      <c r="AV1557" s="34">
        <v>0</v>
      </c>
    </row>
    <row r="1558" spans="1:48" ht="191.25" x14ac:dyDescent="0.5">
      <c r="A1558" s="53">
        <v>1428</v>
      </c>
      <c r="B1558" s="56" t="s">
        <v>2988</v>
      </c>
      <c r="C1558" s="34" t="s">
        <v>2989</v>
      </c>
      <c r="D1558" s="57">
        <v>2015</v>
      </c>
      <c r="E1558" s="57">
        <v>2021</v>
      </c>
      <c r="F1558" s="36">
        <v>1760.4299999999998</v>
      </c>
      <c r="G1558" s="34">
        <f t="shared" si="1300"/>
        <v>0.6</v>
      </c>
      <c r="H1558" s="34">
        <f t="shared" si="1301"/>
        <v>0</v>
      </c>
      <c r="I1558" s="34">
        <f t="shared" si="1302"/>
        <v>947.87</v>
      </c>
      <c r="J1558" s="34">
        <f t="shared" si="1303"/>
        <v>0</v>
      </c>
      <c r="K1558" s="34">
        <f t="shared" si="1304"/>
        <v>0</v>
      </c>
      <c r="L1558" s="34">
        <f t="shared" si="1305"/>
        <v>947.87</v>
      </c>
      <c r="M1558" s="34">
        <f t="shared" si="1306"/>
        <v>0</v>
      </c>
      <c r="N1558" s="37">
        <v>0</v>
      </c>
      <c r="O1558" s="37">
        <v>0</v>
      </c>
      <c r="P1558" s="34">
        <f t="shared" si="1307"/>
        <v>69.91</v>
      </c>
      <c r="Q1558" s="34">
        <v>0</v>
      </c>
      <c r="R1558" s="34">
        <v>0</v>
      </c>
      <c r="S1558" s="37">
        <v>69.91</v>
      </c>
      <c r="T1558" s="34">
        <v>0</v>
      </c>
      <c r="U1558" s="37">
        <v>0.6</v>
      </c>
      <c r="V1558" s="37">
        <v>0</v>
      </c>
      <c r="W1558" s="34">
        <f t="shared" si="1308"/>
        <v>877.96</v>
      </c>
      <c r="X1558" s="34">
        <v>0</v>
      </c>
      <c r="Y1558" s="34">
        <v>0</v>
      </c>
      <c r="Z1558" s="37">
        <v>877.96</v>
      </c>
      <c r="AA1558" s="34">
        <v>0</v>
      </c>
      <c r="AB1558" s="37">
        <v>0</v>
      </c>
      <c r="AC1558" s="37">
        <v>0</v>
      </c>
      <c r="AD1558" s="34">
        <f t="shared" si="1309"/>
        <v>0</v>
      </c>
      <c r="AE1558" s="34">
        <v>0</v>
      </c>
      <c r="AF1558" s="34">
        <v>0</v>
      </c>
      <c r="AG1558" s="37">
        <v>0</v>
      </c>
      <c r="AH1558" s="34">
        <v>0</v>
      </c>
      <c r="AI1558" s="37">
        <v>0</v>
      </c>
      <c r="AJ1558" s="37">
        <v>0</v>
      </c>
      <c r="AK1558" s="34">
        <f t="shared" si="1310"/>
        <v>0</v>
      </c>
      <c r="AL1558" s="34">
        <v>0</v>
      </c>
      <c r="AM1558" s="34">
        <v>0</v>
      </c>
      <c r="AN1558" s="37">
        <v>0</v>
      </c>
      <c r="AO1558" s="34">
        <v>0</v>
      </c>
      <c r="AP1558" s="34">
        <v>0</v>
      </c>
      <c r="AQ1558" s="34">
        <v>0</v>
      </c>
      <c r="AR1558" s="34">
        <f t="shared" si="1311"/>
        <v>0</v>
      </c>
      <c r="AS1558" s="34">
        <v>0</v>
      </c>
      <c r="AT1558" s="34">
        <v>0</v>
      </c>
      <c r="AU1558" s="34">
        <v>0</v>
      </c>
      <c r="AV1558" s="34">
        <v>0</v>
      </c>
    </row>
    <row r="1559" spans="1:48" ht="114.75" x14ac:dyDescent="0.5">
      <c r="A1559" s="53">
        <v>1429</v>
      </c>
      <c r="B1559" s="56" t="s">
        <v>2990</v>
      </c>
      <c r="C1559" s="34" t="s">
        <v>2991</v>
      </c>
      <c r="D1559" s="57">
        <v>2014</v>
      </c>
      <c r="E1559" s="57">
        <v>2021</v>
      </c>
      <c r="F1559" s="36">
        <v>1141.0999999999999</v>
      </c>
      <c r="G1559" s="34">
        <f t="shared" si="1300"/>
        <v>0.2</v>
      </c>
      <c r="H1559" s="34">
        <f t="shared" si="1301"/>
        <v>0</v>
      </c>
      <c r="I1559" s="34">
        <f t="shared" si="1302"/>
        <v>871.24</v>
      </c>
      <c r="J1559" s="34">
        <f t="shared" si="1303"/>
        <v>0</v>
      </c>
      <c r="K1559" s="34">
        <f t="shared" si="1304"/>
        <v>0</v>
      </c>
      <c r="L1559" s="34">
        <f t="shared" si="1305"/>
        <v>871.24</v>
      </c>
      <c r="M1559" s="34">
        <f t="shared" si="1306"/>
        <v>0</v>
      </c>
      <c r="N1559" s="37">
        <v>0</v>
      </c>
      <c r="O1559" s="37">
        <v>0</v>
      </c>
      <c r="P1559" s="34">
        <f t="shared" si="1307"/>
        <v>10</v>
      </c>
      <c r="Q1559" s="34">
        <v>0</v>
      </c>
      <c r="R1559" s="34">
        <v>0</v>
      </c>
      <c r="S1559" s="37">
        <v>10</v>
      </c>
      <c r="T1559" s="34">
        <v>0</v>
      </c>
      <c r="U1559" s="37">
        <v>0.2</v>
      </c>
      <c r="V1559" s="37">
        <v>0</v>
      </c>
      <c r="W1559" s="34">
        <f t="shared" si="1308"/>
        <v>861.24</v>
      </c>
      <c r="X1559" s="34">
        <v>0</v>
      </c>
      <c r="Y1559" s="34">
        <v>0</v>
      </c>
      <c r="Z1559" s="37">
        <v>861.24</v>
      </c>
      <c r="AA1559" s="34">
        <v>0</v>
      </c>
      <c r="AB1559" s="37">
        <v>0</v>
      </c>
      <c r="AC1559" s="37">
        <v>0</v>
      </c>
      <c r="AD1559" s="34">
        <f t="shared" si="1309"/>
        <v>0</v>
      </c>
      <c r="AE1559" s="34">
        <v>0</v>
      </c>
      <c r="AF1559" s="34">
        <v>0</v>
      </c>
      <c r="AG1559" s="37">
        <v>0</v>
      </c>
      <c r="AH1559" s="34">
        <v>0</v>
      </c>
      <c r="AI1559" s="37">
        <v>0</v>
      </c>
      <c r="AJ1559" s="37">
        <v>0</v>
      </c>
      <c r="AK1559" s="34">
        <f t="shared" si="1310"/>
        <v>0</v>
      </c>
      <c r="AL1559" s="34">
        <v>0</v>
      </c>
      <c r="AM1559" s="34">
        <v>0</v>
      </c>
      <c r="AN1559" s="37">
        <v>0</v>
      </c>
      <c r="AO1559" s="34">
        <v>0</v>
      </c>
      <c r="AP1559" s="34">
        <v>0</v>
      </c>
      <c r="AQ1559" s="34">
        <v>0</v>
      </c>
      <c r="AR1559" s="34">
        <f t="shared" si="1311"/>
        <v>0</v>
      </c>
      <c r="AS1559" s="34">
        <v>0</v>
      </c>
      <c r="AT1559" s="34">
        <v>0</v>
      </c>
      <c r="AU1559" s="34">
        <v>0</v>
      </c>
      <c r="AV1559" s="34">
        <v>0</v>
      </c>
    </row>
    <row r="1560" spans="1:48" ht="191.25" x14ac:dyDescent="0.5">
      <c r="A1560" s="53">
        <v>1430</v>
      </c>
      <c r="B1560" s="56" t="s">
        <v>2992</v>
      </c>
      <c r="C1560" s="34" t="s">
        <v>2993</v>
      </c>
      <c r="D1560" s="57">
        <v>2020</v>
      </c>
      <c r="E1560" s="57">
        <v>2021</v>
      </c>
      <c r="F1560" s="36">
        <v>5168.88</v>
      </c>
      <c r="G1560" s="34">
        <f t="shared" si="1300"/>
        <v>0.75</v>
      </c>
      <c r="H1560" s="34">
        <f t="shared" si="1301"/>
        <v>0</v>
      </c>
      <c r="I1560" s="34">
        <f t="shared" si="1302"/>
        <v>5168.88</v>
      </c>
      <c r="J1560" s="34">
        <f t="shared" si="1303"/>
        <v>0</v>
      </c>
      <c r="K1560" s="34">
        <f t="shared" si="1304"/>
        <v>0</v>
      </c>
      <c r="L1560" s="34">
        <f t="shared" si="1305"/>
        <v>5168.88</v>
      </c>
      <c r="M1560" s="34">
        <f t="shared" si="1306"/>
        <v>0</v>
      </c>
      <c r="N1560" s="37">
        <v>0</v>
      </c>
      <c r="O1560" s="37">
        <v>0</v>
      </c>
      <c r="P1560" s="34">
        <f t="shared" si="1307"/>
        <v>63</v>
      </c>
      <c r="Q1560" s="34">
        <v>0</v>
      </c>
      <c r="R1560" s="34">
        <v>0</v>
      </c>
      <c r="S1560" s="37">
        <v>63</v>
      </c>
      <c r="T1560" s="34">
        <v>0</v>
      </c>
      <c r="U1560" s="37">
        <v>0.75</v>
      </c>
      <c r="V1560" s="37">
        <v>0</v>
      </c>
      <c r="W1560" s="34">
        <f t="shared" si="1308"/>
        <v>5105.88</v>
      </c>
      <c r="X1560" s="34">
        <v>0</v>
      </c>
      <c r="Y1560" s="34">
        <v>0</v>
      </c>
      <c r="Z1560" s="37">
        <v>5105.88</v>
      </c>
      <c r="AA1560" s="34">
        <v>0</v>
      </c>
      <c r="AB1560" s="37">
        <v>0</v>
      </c>
      <c r="AC1560" s="37">
        <v>0</v>
      </c>
      <c r="AD1560" s="34">
        <f t="shared" si="1309"/>
        <v>0</v>
      </c>
      <c r="AE1560" s="34">
        <v>0</v>
      </c>
      <c r="AF1560" s="34">
        <v>0</v>
      </c>
      <c r="AG1560" s="37">
        <v>0</v>
      </c>
      <c r="AH1560" s="34">
        <v>0</v>
      </c>
      <c r="AI1560" s="37">
        <v>0</v>
      </c>
      <c r="AJ1560" s="37">
        <v>0</v>
      </c>
      <c r="AK1560" s="34">
        <f t="shared" si="1310"/>
        <v>0</v>
      </c>
      <c r="AL1560" s="34">
        <v>0</v>
      </c>
      <c r="AM1560" s="34">
        <v>0</v>
      </c>
      <c r="AN1560" s="37">
        <v>0</v>
      </c>
      <c r="AO1560" s="34">
        <v>0</v>
      </c>
      <c r="AP1560" s="34">
        <v>0</v>
      </c>
      <c r="AQ1560" s="34">
        <v>0</v>
      </c>
      <c r="AR1560" s="34">
        <f t="shared" si="1311"/>
        <v>0</v>
      </c>
      <c r="AS1560" s="34">
        <v>0</v>
      </c>
      <c r="AT1560" s="34">
        <v>0</v>
      </c>
      <c r="AU1560" s="34">
        <v>0</v>
      </c>
      <c r="AV1560" s="34">
        <v>0</v>
      </c>
    </row>
    <row r="1561" spans="1:48" ht="38.25" x14ac:dyDescent="0.5">
      <c r="A1561" s="53"/>
      <c r="B1561" s="54" t="s">
        <v>777</v>
      </c>
      <c r="C1561" s="38"/>
      <c r="D1561" s="63"/>
      <c r="E1561" s="63"/>
      <c r="F1561" s="39">
        <f>SUM(F1562)</f>
        <v>7322.0818200000003</v>
      </c>
      <c r="G1561" s="39">
        <f t="shared" ref="G1561:AV1561" si="1312">SUM(G1562)</f>
        <v>0</v>
      </c>
      <c r="H1561" s="39">
        <f t="shared" si="1312"/>
        <v>0</v>
      </c>
      <c r="I1561" s="39">
        <f t="shared" si="1312"/>
        <v>6436.57</v>
      </c>
      <c r="J1561" s="39">
        <f t="shared" si="1312"/>
        <v>0</v>
      </c>
      <c r="K1561" s="39">
        <f t="shared" si="1312"/>
        <v>0</v>
      </c>
      <c r="L1561" s="39">
        <f t="shared" si="1312"/>
        <v>6436.57</v>
      </c>
      <c r="M1561" s="39">
        <f t="shared" si="1312"/>
        <v>0</v>
      </c>
      <c r="N1561" s="39">
        <f t="shared" si="1312"/>
        <v>0</v>
      </c>
      <c r="O1561" s="39">
        <f t="shared" si="1312"/>
        <v>0</v>
      </c>
      <c r="P1561" s="39">
        <f t="shared" si="1312"/>
        <v>6436.57</v>
      </c>
      <c r="Q1561" s="39">
        <f t="shared" si="1312"/>
        <v>0</v>
      </c>
      <c r="R1561" s="39">
        <f t="shared" si="1312"/>
        <v>0</v>
      </c>
      <c r="S1561" s="39">
        <f t="shared" si="1312"/>
        <v>6436.57</v>
      </c>
      <c r="T1561" s="39">
        <f t="shared" si="1312"/>
        <v>0</v>
      </c>
      <c r="U1561" s="39">
        <f>SUM(U1562)</f>
        <v>0</v>
      </c>
      <c r="V1561" s="39">
        <f t="shared" si="1312"/>
        <v>0</v>
      </c>
      <c r="W1561" s="39">
        <f t="shared" si="1312"/>
        <v>0</v>
      </c>
      <c r="X1561" s="39">
        <f t="shared" si="1312"/>
        <v>0</v>
      </c>
      <c r="Y1561" s="39">
        <f t="shared" si="1312"/>
        <v>0</v>
      </c>
      <c r="Z1561" s="39">
        <f t="shared" si="1312"/>
        <v>0</v>
      </c>
      <c r="AA1561" s="39">
        <f t="shared" si="1312"/>
        <v>0</v>
      </c>
      <c r="AB1561" s="39">
        <f t="shared" si="1312"/>
        <v>0</v>
      </c>
      <c r="AC1561" s="39">
        <f t="shared" si="1312"/>
        <v>0</v>
      </c>
      <c r="AD1561" s="39">
        <f t="shared" si="1312"/>
        <v>0</v>
      </c>
      <c r="AE1561" s="39">
        <f t="shared" si="1312"/>
        <v>0</v>
      </c>
      <c r="AF1561" s="39">
        <f t="shared" si="1312"/>
        <v>0</v>
      </c>
      <c r="AG1561" s="39">
        <f t="shared" si="1312"/>
        <v>0</v>
      </c>
      <c r="AH1561" s="39">
        <f t="shared" si="1312"/>
        <v>0</v>
      </c>
      <c r="AI1561" s="39">
        <f t="shared" si="1312"/>
        <v>0</v>
      </c>
      <c r="AJ1561" s="39">
        <f t="shared" si="1312"/>
        <v>0</v>
      </c>
      <c r="AK1561" s="39">
        <f t="shared" si="1312"/>
        <v>0</v>
      </c>
      <c r="AL1561" s="39">
        <f t="shared" si="1312"/>
        <v>0</v>
      </c>
      <c r="AM1561" s="39">
        <f t="shared" si="1312"/>
        <v>0</v>
      </c>
      <c r="AN1561" s="39">
        <f t="shared" si="1312"/>
        <v>0</v>
      </c>
      <c r="AO1561" s="39">
        <f t="shared" si="1312"/>
        <v>0</v>
      </c>
      <c r="AP1561" s="39">
        <f t="shared" si="1312"/>
        <v>0</v>
      </c>
      <c r="AQ1561" s="39">
        <f t="shared" si="1312"/>
        <v>0</v>
      </c>
      <c r="AR1561" s="39">
        <f t="shared" si="1312"/>
        <v>0</v>
      </c>
      <c r="AS1561" s="39">
        <f t="shared" si="1312"/>
        <v>0</v>
      </c>
      <c r="AT1561" s="39">
        <f t="shared" si="1312"/>
        <v>0</v>
      </c>
      <c r="AU1561" s="39">
        <f t="shared" si="1312"/>
        <v>0</v>
      </c>
      <c r="AV1561" s="39">
        <f t="shared" si="1312"/>
        <v>0</v>
      </c>
    </row>
    <row r="1562" spans="1:48" ht="114.75" x14ac:dyDescent="0.5">
      <c r="A1562" s="53">
        <v>1431</v>
      </c>
      <c r="B1562" s="56" t="s">
        <v>2994</v>
      </c>
      <c r="C1562" s="34" t="s">
        <v>2995</v>
      </c>
      <c r="D1562" s="57">
        <v>2018</v>
      </c>
      <c r="E1562" s="57">
        <v>2020</v>
      </c>
      <c r="F1562" s="36">
        <v>7322.0818200000003</v>
      </c>
      <c r="G1562" s="34">
        <f>N1562+U1562+AB1562+AI1562+AP1562</f>
        <v>0</v>
      </c>
      <c r="H1562" s="34">
        <f>O1562+V1562+AC1562+AJ1562+AQ1562</f>
        <v>0</v>
      </c>
      <c r="I1562" s="34">
        <f>J1562+K1562+L1562</f>
        <v>6436.57</v>
      </c>
      <c r="J1562" s="34">
        <f>Q1562+X1562+AE1562+AL1562+AS1562</f>
        <v>0</v>
      </c>
      <c r="K1562" s="34">
        <f>R1562+Y1562+AF1562+AM1562+AT1562</f>
        <v>0</v>
      </c>
      <c r="L1562" s="34">
        <f>S1562+Z1562+AG1562+AN1562+AU1562</f>
        <v>6436.57</v>
      </c>
      <c r="M1562" s="34">
        <f>T1562+AA1562+AH1562+AO1562+AV1562</f>
        <v>0</v>
      </c>
      <c r="N1562" s="37">
        <v>0</v>
      </c>
      <c r="O1562" s="37">
        <v>0</v>
      </c>
      <c r="P1562" s="34">
        <f>Q1562+R1562+S1562</f>
        <v>6436.57</v>
      </c>
      <c r="Q1562" s="34">
        <v>0</v>
      </c>
      <c r="R1562" s="34">
        <v>0</v>
      </c>
      <c r="S1562" s="34">
        <v>6436.57</v>
      </c>
      <c r="T1562" s="34">
        <v>0</v>
      </c>
      <c r="U1562" s="37">
        <v>0</v>
      </c>
      <c r="V1562" s="37">
        <v>0</v>
      </c>
      <c r="W1562" s="34">
        <f>X1562+Y1562+Z1562</f>
        <v>0</v>
      </c>
      <c r="X1562" s="34">
        <v>0</v>
      </c>
      <c r="Y1562" s="34">
        <v>0</v>
      </c>
      <c r="Z1562" s="37">
        <v>0</v>
      </c>
      <c r="AA1562" s="34">
        <v>0</v>
      </c>
      <c r="AB1562" s="37">
        <v>0</v>
      </c>
      <c r="AC1562" s="37">
        <v>0</v>
      </c>
      <c r="AD1562" s="34">
        <f>AE1562+AF1562+AG1562</f>
        <v>0</v>
      </c>
      <c r="AE1562" s="34">
        <v>0</v>
      </c>
      <c r="AF1562" s="34">
        <v>0</v>
      </c>
      <c r="AG1562" s="37">
        <v>0</v>
      </c>
      <c r="AH1562" s="34">
        <v>0</v>
      </c>
      <c r="AI1562" s="37">
        <v>0</v>
      </c>
      <c r="AJ1562" s="37">
        <v>0</v>
      </c>
      <c r="AK1562" s="34">
        <f>AL1562+AM1562+AN1562</f>
        <v>0</v>
      </c>
      <c r="AL1562" s="34">
        <v>0</v>
      </c>
      <c r="AM1562" s="34">
        <v>0</v>
      </c>
      <c r="AN1562" s="37">
        <v>0</v>
      </c>
      <c r="AO1562" s="34">
        <v>0</v>
      </c>
      <c r="AP1562" s="34">
        <v>0</v>
      </c>
      <c r="AQ1562" s="34">
        <v>0</v>
      </c>
      <c r="AR1562" s="34">
        <f>AS1562+AT1562+AU1562</f>
        <v>0</v>
      </c>
      <c r="AS1562" s="34">
        <v>0</v>
      </c>
      <c r="AT1562" s="34">
        <v>0</v>
      </c>
      <c r="AU1562" s="34">
        <v>0</v>
      </c>
      <c r="AV1562" s="34">
        <v>0</v>
      </c>
    </row>
    <row r="1563" spans="1:48" ht="38.25" x14ac:dyDescent="0.5">
      <c r="A1563" s="53"/>
      <c r="B1563" s="54" t="s">
        <v>813</v>
      </c>
      <c r="C1563" s="38"/>
      <c r="D1563" s="63"/>
      <c r="E1563" s="63"/>
      <c r="F1563" s="39">
        <f t="shared" ref="F1563:O1563" si="1313">SUM(F1564:F1571)</f>
        <v>58124.818099999997</v>
      </c>
      <c r="G1563" s="39">
        <f t="shared" si="1313"/>
        <v>6.7520000000000016</v>
      </c>
      <c r="H1563" s="39">
        <f t="shared" si="1313"/>
        <v>4.08</v>
      </c>
      <c r="I1563" s="39">
        <f t="shared" si="1313"/>
        <v>56978.460000000006</v>
      </c>
      <c r="J1563" s="39">
        <f t="shared" si="1313"/>
        <v>0</v>
      </c>
      <c r="K1563" s="39">
        <f t="shared" si="1313"/>
        <v>0</v>
      </c>
      <c r="L1563" s="39">
        <f t="shared" si="1313"/>
        <v>56978.460000000006</v>
      </c>
      <c r="M1563" s="39">
        <f t="shared" si="1313"/>
        <v>0</v>
      </c>
      <c r="N1563" s="39">
        <f t="shared" si="1313"/>
        <v>6.112000000000001</v>
      </c>
      <c r="O1563" s="39">
        <f t="shared" si="1313"/>
        <v>3.5799999999999996</v>
      </c>
      <c r="P1563" s="39">
        <f t="shared" ref="P1563:V1563" si="1314">SUM(P1564:P1571)</f>
        <v>42666.03</v>
      </c>
      <c r="Q1563" s="39">
        <f t="shared" si="1314"/>
        <v>0</v>
      </c>
      <c r="R1563" s="39">
        <f t="shared" si="1314"/>
        <v>0</v>
      </c>
      <c r="S1563" s="39">
        <f>SUM(S1564:S1571)</f>
        <v>42666.03</v>
      </c>
      <c r="T1563" s="39">
        <f t="shared" si="1314"/>
        <v>0</v>
      </c>
      <c r="U1563" s="39">
        <f>SUM(U1564:U1571)</f>
        <v>0.64</v>
      </c>
      <c r="V1563" s="39">
        <f t="shared" si="1314"/>
        <v>0.5</v>
      </c>
      <c r="W1563" s="39">
        <f t="shared" ref="W1563:AC1563" si="1315">SUM(W1564:W1571)</f>
        <v>14312.43</v>
      </c>
      <c r="X1563" s="39">
        <f t="shared" si="1315"/>
        <v>0</v>
      </c>
      <c r="Y1563" s="39">
        <f t="shared" si="1315"/>
        <v>0</v>
      </c>
      <c r="Z1563" s="39">
        <f t="shared" si="1315"/>
        <v>14312.43</v>
      </c>
      <c r="AA1563" s="39">
        <f t="shared" si="1315"/>
        <v>0</v>
      </c>
      <c r="AB1563" s="39">
        <f t="shared" si="1315"/>
        <v>0</v>
      </c>
      <c r="AC1563" s="39">
        <f t="shared" si="1315"/>
        <v>0</v>
      </c>
      <c r="AD1563" s="39">
        <f t="shared" ref="AD1563:AJ1563" si="1316">SUM(AD1564:AD1571)</f>
        <v>0</v>
      </c>
      <c r="AE1563" s="39">
        <f t="shared" si="1316"/>
        <v>0</v>
      </c>
      <c r="AF1563" s="39">
        <f t="shared" si="1316"/>
        <v>0</v>
      </c>
      <c r="AG1563" s="39">
        <f t="shared" si="1316"/>
        <v>0</v>
      </c>
      <c r="AH1563" s="39">
        <f t="shared" si="1316"/>
        <v>0</v>
      </c>
      <c r="AI1563" s="39">
        <f t="shared" si="1316"/>
        <v>0</v>
      </c>
      <c r="AJ1563" s="39">
        <f t="shared" si="1316"/>
        <v>0</v>
      </c>
      <c r="AK1563" s="39">
        <f t="shared" ref="AK1563:AQ1563" si="1317">SUM(AK1564:AK1571)</f>
        <v>0</v>
      </c>
      <c r="AL1563" s="39">
        <f t="shared" si="1317"/>
        <v>0</v>
      </c>
      <c r="AM1563" s="39">
        <f t="shared" si="1317"/>
        <v>0</v>
      </c>
      <c r="AN1563" s="39">
        <f t="shared" si="1317"/>
        <v>0</v>
      </c>
      <c r="AO1563" s="39">
        <f t="shared" si="1317"/>
        <v>0</v>
      </c>
      <c r="AP1563" s="39">
        <f t="shared" si="1317"/>
        <v>0</v>
      </c>
      <c r="AQ1563" s="39">
        <f t="shared" si="1317"/>
        <v>0</v>
      </c>
      <c r="AR1563" s="39">
        <f t="shared" ref="AR1563:AV1563" si="1318">SUM(AR1564:AR1571)</f>
        <v>0</v>
      </c>
      <c r="AS1563" s="39">
        <f t="shared" si="1318"/>
        <v>0</v>
      </c>
      <c r="AT1563" s="39">
        <f t="shared" si="1318"/>
        <v>0</v>
      </c>
      <c r="AU1563" s="39">
        <f t="shared" si="1318"/>
        <v>0</v>
      </c>
      <c r="AV1563" s="39">
        <f t="shared" si="1318"/>
        <v>0</v>
      </c>
    </row>
    <row r="1564" spans="1:48" ht="153" x14ac:dyDescent="0.5">
      <c r="A1564" s="53">
        <v>1432</v>
      </c>
      <c r="B1564" s="56" t="s">
        <v>2878</v>
      </c>
      <c r="C1564" s="34" t="s">
        <v>2879</v>
      </c>
      <c r="D1564" s="57">
        <v>2019</v>
      </c>
      <c r="E1564" s="57">
        <v>2020</v>
      </c>
      <c r="F1564" s="36">
        <v>26651.66</v>
      </c>
      <c r="G1564" s="34">
        <f t="shared" ref="G1564:H1571" si="1319">N1564+U1564+AB1564+AI1564+AP1564</f>
        <v>3.1360000000000001</v>
      </c>
      <c r="H1564" s="34">
        <f t="shared" si="1319"/>
        <v>2</v>
      </c>
      <c r="I1564" s="34">
        <f t="shared" ref="I1564:I1571" si="1320">J1564+K1564+L1564</f>
        <v>26628.58</v>
      </c>
      <c r="J1564" s="34">
        <f t="shared" ref="J1564:M1571" si="1321">Q1564+X1564+AE1564+AL1564+AS1564</f>
        <v>0</v>
      </c>
      <c r="K1564" s="34">
        <f t="shared" si="1321"/>
        <v>0</v>
      </c>
      <c r="L1564" s="34">
        <f t="shared" si="1321"/>
        <v>26628.58</v>
      </c>
      <c r="M1564" s="34">
        <f t="shared" si="1321"/>
        <v>0</v>
      </c>
      <c r="N1564" s="37">
        <v>3.1360000000000001</v>
      </c>
      <c r="O1564" s="37">
        <v>2</v>
      </c>
      <c r="P1564" s="34">
        <f t="shared" ref="P1564:P1571" si="1322">Q1564+R1564+S1564</f>
        <v>26628.58</v>
      </c>
      <c r="Q1564" s="34">
        <v>0</v>
      </c>
      <c r="R1564" s="34">
        <v>0</v>
      </c>
      <c r="S1564" s="37">
        <v>26628.58</v>
      </c>
      <c r="T1564" s="34">
        <v>0</v>
      </c>
      <c r="U1564" s="37">
        <v>0</v>
      </c>
      <c r="V1564" s="37">
        <v>0</v>
      </c>
      <c r="W1564" s="34">
        <f t="shared" ref="W1564:W1571" si="1323">X1564+Y1564+Z1564</f>
        <v>0</v>
      </c>
      <c r="X1564" s="34">
        <v>0</v>
      </c>
      <c r="Y1564" s="34">
        <v>0</v>
      </c>
      <c r="Z1564" s="37">
        <v>0</v>
      </c>
      <c r="AA1564" s="34">
        <v>0</v>
      </c>
      <c r="AB1564" s="37">
        <v>0</v>
      </c>
      <c r="AC1564" s="37">
        <v>0</v>
      </c>
      <c r="AD1564" s="34">
        <f t="shared" ref="AD1564:AD1571" si="1324">AE1564+AF1564+AG1564</f>
        <v>0</v>
      </c>
      <c r="AE1564" s="34">
        <v>0</v>
      </c>
      <c r="AF1564" s="34">
        <v>0</v>
      </c>
      <c r="AG1564" s="37">
        <v>0</v>
      </c>
      <c r="AH1564" s="34">
        <v>0</v>
      </c>
      <c r="AI1564" s="37">
        <v>0</v>
      </c>
      <c r="AJ1564" s="37">
        <v>0</v>
      </c>
      <c r="AK1564" s="34">
        <f t="shared" ref="AK1564:AK1571" si="1325">AL1564+AM1564+AN1564</f>
        <v>0</v>
      </c>
      <c r="AL1564" s="34">
        <v>0</v>
      </c>
      <c r="AM1564" s="34">
        <v>0</v>
      </c>
      <c r="AN1564" s="37">
        <v>0</v>
      </c>
      <c r="AO1564" s="34">
        <v>0</v>
      </c>
      <c r="AP1564" s="34">
        <v>0</v>
      </c>
      <c r="AQ1564" s="34">
        <v>0</v>
      </c>
      <c r="AR1564" s="34">
        <f t="shared" ref="AR1564:AR1571" si="1326">AS1564+AT1564+AU1564</f>
        <v>0</v>
      </c>
      <c r="AS1564" s="34">
        <v>0</v>
      </c>
      <c r="AT1564" s="34">
        <v>0</v>
      </c>
      <c r="AU1564" s="34">
        <v>0</v>
      </c>
      <c r="AV1564" s="34">
        <v>0</v>
      </c>
    </row>
    <row r="1565" spans="1:48" ht="153" x14ac:dyDescent="0.5">
      <c r="A1565" s="53">
        <v>1433</v>
      </c>
      <c r="B1565" s="56" t="s">
        <v>2996</v>
      </c>
      <c r="C1565" s="34" t="s">
        <v>2997</v>
      </c>
      <c r="D1565" s="57">
        <v>2015</v>
      </c>
      <c r="E1565" s="57">
        <v>2021</v>
      </c>
      <c r="F1565" s="36">
        <v>1400</v>
      </c>
      <c r="G1565" s="34">
        <f t="shared" si="1319"/>
        <v>0.28000000000000003</v>
      </c>
      <c r="H1565" s="34">
        <f t="shared" si="1319"/>
        <v>0</v>
      </c>
      <c r="I1565" s="34">
        <f t="shared" si="1320"/>
        <v>1099.6300000000001</v>
      </c>
      <c r="J1565" s="34">
        <f t="shared" si="1321"/>
        <v>0</v>
      </c>
      <c r="K1565" s="34">
        <f t="shared" si="1321"/>
        <v>0</v>
      </c>
      <c r="L1565" s="34">
        <f t="shared" si="1321"/>
        <v>1099.6300000000001</v>
      </c>
      <c r="M1565" s="34">
        <f t="shared" si="1321"/>
        <v>0</v>
      </c>
      <c r="N1565" s="37">
        <v>0</v>
      </c>
      <c r="O1565" s="37">
        <v>0</v>
      </c>
      <c r="P1565" s="34">
        <f t="shared" si="1322"/>
        <v>10</v>
      </c>
      <c r="Q1565" s="34">
        <v>0</v>
      </c>
      <c r="R1565" s="34">
        <v>0</v>
      </c>
      <c r="S1565" s="37">
        <v>10</v>
      </c>
      <c r="T1565" s="34">
        <v>0</v>
      </c>
      <c r="U1565" s="37">
        <v>0.28000000000000003</v>
      </c>
      <c r="V1565" s="37">
        <v>0</v>
      </c>
      <c r="W1565" s="34">
        <f t="shared" si="1323"/>
        <v>1089.6300000000001</v>
      </c>
      <c r="X1565" s="34">
        <v>0</v>
      </c>
      <c r="Y1565" s="34">
        <v>0</v>
      </c>
      <c r="Z1565" s="37">
        <v>1089.6300000000001</v>
      </c>
      <c r="AA1565" s="34">
        <v>0</v>
      </c>
      <c r="AB1565" s="37">
        <v>0</v>
      </c>
      <c r="AC1565" s="37">
        <v>0</v>
      </c>
      <c r="AD1565" s="34">
        <f t="shared" si="1324"/>
        <v>0</v>
      </c>
      <c r="AE1565" s="34">
        <v>0</v>
      </c>
      <c r="AF1565" s="34">
        <v>0</v>
      </c>
      <c r="AG1565" s="37">
        <v>0</v>
      </c>
      <c r="AH1565" s="34">
        <v>0</v>
      </c>
      <c r="AI1565" s="37">
        <v>0</v>
      </c>
      <c r="AJ1565" s="37">
        <v>0</v>
      </c>
      <c r="AK1565" s="34">
        <f t="shared" si="1325"/>
        <v>0</v>
      </c>
      <c r="AL1565" s="34">
        <v>0</v>
      </c>
      <c r="AM1565" s="34">
        <v>0</v>
      </c>
      <c r="AN1565" s="37">
        <v>0</v>
      </c>
      <c r="AO1565" s="34">
        <v>0</v>
      </c>
      <c r="AP1565" s="34">
        <v>0</v>
      </c>
      <c r="AQ1565" s="34">
        <v>0</v>
      </c>
      <c r="AR1565" s="34">
        <f t="shared" si="1326"/>
        <v>0</v>
      </c>
      <c r="AS1565" s="34">
        <v>0</v>
      </c>
      <c r="AT1565" s="34">
        <v>0</v>
      </c>
      <c r="AU1565" s="34">
        <v>0</v>
      </c>
      <c r="AV1565" s="34">
        <v>0</v>
      </c>
    </row>
    <row r="1566" spans="1:48" ht="153" x14ac:dyDescent="0.5">
      <c r="A1566" s="53">
        <v>1434</v>
      </c>
      <c r="B1566" s="56" t="s">
        <v>2998</v>
      </c>
      <c r="C1566" s="34" t="s">
        <v>2999</v>
      </c>
      <c r="D1566" s="57">
        <v>2015</v>
      </c>
      <c r="E1566" s="57">
        <v>2020</v>
      </c>
      <c r="F1566" s="36">
        <v>7737.74</v>
      </c>
      <c r="G1566" s="34">
        <f t="shared" si="1319"/>
        <v>0.72899999999999998</v>
      </c>
      <c r="H1566" s="34">
        <f t="shared" si="1319"/>
        <v>0</v>
      </c>
      <c r="I1566" s="34">
        <f t="shared" si="1320"/>
        <v>6948.94</v>
      </c>
      <c r="J1566" s="34">
        <f t="shared" si="1321"/>
        <v>0</v>
      </c>
      <c r="K1566" s="34">
        <f t="shared" si="1321"/>
        <v>0</v>
      </c>
      <c r="L1566" s="34">
        <f t="shared" si="1321"/>
        <v>6948.94</v>
      </c>
      <c r="M1566" s="34">
        <f t="shared" si="1321"/>
        <v>0</v>
      </c>
      <c r="N1566" s="37">
        <v>0.72899999999999998</v>
      </c>
      <c r="O1566" s="37">
        <v>0</v>
      </c>
      <c r="P1566" s="34">
        <f t="shared" si="1322"/>
        <v>172.21</v>
      </c>
      <c r="Q1566" s="34">
        <v>0</v>
      </c>
      <c r="R1566" s="34">
        <v>0</v>
      </c>
      <c r="S1566" s="37">
        <v>172.21</v>
      </c>
      <c r="T1566" s="34">
        <v>0</v>
      </c>
      <c r="U1566" s="37">
        <v>0</v>
      </c>
      <c r="V1566" s="37">
        <v>0</v>
      </c>
      <c r="W1566" s="34">
        <f t="shared" si="1323"/>
        <v>6776.73</v>
      </c>
      <c r="X1566" s="34">
        <v>0</v>
      </c>
      <c r="Y1566" s="34">
        <v>0</v>
      </c>
      <c r="Z1566" s="37">
        <v>6776.73</v>
      </c>
      <c r="AA1566" s="34">
        <v>0</v>
      </c>
      <c r="AB1566" s="37">
        <v>0</v>
      </c>
      <c r="AC1566" s="37">
        <v>0</v>
      </c>
      <c r="AD1566" s="34">
        <f t="shared" si="1324"/>
        <v>0</v>
      </c>
      <c r="AE1566" s="34">
        <v>0</v>
      </c>
      <c r="AF1566" s="34">
        <v>0</v>
      </c>
      <c r="AG1566" s="37">
        <v>0</v>
      </c>
      <c r="AH1566" s="34">
        <v>0</v>
      </c>
      <c r="AI1566" s="37">
        <v>0</v>
      </c>
      <c r="AJ1566" s="37">
        <v>0</v>
      </c>
      <c r="AK1566" s="34">
        <f t="shared" si="1325"/>
        <v>0</v>
      </c>
      <c r="AL1566" s="34">
        <v>0</v>
      </c>
      <c r="AM1566" s="34">
        <v>0</v>
      </c>
      <c r="AN1566" s="37">
        <v>0</v>
      </c>
      <c r="AO1566" s="34">
        <v>0</v>
      </c>
      <c r="AP1566" s="34">
        <v>0</v>
      </c>
      <c r="AQ1566" s="34">
        <v>0</v>
      </c>
      <c r="AR1566" s="34">
        <f t="shared" si="1326"/>
        <v>0</v>
      </c>
      <c r="AS1566" s="34">
        <v>0</v>
      </c>
      <c r="AT1566" s="34">
        <v>0</v>
      </c>
      <c r="AU1566" s="34">
        <v>0</v>
      </c>
      <c r="AV1566" s="34">
        <v>0</v>
      </c>
    </row>
    <row r="1567" spans="1:48" ht="114.75" x14ac:dyDescent="0.5">
      <c r="A1567" s="53">
        <v>1435</v>
      </c>
      <c r="B1567" s="56" t="s">
        <v>2880</v>
      </c>
      <c r="C1567" s="34" t="s">
        <v>2881</v>
      </c>
      <c r="D1567" s="57">
        <v>2019</v>
      </c>
      <c r="E1567" s="57">
        <v>2020</v>
      </c>
      <c r="F1567" s="36">
        <v>6324.9732999999997</v>
      </c>
      <c r="G1567" s="34">
        <f t="shared" si="1319"/>
        <v>0.77700000000000002</v>
      </c>
      <c r="H1567" s="34">
        <f t="shared" si="1319"/>
        <v>1.26</v>
      </c>
      <c r="I1567" s="34">
        <f t="shared" si="1320"/>
        <v>6290.87</v>
      </c>
      <c r="J1567" s="34">
        <f t="shared" si="1321"/>
        <v>0</v>
      </c>
      <c r="K1567" s="34">
        <f t="shared" si="1321"/>
        <v>0</v>
      </c>
      <c r="L1567" s="34">
        <f t="shared" si="1321"/>
        <v>6290.87</v>
      </c>
      <c r="M1567" s="34">
        <f t="shared" si="1321"/>
        <v>0</v>
      </c>
      <c r="N1567" s="37">
        <v>0.77700000000000002</v>
      </c>
      <c r="O1567" s="37">
        <v>1.26</v>
      </c>
      <c r="P1567" s="34">
        <f t="shared" si="1322"/>
        <v>6290.87</v>
      </c>
      <c r="Q1567" s="34">
        <v>0</v>
      </c>
      <c r="R1567" s="34">
        <v>0</v>
      </c>
      <c r="S1567" s="37">
        <v>6290.87</v>
      </c>
      <c r="T1567" s="34">
        <v>0</v>
      </c>
      <c r="U1567" s="37">
        <v>0</v>
      </c>
      <c r="V1567" s="37">
        <v>0</v>
      </c>
      <c r="W1567" s="34">
        <f t="shared" si="1323"/>
        <v>0</v>
      </c>
      <c r="X1567" s="34">
        <v>0</v>
      </c>
      <c r="Y1567" s="34">
        <v>0</v>
      </c>
      <c r="Z1567" s="37">
        <v>0</v>
      </c>
      <c r="AA1567" s="34">
        <v>0</v>
      </c>
      <c r="AB1567" s="37">
        <v>0</v>
      </c>
      <c r="AC1567" s="37">
        <v>0</v>
      </c>
      <c r="AD1567" s="34">
        <f t="shared" si="1324"/>
        <v>0</v>
      </c>
      <c r="AE1567" s="34">
        <v>0</v>
      </c>
      <c r="AF1567" s="34">
        <v>0</v>
      </c>
      <c r="AG1567" s="37">
        <v>0</v>
      </c>
      <c r="AH1567" s="34">
        <v>0</v>
      </c>
      <c r="AI1567" s="37">
        <v>0</v>
      </c>
      <c r="AJ1567" s="37">
        <v>0</v>
      </c>
      <c r="AK1567" s="34">
        <f t="shared" si="1325"/>
        <v>0</v>
      </c>
      <c r="AL1567" s="34">
        <v>0</v>
      </c>
      <c r="AM1567" s="34">
        <v>0</v>
      </c>
      <c r="AN1567" s="37">
        <v>0</v>
      </c>
      <c r="AO1567" s="34">
        <v>0</v>
      </c>
      <c r="AP1567" s="34">
        <v>0</v>
      </c>
      <c r="AQ1567" s="34">
        <v>0</v>
      </c>
      <c r="AR1567" s="34">
        <f t="shared" si="1326"/>
        <v>0</v>
      </c>
      <c r="AS1567" s="34">
        <v>0</v>
      </c>
      <c r="AT1567" s="34">
        <v>0</v>
      </c>
      <c r="AU1567" s="34">
        <v>0</v>
      </c>
      <c r="AV1567" s="34">
        <v>0</v>
      </c>
    </row>
    <row r="1568" spans="1:48" ht="191.25" x14ac:dyDescent="0.5">
      <c r="A1568" s="53">
        <v>1436</v>
      </c>
      <c r="B1568" s="56" t="s">
        <v>3000</v>
      </c>
      <c r="C1568" s="34" t="s">
        <v>3001</v>
      </c>
      <c r="D1568" s="57">
        <v>2020</v>
      </c>
      <c r="E1568" s="57">
        <v>2021</v>
      </c>
      <c r="F1568" s="36">
        <v>5002.16</v>
      </c>
      <c r="G1568" s="34">
        <f t="shared" si="1319"/>
        <v>0.36</v>
      </c>
      <c r="H1568" s="34">
        <f t="shared" si="1319"/>
        <v>0.5</v>
      </c>
      <c r="I1568" s="34">
        <f t="shared" si="1320"/>
        <v>5002.1600000000008</v>
      </c>
      <c r="J1568" s="34">
        <f t="shared" si="1321"/>
        <v>0</v>
      </c>
      <c r="K1568" s="34">
        <f t="shared" si="1321"/>
        <v>0</v>
      </c>
      <c r="L1568" s="34">
        <f t="shared" si="1321"/>
        <v>5002.1600000000008</v>
      </c>
      <c r="M1568" s="34">
        <f t="shared" si="1321"/>
        <v>0</v>
      </c>
      <c r="N1568" s="37">
        <v>0</v>
      </c>
      <c r="O1568" s="37">
        <v>0</v>
      </c>
      <c r="P1568" s="34">
        <f t="shared" si="1322"/>
        <v>79.77</v>
      </c>
      <c r="Q1568" s="34">
        <v>0</v>
      </c>
      <c r="R1568" s="34">
        <v>0</v>
      </c>
      <c r="S1568" s="37">
        <v>79.77</v>
      </c>
      <c r="T1568" s="34">
        <v>0</v>
      </c>
      <c r="U1568" s="37">
        <v>0.36</v>
      </c>
      <c r="V1568" s="37">
        <v>0.5</v>
      </c>
      <c r="W1568" s="34">
        <f t="shared" si="1323"/>
        <v>4922.3900000000003</v>
      </c>
      <c r="X1568" s="34">
        <v>0</v>
      </c>
      <c r="Y1568" s="34">
        <v>0</v>
      </c>
      <c r="Z1568" s="37">
        <v>4922.3900000000003</v>
      </c>
      <c r="AA1568" s="34">
        <v>0</v>
      </c>
      <c r="AB1568" s="37">
        <v>0</v>
      </c>
      <c r="AC1568" s="37">
        <v>0</v>
      </c>
      <c r="AD1568" s="34">
        <f t="shared" si="1324"/>
        <v>0</v>
      </c>
      <c r="AE1568" s="34">
        <v>0</v>
      </c>
      <c r="AF1568" s="34">
        <v>0</v>
      </c>
      <c r="AG1568" s="37">
        <v>0</v>
      </c>
      <c r="AH1568" s="34">
        <v>0</v>
      </c>
      <c r="AI1568" s="37">
        <v>0</v>
      </c>
      <c r="AJ1568" s="37">
        <v>0</v>
      </c>
      <c r="AK1568" s="34">
        <f t="shared" si="1325"/>
        <v>0</v>
      </c>
      <c r="AL1568" s="34">
        <v>0</v>
      </c>
      <c r="AM1568" s="34">
        <v>0</v>
      </c>
      <c r="AN1568" s="37">
        <v>0</v>
      </c>
      <c r="AO1568" s="34">
        <v>0</v>
      </c>
      <c r="AP1568" s="34">
        <v>0</v>
      </c>
      <c r="AQ1568" s="34">
        <v>0</v>
      </c>
      <c r="AR1568" s="34">
        <f t="shared" si="1326"/>
        <v>0</v>
      </c>
      <c r="AS1568" s="34">
        <v>0</v>
      </c>
      <c r="AT1568" s="34">
        <v>0</v>
      </c>
      <c r="AU1568" s="34">
        <v>0</v>
      </c>
      <c r="AV1568" s="34">
        <v>0</v>
      </c>
    </row>
    <row r="1569" spans="1:48" ht="191.25" x14ac:dyDescent="0.5">
      <c r="A1569" s="53">
        <v>1437</v>
      </c>
      <c r="B1569" s="56" t="s">
        <v>2882</v>
      </c>
      <c r="C1569" s="34" t="s">
        <v>2883</v>
      </c>
      <c r="D1569" s="57">
        <v>2020</v>
      </c>
      <c r="E1569" s="57">
        <v>2020</v>
      </c>
      <c r="F1569" s="36">
        <v>1032.0448000000001</v>
      </c>
      <c r="G1569" s="34">
        <f t="shared" si="1319"/>
        <v>0.36</v>
      </c>
      <c r="H1569" s="34">
        <f t="shared" si="1319"/>
        <v>0</v>
      </c>
      <c r="I1569" s="34">
        <f t="shared" si="1320"/>
        <v>1032.04</v>
      </c>
      <c r="J1569" s="34">
        <f t="shared" si="1321"/>
        <v>0</v>
      </c>
      <c r="K1569" s="34">
        <f t="shared" si="1321"/>
        <v>0</v>
      </c>
      <c r="L1569" s="34">
        <f t="shared" si="1321"/>
        <v>1032.04</v>
      </c>
      <c r="M1569" s="34">
        <f t="shared" si="1321"/>
        <v>0</v>
      </c>
      <c r="N1569" s="37">
        <v>0.36</v>
      </c>
      <c r="O1569" s="37">
        <v>0</v>
      </c>
      <c r="P1569" s="34">
        <f t="shared" si="1322"/>
        <v>1032.04</v>
      </c>
      <c r="Q1569" s="34">
        <v>0</v>
      </c>
      <c r="R1569" s="34">
        <v>0</v>
      </c>
      <c r="S1569" s="37">
        <v>1032.04</v>
      </c>
      <c r="T1569" s="34">
        <v>0</v>
      </c>
      <c r="U1569" s="37">
        <v>0</v>
      </c>
      <c r="V1569" s="37">
        <v>0</v>
      </c>
      <c r="W1569" s="34">
        <f t="shared" si="1323"/>
        <v>0</v>
      </c>
      <c r="X1569" s="34">
        <v>0</v>
      </c>
      <c r="Y1569" s="34">
        <v>0</v>
      </c>
      <c r="Z1569" s="37">
        <v>0</v>
      </c>
      <c r="AA1569" s="34">
        <v>0</v>
      </c>
      <c r="AB1569" s="37">
        <v>0</v>
      </c>
      <c r="AC1569" s="37">
        <v>0</v>
      </c>
      <c r="AD1569" s="34">
        <f t="shared" si="1324"/>
        <v>0</v>
      </c>
      <c r="AE1569" s="34">
        <v>0</v>
      </c>
      <c r="AF1569" s="34">
        <v>0</v>
      </c>
      <c r="AG1569" s="37">
        <v>0</v>
      </c>
      <c r="AH1569" s="34">
        <v>0</v>
      </c>
      <c r="AI1569" s="34">
        <v>0</v>
      </c>
      <c r="AJ1569" s="34">
        <v>0</v>
      </c>
      <c r="AK1569" s="34">
        <f t="shared" si="1325"/>
        <v>0</v>
      </c>
      <c r="AL1569" s="34">
        <v>0</v>
      </c>
      <c r="AM1569" s="34">
        <v>0</v>
      </c>
      <c r="AN1569" s="34">
        <v>0</v>
      </c>
      <c r="AO1569" s="34">
        <v>0</v>
      </c>
      <c r="AP1569" s="34">
        <v>0</v>
      </c>
      <c r="AQ1569" s="34">
        <v>0</v>
      </c>
      <c r="AR1569" s="34">
        <f t="shared" si="1326"/>
        <v>0</v>
      </c>
      <c r="AS1569" s="34">
        <v>0</v>
      </c>
      <c r="AT1569" s="34">
        <v>0</v>
      </c>
      <c r="AU1569" s="34">
        <v>0</v>
      </c>
      <c r="AV1569" s="34">
        <v>0</v>
      </c>
    </row>
    <row r="1570" spans="1:48" ht="153" x14ac:dyDescent="0.5">
      <c r="A1570" s="53">
        <v>1438</v>
      </c>
      <c r="B1570" s="56" t="s">
        <v>3002</v>
      </c>
      <c r="C1570" s="34" t="s">
        <v>3003</v>
      </c>
      <c r="D1570" s="57">
        <v>2020</v>
      </c>
      <c r="E1570" s="57">
        <v>2020</v>
      </c>
      <c r="F1570" s="36">
        <v>228.77</v>
      </c>
      <c r="G1570" s="34">
        <f t="shared" si="1319"/>
        <v>0.11</v>
      </c>
      <c r="H1570" s="34">
        <f t="shared" si="1319"/>
        <v>0</v>
      </c>
      <c r="I1570" s="34">
        <f t="shared" si="1320"/>
        <v>228.77</v>
      </c>
      <c r="J1570" s="34">
        <f t="shared" si="1321"/>
        <v>0</v>
      </c>
      <c r="K1570" s="34">
        <f t="shared" si="1321"/>
        <v>0</v>
      </c>
      <c r="L1570" s="34">
        <f t="shared" si="1321"/>
        <v>228.77</v>
      </c>
      <c r="M1570" s="34">
        <f t="shared" si="1321"/>
        <v>0</v>
      </c>
      <c r="N1570" s="37">
        <v>0.11</v>
      </c>
      <c r="O1570" s="37">
        <v>0</v>
      </c>
      <c r="P1570" s="34">
        <f t="shared" si="1322"/>
        <v>228.77</v>
      </c>
      <c r="Q1570" s="34">
        <v>0</v>
      </c>
      <c r="R1570" s="34">
        <v>0</v>
      </c>
      <c r="S1570" s="37">
        <v>228.77</v>
      </c>
      <c r="T1570" s="34">
        <v>0</v>
      </c>
      <c r="U1570" s="37">
        <v>0</v>
      </c>
      <c r="V1570" s="37">
        <v>0</v>
      </c>
      <c r="W1570" s="34">
        <f t="shared" si="1323"/>
        <v>0</v>
      </c>
      <c r="X1570" s="34">
        <v>0</v>
      </c>
      <c r="Y1570" s="34">
        <v>0</v>
      </c>
      <c r="Z1570" s="37">
        <v>0</v>
      </c>
      <c r="AA1570" s="34">
        <v>0</v>
      </c>
      <c r="AB1570" s="37">
        <v>0</v>
      </c>
      <c r="AC1570" s="37">
        <v>0</v>
      </c>
      <c r="AD1570" s="34">
        <f t="shared" si="1324"/>
        <v>0</v>
      </c>
      <c r="AE1570" s="34">
        <v>0</v>
      </c>
      <c r="AF1570" s="34">
        <v>0</v>
      </c>
      <c r="AG1570" s="37">
        <v>0</v>
      </c>
      <c r="AH1570" s="34">
        <v>0</v>
      </c>
      <c r="AI1570" s="34">
        <v>0</v>
      </c>
      <c r="AJ1570" s="34">
        <v>0</v>
      </c>
      <c r="AK1570" s="34">
        <f t="shared" si="1325"/>
        <v>0</v>
      </c>
      <c r="AL1570" s="34">
        <v>0</v>
      </c>
      <c r="AM1570" s="34">
        <v>0</v>
      </c>
      <c r="AN1570" s="34">
        <v>0</v>
      </c>
      <c r="AO1570" s="34">
        <v>0</v>
      </c>
      <c r="AP1570" s="34">
        <v>0</v>
      </c>
      <c r="AQ1570" s="34">
        <v>0</v>
      </c>
      <c r="AR1570" s="34">
        <f t="shared" si="1326"/>
        <v>0</v>
      </c>
      <c r="AS1570" s="34">
        <v>0</v>
      </c>
      <c r="AT1570" s="34">
        <v>0</v>
      </c>
      <c r="AU1570" s="34">
        <v>0</v>
      </c>
      <c r="AV1570" s="34">
        <v>0</v>
      </c>
    </row>
    <row r="1571" spans="1:48" ht="114.75" x14ac:dyDescent="0.5">
      <c r="A1571" s="53">
        <v>1439</v>
      </c>
      <c r="B1571" s="56" t="s">
        <v>2884</v>
      </c>
      <c r="C1571" s="34" t="s">
        <v>2885</v>
      </c>
      <c r="D1571" s="57">
        <v>2020</v>
      </c>
      <c r="E1571" s="57">
        <v>2020</v>
      </c>
      <c r="F1571" s="36">
        <v>9747.4699999999993</v>
      </c>
      <c r="G1571" s="34">
        <f t="shared" si="1319"/>
        <v>1</v>
      </c>
      <c r="H1571" s="34">
        <f t="shared" si="1319"/>
        <v>0.32</v>
      </c>
      <c r="I1571" s="34">
        <f t="shared" si="1320"/>
        <v>9747.4700000000012</v>
      </c>
      <c r="J1571" s="34">
        <f t="shared" si="1321"/>
        <v>0</v>
      </c>
      <c r="K1571" s="34">
        <f t="shared" si="1321"/>
        <v>0</v>
      </c>
      <c r="L1571" s="34">
        <f t="shared" si="1321"/>
        <v>9747.4700000000012</v>
      </c>
      <c r="M1571" s="34">
        <f t="shared" si="1321"/>
        <v>0</v>
      </c>
      <c r="N1571" s="37">
        <v>1</v>
      </c>
      <c r="O1571" s="37">
        <v>0.32</v>
      </c>
      <c r="P1571" s="34">
        <f t="shared" si="1322"/>
        <v>8223.7900000000009</v>
      </c>
      <c r="Q1571" s="34">
        <v>0</v>
      </c>
      <c r="R1571" s="34">
        <v>0</v>
      </c>
      <c r="S1571" s="37">
        <v>8223.7900000000009</v>
      </c>
      <c r="T1571" s="34">
        <v>0</v>
      </c>
      <c r="U1571" s="37">
        <v>0</v>
      </c>
      <c r="V1571" s="37">
        <v>0</v>
      </c>
      <c r="W1571" s="34">
        <f t="shared" si="1323"/>
        <v>1523.68</v>
      </c>
      <c r="X1571" s="34">
        <v>0</v>
      </c>
      <c r="Y1571" s="34">
        <v>0</v>
      </c>
      <c r="Z1571" s="37">
        <v>1523.68</v>
      </c>
      <c r="AA1571" s="34">
        <v>0</v>
      </c>
      <c r="AB1571" s="37">
        <v>0</v>
      </c>
      <c r="AC1571" s="37">
        <v>0</v>
      </c>
      <c r="AD1571" s="34">
        <f t="shared" si="1324"/>
        <v>0</v>
      </c>
      <c r="AE1571" s="34">
        <v>0</v>
      </c>
      <c r="AF1571" s="34">
        <v>0</v>
      </c>
      <c r="AG1571" s="37">
        <v>0</v>
      </c>
      <c r="AH1571" s="34">
        <v>0</v>
      </c>
      <c r="AI1571" s="37">
        <v>0</v>
      </c>
      <c r="AJ1571" s="37">
        <v>0</v>
      </c>
      <c r="AK1571" s="34">
        <f t="shared" si="1325"/>
        <v>0</v>
      </c>
      <c r="AL1571" s="34">
        <v>0</v>
      </c>
      <c r="AM1571" s="34">
        <v>0</v>
      </c>
      <c r="AN1571" s="37">
        <v>0</v>
      </c>
      <c r="AO1571" s="34">
        <v>0</v>
      </c>
      <c r="AP1571" s="34">
        <v>0</v>
      </c>
      <c r="AQ1571" s="34">
        <v>0</v>
      </c>
      <c r="AR1571" s="34">
        <f t="shared" si="1326"/>
        <v>0</v>
      </c>
      <c r="AS1571" s="34">
        <v>0</v>
      </c>
      <c r="AT1571" s="34">
        <v>0</v>
      </c>
      <c r="AU1571" s="34">
        <v>0</v>
      </c>
      <c r="AV1571" s="34">
        <v>0</v>
      </c>
    </row>
    <row r="1572" spans="1:48" ht="38.25" x14ac:dyDescent="0.5">
      <c r="A1572" s="53"/>
      <c r="B1572" s="54" t="s">
        <v>881</v>
      </c>
      <c r="C1572" s="38"/>
      <c r="D1572" s="63"/>
      <c r="E1572" s="63"/>
      <c r="F1572" s="39">
        <f>SUM(F1573:F1574)</f>
        <v>79119.210000000006</v>
      </c>
      <c r="G1572" s="39">
        <f t="shared" ref="G1572:AV1572" si="1327">SUM(G1573:G1574)</f>
        <v>12.853999999999999</v>
      </c>
      <c r="H1572" s="39">
        <f t="shared" si="1327"/>
        <v>0.8</v>
      </c>
      <c r="I1572" s="39">
        <f t="shared" si="1327"/>
        <v>50730.81</v>
      </c>
      <c r="J1572" s="39">
        <f t="shared" si="1327"/>
        <v>0</v>
      </c>
      <c r="K1572" s="39">
        <f t="shared" si="1327"/>
        <v>0</v>
      </c>
      <c r="L1572" s="39">
        <f t="shared" si="1327"/>
        <v>50730.81</v>
      </c>
      <c r="M1572" s="39">
        <f t="shared" si="1327"/>
        <v>0</v>
      </c>
      <c r="N1572" s="39">
        <f t="shared" si="1327"/>
        <v>0</v>
      </c>
      <c r="O1572" s="39">
        <f t="shared" si="1327"/>
        <v>0</v>
      </c>
      <c r="P1572" s="39">
        <f t="shared" si="1327"/>
        <v>1774.09</v>
      </c>
      <c r="Q1572" s="39">
        <f t="shared" si="1327"/>
        <v>0</v>
      </c>
      <c r="R1572" s="39">
        <f t="shared" si="1327"/>
        <v>0</v>
      </c>
      <c r="S1572" s="39">
        <f t="shared" si="1327"/>
        <v>1774.09</v>
      </c>
      <c r="T1572" s="39">
        <f t="shared" si="1327"/>
        <v>0</v>
      </c>
      <c r="U1572" s="39">
        <f>SUM(U1573:U1574)</f>
        <v>12.154</v>
      </c>
      <c r="V1572" s="39">
        <f t="shared" si="1327"/>
        <v>0</v>
      </c>
      <c r="W1572" s="39">
        <f t="shared" si="1327"/>
        <v>38077.599999999999</v>
      </c>
      <c r="X1572" s="39">
        <f t="shared" si="1327"/>
        <v>0</v>
      </c>
      <c r="Y1572" s="39">
        <f t="shared" si="1327"/>
        <v>0</v>
      </c>
      <c r="Z1572" s="39">
        <f t="shared" si="1327"/>
        <v>38077.599999999999</v>
      </c>
      <c r="AA1572" s="39">
        <f t="shared" si="1327"/>
        <v>0</v>
      </c>
      <c r="AB1572" s="39">
        <f t="shared" si="1327"/>
        <v>0.7</v>
      </c>
      <c r="AC1572" s="39">
        <f t="shared" si="1327"/>
        <v>0.8</v>
      </c>
      <c r="AD1572" s="39">
        <f t="shared" si="1327"/>
        <v>10879.119999999999</v>
      </c>
      <c r="AE1572" s="39">
        <f t="shared" si="1327"/>
        <v>0</v>
      </c>
      <c r="AF1572" s="39">
        <f t="shared" si="1327"/>
        <v>0</v>
      </c>
      <c r="AG1572" s="39">
        <f t="shared" si="1327"/>
        <v>10879.119999999999</v>
      </c>
      <c r="AH1572" s="39">
        <f t="shared" si="1327"/>
        <v>0</v>
      </c>
      <c r="AI1572" s="39">
        <f t="shared" si="1327"/>
        <v>0</v>
      </c>
      <c r="AJ1572" s="39">
        <f t="shared" si="1327"/>
        <v>0</v>
      </c>
      <c r="AK1572" s="39">
        <f t="shared" si="1327"/>
        <v>0</v>
      </c>
      <c r="AL1572" s="39">
        <f t="shared" si="1327"/>
        <v>0</v>
      </c>
      <c r="AM1572" s="39">
        <f t="shared" si="1327"/>
        <v>0</v>
      </c>
      <c r="AN1572" s="39">
        <f t="shared" si="1327"/>
        <v>0</v>
      </c>
      <c r="AO1572" s="39">
        <f t="shared" si="1327"/>
        <v>0</v>
      </c>
      <c r="AP1572" s="39">
        <f t="shared" si="1327"/>
        <v>0</v>
      </c>
      <c r="AQ1572" s="39">
        <f t="shared" si="1327"/>
        <v>0</v>
      </c>
      <c r="AR1572" s="39">
        <f t="shared" si="1327"/>
        <v>0</v>
      </c>
      <c r="AS1572" s="39">
        <f t="shared" si="1327"/>
        <v>0</v>
      </c>
      <c r="AT1572" s="39">
        <f t="shared" si="1327"/>
        <v>0</v>
      </c>
      <c r="AU1572" s="39">
        <f t="shared" si="1327"/>
        <v>0</v>
      </c>
      <c r="AV1572" s="39">
        <f t="shared" si="1327"/>
        <v>0</v>
      </c>
    </row>
    <row r="1573" spans="1:48" ht="153" x14ac:dyDescent="0.5">
      <c r="A1573" s="53">
        <v>1440</v>
      </c>
      <c r="B1573" s="56" t="s">
        <v>3004</v>
      </c>
      <c r="C1573" s="34" t="s">
        <v>3005</v>
      </c>
      <c r="D1573" s="57">
        <v>2017</v>
      </c>
      <c r="E1573" s="57">
        <v>2021</v>
      </c>
      <c r="F1573" s="36">
        <v>69848.98000000001</v>
      </c>
      <c r="G1573" s="34">
        <f>N1573+U1573+AB1573+AI1573+AP1573</f>
        <v>12.154</v>
      </c>
      <c r="H1573" s="34">
        <f>O1573+V1573+AC1573+AJ1573+AQ1573</f>
        <v>0</v>
      </c>
      <c r="I1573" s="34">
        <f>J1573+K1573+L1573</f>
        <v>44268.509999999995</v>
      </c>
      <c r="J1573" s="34">
        <f t="shared" ref="J1573:M1574" si="1328">Q1573+X1573+AE1573+AL1573+AS1573</f>
        <v>0</v>
      </c>
      <c r="K1573" s="34">
        <f t="shared" si="1328"/>
        <v>0</v>
      </c>
      <c r="L1573" s="34">
        <f t="shared" si="1328"/>
        <v>44268.509999999995</v>
      </c>
      <c r="M1573" s="34">
        <f t="shared" si="1328"/>
        <v>0</v>
      </c>
      <c r="N1573" s="37">
        <v>0</v>
      </c>
      <c r="O1573" s="37">
        <v>0</v>
      </c>
      <c r="P1573" s="34">
        <f t="shared" ref="P1573:P1574" si="1329">Q1573+R1573+S1573</f>
        <v>1423.78</v>
      </c>
      <c r="Q1573" s="34">
        <v>0</v>
      </c>
      <c r="R1573" s="34">
        <v>0</v>
      </c>
      <c r="S1573" s="37">
        <v>1423.78</v>
      </c>
      <c r="T1573" s="34">
        <v>0</v>
      </c>
      <c r="U1573" s="37">
        <v>12.154</v>
      </c>
      <c r="V1573" s="37">
        <v>0</v>
      </c>
      <c r="W1573" s="34">
        <f t="shared" ref="W1573:W1574" si="1330">X1573+Y1573+Z1573</f>
        <v>38067.599999999999</v>
      </c>
      <c r="X1573" s="34">
        <v>0</v>
      </c>
      <c r="Y1573" s="34">
        <v>0</v>
      </c>
      <c r="Z1573" s="37">
        <v>38067.599999999999</v>
      </c>
      <c r="AA1573" s="34">
        <v>0</v>
      </c>
      <c r="AB1573" s="37">
        <v>0</v>
      </c>
      <c r="AC1573" s="37">
        <v>0</v>
      </c>
      <c r="AD1573" s="34">
        <f t="shared" ref="AD1573:AD1574" si="1331">AE1573+AF1573+AG1573</f>
        <v>4777.13</v>
      </c>
      <c r="AE1573" s="34">
        <v>0</v>
      </c>
      <c r="AF1573" s="34">
        <v>0</v>
      </c>
      <c r="AG1573" s="37">
        <v>4777.13</v>
      </c>
      <c r="AH1573" s="34">
        <v>0</v>
      </c>
      <c r="AI1573" s="37">
        <v>0</v>
      </c>
      <c r="AJ1573" s="37">
        <v>0</v>
      </c>
      <c r="AK1573" s="34">
        <f t="shared" ref="AK1573:AK1574" si="1332">AL1573+AM1573+AN1573</f>
        <v>0</v>
      </c>
      <c r="AL1573" s="34">
        <v>0</v>
      </c>
      <c r="AM1573" s="34">
        <v>0</v>
      </c>
      <c r="AN1573" s="37">
        <v>0</v>
      </c>
      <c r="AO1573" s="34">
        <v>0</v>
      </c>
      <c r="AP1573" s="34">
        <v>0</v>
      </c>
      <c r="AQ1573" s="34">
        <v>0</v>
      </c>
      <c r="AR1573" s="34">
        <f t="shared" ref="AR1573:AR1574" si="1333">AS1573+AT1573+AU1573</f>
        <v>0</v>
      </c>
      <c r="AS1573" s="34">
        <v>0</v>
      </c>
      <c r="AT1573" s="34">
        <v>0</v>
      </c>
      <c r="AU1573" s="34">
        <v>0</v>
      </c>
      <c r="AV1573" s="34">
        <v>0</v>
      </c>
    </row>
    <row r="1574" spans="1:48" ht="153" x14ac:dyDescent="0.5">
      <c r="A1574" s="53">
        <v>1441</v>
      </c>
      <c r="B1574" s="56" t="s">
        <v>3006</v>
      </c>
      <c r="C1574" s="34" t="s">
        <v>3007</v>
      </c>
      <c r="D1574" s="57">
        <v>2016</v>
      </c>
      <c r="E1574" s="57">
        <v>2022</v>
      </c>
      <c r="F1574" s="36">
        <v>9270.23</v>
      </c>
      <c r="G1574" s="34">
        <f>N1574+U1574+AB1574+AI1574+AP1574</f>
        <v>0.7</v>
      </c>
      <c r="H1574" s="34">
        <f>O1574+V1574+AC1574+AJ1574+AQ1574</f>
        <v>0.8</v>
      </c>
      <c r="I1574" s="34">
        <f>J1574+K1574+L1574</f>
        <v>6462.3</v>
      </c>
      <c r="J1574" s="34">
        <f t="shared" si="1328"/>
        <v>0</v>
      </c>
      <c r="K1574" s="34">
        <f t="shared" si="1328"/>
        <v>0</v>
      </c>
      <c r="L1574" s="34">
        <f t="shared" si="1328"/>
        <v>6462.3</v>
      </c>
      <c r="M1574" s="34">
        <f t="shared" si="1328"/>
        <v>0</v>
      </c>
      <c r="N1574" s="37">
        <v>0</v>
      </c>
      <c r="O1574" s="37">
        <v>0</v>
      </c>
      <c r="P1574" s="34">
        <f t="shared" si="1329"/>
        <v>350.31</v>
      </c>
      <c r="Q1574" s="34">
        <v>0</v>
      </c>
      <c r="R1574" s="34">
        <v>0</v>
      </c>
      <c r="S1574" s="37">
        <v>350.31</v>
      </c>
      <c r="T1574" s="34">
        <v>0</v>
      </c>
      <c r="U1574" s="37">
        <v>0</v>
      </c>
      <c r="V1574" s="37">
        <v>0</v>
      </c>
      <c r="W1574" s="34">
        <f t="shared" si="1330"/>
        <v>10</v>
      </c>
      <c r="X1574" s="34">
        <v>0</v>
      </c>
      <c r="Y1574" s="34">
        <v>0</v>
      </c>
      <c r="Z1574" s="37">
        <v>10</v>
      </c>
      <c r="AA1574" s="34">
        <v>0</v>
      </c>
      <c r="AB1574" s="37">
        <v>0.7</v>
      </c>
      <c r="AC1574" s="37">
        <v>0.8</v>
      </c>
      <c r="AD1574" s="34">
        <f t="shared" si="1331"/>
        <v>6101.99</v>
      </c>
      <c r="AE1574" s="34">
        <v>0</v>
      </c>
      <c r="AF1574" s="34">
        <v>0</v>
      </c>
      <c r="AG1574" s="37">
        <v>6101.99</v>
      </c>
      <c r="AH1574" s="34">
        <v>0</v>
      </c>
      <c r="AI1574" s="37">
        <v>0</v>
      </c>
      <c r="AJ1574" s="37">
        <v>0</v>
      </c>
      <c r="AK1574" s="34">
        <f t="shared" si="1332"/>
        <v>0</v>
      </c>
      <c r="AL1574" s="34">
        <v>0</v>
      </c>
      <c r="AM1574" s="34">
        <v>0</v>
      </c>
      <c r="AN1574" s="37">
        <v>0</v>
      </c>
      <c r="AO1574" s="34">
        <v>0</v>
      </c>
      <c r="AP1574" s="34">
        <v>0</v>
      </c>
      <c r="AQ1574" s="34">
        <v>0</v>
      </c>
      <c r="AR1574" s="34">
        <f t="shared" si="1333"/>
        <v>0</v>
      </c>
      <c r="AS1574" s="34">
        <v>0</v>
      </c>
      <c r="AT1574" s="34">
        <v>0</v>
      </c>
      <c r="AU1574" s="34">
        <v>0</v>
      </c>
      <c r="AV1574" s="34">
        <v>0</v>
      </c>
    </row>
    <row r="1575" spans="1:48" ht="38.25" x14ac:dyDescent="0.5">
      <c r="A1575" s="53"/>
      <c r="B1575" s="54" t="s">
        <v>513</v>
      </c>
      <c r="C1575" s="38"/>
      <c r="D1575" s="63"/>
      <c r="E1575" s="63"/>
      <c r="F1575" s="39">
        <f>SUM(F1576:F1584)</f>
        <v>143127.82648000002</v>
      </c>
      <c r="G1575" s="39">
        <f t="shared" ref="G1575:AV1575" si="1334">SUM(G1576:G1584)</f>
        <v>7.4210000000000003</v>
      </c>
      <c r="H1575" s="39">
        <f t="shared" si="1334"/>
        <v>0</v>
      </c>
      <c r="I1575" s="39">
        <f t="shared" si="1334"/>
        <v>94284.870310000013</v>
      </c>
      <c r="J1575" s="39">
        <f t="shared" si="1334"/>
        <v>0</v>
      </c>
      <c r="K1575" s="39">
        <f t="shared" si="1334"/>
        <v>0</v>
      </c>
      <c r="L1575" s="39">
        <f t="shared" si="1334"/>
        <v>94284.870310000013</v>
      </c>
      <c r="M1575" s="39">
        <f t="shared" si="1334"/>
        <v>0</v>
      </c>
      <c r="N1575" s="39">
        <f>SUM(N1576:N1584)</f>
        <v>5.1250000000000009</v>
      </c>
      <c r="O1575" s="39">
        <f>SUM(O1576:O1584)</f>
        <v>0</v>
      </c>
      <c r="P1575" s="39">
        <f t="shared" si="1334"/>
        <v>69137.190310000005</v>
      </c>
      <c r="Q1575" s="39">
        <f t="shared" si="1334"/>
        <v>0</v>
      </c>
      <c r="R1575" s="39">
        <f t="shared" si="1334"/>
        <v>0</v>
      </c>
      <c r="S1575" s="39">
        <f>SUM(S1576:S1584)</f>
        <v>69137.190310000005</v>
      </c>
      <c r="T1575" s="39">
        <f t="shared" si="1334"/>
        <v>0</v>
      </c>
      <c r="U1575" s="39">
        <f>SUM(U1576:U1584)</f>
        <v>2.2959999999999998</v>
      </c>
      <c r="V1575" s="39">
        <f t="shared" si="1334"/>
        <v>0</v>
      </c>
      <c r="W1575" s="39">
        <f t="shared" si="1334"/>
        <v>25147.68</v>
      </c>
      <c r="X1575" s="39">
        <f t="shared" si="1334"/>
        <v>0</v>
      </c>
      <c r="Y1575" s="39">
        <f t="shared" si="1334"/>
        <v>0</v>
      </c>
      <c r="Z1575" s="39">
        <f t="shared" si="1334"/>
        <v>25147.68</v>
      </c>
      <c r="AA1575" s="39">
        <f t="shared" si="1334"/>
        <v>0</v>
      </c>
      <c r="AB1575" s="39">
        <f t="shared" si="1334"/>
        <v>0</v>
      </c>
      <c r="AC1575" s="39">
        <f t="shared" si="1334"/>
        <v>0</v>
      </c>
      <c r="AD1575" s="39">
        <f t="shared" si="1334"/>
        <v>0</v>
      </c>
      <c r="AE1575" s="39">
        <f t="shared" si="1334"/>
        <v>0</v>
      </c>
      <c r="AF1575" s="39">
        <f t="shared" si="1334"/>
        <v>0</v>
      </c>
      <c r="AG1575" s="39">
        <f t="shared" si="1334"/>
        <v>0</v>
      </c>
      <c r="AH1575" s="39">
        <f t="shared" si="1334"/>
        <v>0</v>
      </c>
      <c r="AI1575" s="39">
        <f t="shared" si="1334"/>
        <v>0</v>
      </c>
      <c r="AJ1575" s="39">
        <f t="shared" si="1334"/>
        <v>0</v>
      </c>
      <c r="AK1575" s="39">
        <f t="shared" si="1334"/>
        <v>0</v>
      </c>
      <c r="AL1575" s="39">
        <f t="shared" si="1334"/>
        <v>0</v>
      </c>
      <c r="AM1575" s="39">
        <f t="shared" si="1334"/>
        <v>0</v>
      </c>
      <c r="AN1575" s="39">
        <f t="shared" si="1334"/>
        <v>0</v>
      </c>
      <c r="AO1575" s="39">
        <f t="shared" si="1334"/>
        <v>0</v>
      </c>
      <c r="AP1575" s="39">
        <f t="shared" si="1334"/>
        <v>0</v>
      </c>
      <c r="AQ1575" s="39">
        <f t="shared" si="1334"/>
        <v>0</v>
      </c>
      <c r="AR1575" s="39">
        <f t="shared" si="1334"/>
        <v>0</v>
      </c>
      <c r="AS1575" s="39">
        <f t="shared" si="1334"/>
        <v>0</v>
      </c>
      <c r="AT1575" s="39">
        <f t="shared" si="1334"/>
        <v>0</v>
      </c>
      <c r="AU1575" s="39">
        <f t="shared" si="1334"/>
        <v>0</v>
      </c>
      <c r="AV1575" s="39">
        <f t="shared" si="1334"/>
        <v>0</v>
      </c>
    </row>
    <row r="1576" spans="1:48" ht="153" x14ac:dyDescent="0.5">
      <c r="A1576" s="53">
        <v>1442</v>
      </c>
      <c r="B1576" s="56" t="s">
        <v>3008</v>
      </c>
      <c r="C1576" s="34" t="s">
        <v>3009</v>
      </c>
      <c r="D1576" s="57">
        <v>2016</v>
      </c>
      <c r="E1576" s="57">
        <v>2021</v>
      </c>
      <c r="F1576" s="36">
        <f>16808.26+5773.35</f>
        <v>22581.61</v>
      </c>
      <c r="G1576" s="34">
        <f t="shared" ref="G1576:G1584" si="1335">N1576+U1576+AB1576+AI1576+AP1576</f>
        <v>1.696</v>
      </c>
      <c r="H1576" s="34">
        <f t="shared" ref="H1576:H1584" si="1336">O1576+V1576+AC1576+AJ1576+AQ1576</f>
        <v>0</v>
      </c>
      <c r="I1576" s="34">
        <f t="shared" ref="I1576:I1584" si="1337">J1576+K1576+L1576</f>
        <v>3081.25</v>
      </c>
      <c r="J1576" s="34">
        <f t="shared" ref="J1576:J1584" si="1338">Q1576+X1576+AE1576+AL1576+AS1576</f>
        <v>0</v>
      </c>
      <c r="K1576" s="34">
        <f t="shared" ref="K1576:K1584" si="1339">R1576+Y1576+AF1576+AM1576+AT1576</f>
        <v>0</v>
      </c>
      <c r="L1576" s="34">
        <f t="shared" ref="L1576:L1584" si="1340">S1576+Z1576+AG1576+AN1576+AU1576</f>
        <v>3081.25</v>
      </c>
      <c r="M1576" s="34">
        <f t="shared" ref="M1576:M1584" si="1341">T1576+AA1576+AH1576+AO1576+AV1576</f>
        <v>0</v>
      </c>
      <c r="N1576" s="37">
        <v>0</v>
      </c>
      <c r="O1576" s="37">
        <v>0</v>
      </c>
      <c r="P1576" s="34">
        <f t="shared" ref="P1576:P1584" si="1342">Q1576+R1576+S1576</f>
        <v>10</v>
      </c>
      <c r="Q1576" s="34">
        <v>0</v>
      </c>
      <c r="R1576" s="34">
        <v>0</v>
      </c>
      <c r="S1576" s="37">
        <v>10</v>
      </c>
      <c r="T1576" s="34">
        <v>0</v>
      </c>
      <c r="U1576" s="37">
        <v>1.696</v>
      </c>
      <c r="V1576" s="37">
        <v>0</v>
      </c>
      <c r="W1576" s="34">
        <f t="shared" ref="W1576:W1584" si="1343">X1576+Y1576+Z1576</f>
        <v>3071.25</v>
      </c>
      <c r="X1576" s="34">
        <v>0</v>
      </c>
      <c r="Y1576" s="34">
        <v>0</v>
      </c>
      <c r="Z1576" s="37">
        <v>3071.25</v>
      </c>
      <c r="AA1576" s="34">
        <v>0</v>
      </c>
      <c r="AB1576" s="37">
        <v>0</v>
      </c>
      <c r="AC1576" s="37">
        <v>0</v>
      </c>
      <c r="AD1576" s="34">
        <f t="shared" ref="AD1576:AD1584" si="1344">AE1576+AF1576+AG1576</f>
        <v>0</v>
      </c>
      <c r="AE1576" s="34">
        <v>0</v>
      </c>
      <c r="AF1576" s="34">
        <v>0</v>
      </c>
      <c r="AG1576" s="37">
        <v>0</v>
      </c>
      <c r="AH1576" s="34">
        <v>0</v>
      </c>
      <c r="AI1576" s="37">
        <v>0</v>
      </c>
      <c r="AJ1576" s="37">
        <v>0</v>
      </c>
      <c r="AK1576" s="34">
        <f t="shared" ref="AK1576:AK1584" si="1345">AL1576+AM1576+AN1576</f>
        <v>0</v>
      </c>
      <c r="AL1576" s="34">
        <v>0</v>
      </c>
      <c r="AM1576" s="34">
        <v>0</v>
      </c>
      <c r="AN1576" s="37">
        <v>0</v>
      </c>
      <c r="AO1576" s="34">
        <v>0</v>
      </c>
      <c r="AP1576" s="34">
        <v>0</v>
      </c>
      <c r="AQ1576" s="34">
        <v>0</v>
      </c>
      <c r="AR1576" s="34">
        <f t="shared" ref="AR1576:AR1584" si="1346">AS1576+AT1576+AU1576</f>
        <v>0</v>
      </c>
      <c r="AS1576" s="34">
        <v>0</v>
      </c>
      <c r="AT1576" s="34">
        <v>0</v>
      </c>
      <c r="AU1576" s="34">
        <v>0</v>
      </c>
      <c r="AV1576" s="34">
        <v>0</v>
      </c>
    </row>
    <row r="1577" spans="1:48" ht="114.75" x14ac:dyDescent="0.5">
      <c r="A1577" s="53">
        <v>1443</v>
      </c>
      <c r="B1577" s="56" t="s">
        <v>3010</v>
      </c>
      <c r="C1577" s="34" t="s">
        <v>3011</v>
      </c>
      <c r="D1577" s="57" t="s">
        <v>3012</v>
      </c>
      <c r="E1577" s="57">
        <v>2021</v>
      </c>
      <c r="F1577" s="36">
        <v>5022.4299999999994</v>
      </c>
      <c r="G1577" s="34">
        <f t="shared" si="1335"/>
        <v>0.2</v>
      </c>
      <c r="H1577" s="34">
        <f t="shared" si="1336"/>
        <v>0</v>
      </c>
      <c r="I1577" s="34">
        <f t="shared" si="1337"/>
        <v>4662.8599999999997</v>
      </c>
      <c r="J1577" s="34">
        <f t="shared" si="1338"/>
        <v>0</v>
      </c>
      <c r="K1577" s="34">
        <f t="shared" si="1339"/>
        <v>0</v>
      </c>
      <c r="L1577" s="34">
        <f t="shared" si="1340"/>
        <v>4662.8599999999997</v>
      </c>
      <c r="M1577" s="34">
        <f t="shared" si="1341"/>
        <v>0</v>
      </c>
      <c r="N1577" s="37">
        <v>0</v>
      </c>
      <c r="O1577" s="37">
        <v>0</v>
      </c>
      <c r="P1577" s="34">
        <f t="shared" si="1342"/>
        <v>276.49</v>
      </c>
      <c r="Q1577" s="34">
        <v>0</v>
      </c>
      <c r="R1577" s="34">
        <v>0</v>
      </c>
      <c r="S1577" s="37">
        <v>276.49</v>
      </c>
      <c r="T1577" s="34">
        <v>0</v>
      </c>
      <c r="U1577" s="37">
        <v>0.2</v>
      </c>
      <c r="V1577" s="37">
        <v>0</v>
      </c>
      <c r="W1577" s="34">
        <f t="shared" si="1343"/>
        <v>4386.37</v>
      </c>
      <c r="X1577" s="34">
        <v>0</v>
      </c>
      <c r="Y1577" s="34">
        <v>0</v>
      </c>
      <c r="Z1577" s="37">
        <v>4386.37</v>
      </c>
      <c r="AA1577" s="34">
        <v>0</v>
      </c>
      <c r="AB1577" s="37">
        <v>0</v>
      </c>
      <c r="AC1577" s="37">
        <v>0</v>
      </c>
      <c r="AD1577" s="34">
        <f t="shared" si="1344"/>
        <v>0</v>
      </c>
      <c r="AE1577" s="34">
        <v>0</v>
      </c>
      <c r="AF1577" s="34">
        <v>0</v>
      </c>
      <c r="AG1577" s="37">
        <v>0</v>
      </c>
      <c r="AH1577" s="34">
        <v>0</v>
      </c>
      <c r="AI1577" s="37">
        <v>0</v>
      </c>
      <c r="AJ1577" s="37">
        <v>0</v>
      </c>
      <c r="AK1577" s="34">
        <f t="shared" si="1345"/>
        <v>0</v>
      </c>
      <c r="AL1577" s="34">
        <v>0</v>
      </c>
      <c r="AM1577" s="34">
        <v>0</v>
      </c>
      <c r="AN1577" s="37">
        <v>0</v>
      </c>
      <c r="AO1577" s="34">
        <v>0</v>
      </c>
      <c r="AP1577" s="34">
        <v>0</v>
      </c>
      <c r="AQ1577" s="34">
        <v>0</v>
      </c>
      <c r="AR1577" s="34">
        <f t="shared" si="1346"/>
        <v>0</v>
      </c>
      <c r="AS1577" s="34">
        <v>0</v>
      </c>
      <c r="AT1577" s="34">
        <v>0</v>
      </c>
      <c r="AU1577" s="34">
        <v>0</v>
      </c>
      <c r="AV1577" s="34">
        <v>0</v>
      </c>
    </row>
    <row r="1578" spans="1:48" ht="114.75" x14ac:dyDescent="0.5">
      <c r="A1578" s="53">
        <v>1444</v>
      </c>
      <c r="B1578" s="56" t="s">
        <v>3013</v>
      </c>
      <c r="C1578" s="34" t="s">
        <v>3014</v>
      </c>
      <c r="D1578" s="57" t="s">
        <v>2927</v>
      </c>
      <c r="E1578" s="57">
        <v>2020</v>
      </c>
      <c r="F1578" s="36">
        <v>32414.207780000001</v>
      </c>
      <c r="G1578" s="34">
        <f t="shared" si="1335"/>
        <v>2.8450000000000002</v>
      </c>
      <c r="H1578" s="34">
        <f t="shared" si="1336"/>
        <v>0</v>
      </c>
      <c r="I1578" s="34">
        <f t="shared" si="1337"/>
        <v>31839.13</v>
      </c>
      <c r="J1578" s="34">
        <f t="shared" si="1338"/>
        <v>0</v>
      </c>
      <c r="K1578" s="34">
        <f t="shared" si="1339"/>
        <v>0</v>
      </c>
      <c r="L1578" s="34">
        <f t="shared" si="1340"/>
        <v>31839.13</v>
      </c>
      <c r="M1578" s="34">
        <f t="shared" si="1341"/>
        <v>0</v>
      </c>
      <c r="N1578" s="37">
        <v>2.8450000000000002</v>
      </c>
      <c r="O1578" s="37">
        <v>0</v>
      </c>
      <c r="P1578" s="34">
        <f t="shared" si="1342"/>
        <v>19025.7</v>
      </c>
      <c r="Q1578" s="34">
        <v>0</v>
      </c>
      <c r="R1578" s="34">
        <v>0</v>
      </c>
      <c r="S1578" s="37">
        <v>19025.7</v>
      </c>
      <c r="T1578" s="34">
        <v>0</v>
      </c>
      <c r="U1578" s="37">
        <v>0</v>
      </c>
      <c r="V1578" s="37">
        <v>0</v>
      </c>
      <c r="W1578" s="34">
        <f t="shared" si="1343"/>
        <v>12813.43</v>
      </c>
      <c r="X1578" s="34">
        <v>0</v>
      </c>
      <c r="Y1578" s="34">
        <v>0</v>
      </c>
      <c r="Z1578" s="37">
        <v>12813.43</v>
      </c>
      <c r="AA1578" s="34">
        <v>0</v>
      </c>
      <c r="AB1578" s="37">
        <v>0</v>
      </c>
      <c r="AC1578" s="37">
        <v>0</v>
      </c>
      <c r="AD1578" s="34">
        <f t="shared" si="1344"/>
        <v>0</v>
      </c>
      <c r="AE1578" s="34">
        <v>0</v>
      </c>
      <c r="AF1578" s="34">
        <v>0</v>
      </c>
      <c r="AG1578" s="37">
        <v>0</v>
      </c>
      <c r="AH1578" s="34">
        <v>0</v>
      </c>
      <c r="AI1578" s="37">
        <v>0</v>
      </c>
      <c r="AJ1578" s="37">
        <v>0</v>
      </c>
      <c r="AK1578" s="34">
        <f t="shared" si="1345"/>
        <v>0</v>
      </c>
      <c r="AL1578" s="34">
        <v>0</v>
      </c>
      <c r="AM1578" s="34">
        <v>0</v>
      </c>
      <c r="AN1578" s="37">
        <v>0</v>
      </c>
      <c r="AO1578" s="34">
        <v>0</v>
      </c>
      <c r="AP1578" s="34">
        <v>0</v>
      </c>
      <c r="AQ1578" s="34">
        <v>0</v>
      </c>
      <c r="AR1578" s="34">
        <f t="shared" si="1346"/>
        <v>0</v>
      </c>
      <c r="AS1578" s="34">
        <v>0</v>
      </c>
      <c r="AT1578" s="34">
        <v>0</v>
      </c>
      <c r="AU1578" s="34">
        <v>0</v>
      </c>
      <c r="AV1578" s="34">
        <v>0</v>
      </c>
    </row>
    <row r="1579" spans="1:48" ht="114.75" x14ac:dyDescent="0.5">
      <c r="A1579" s="53">
        <v>1445</v>
      </c>
      <c r="B1579" s="56" t="s">
        <v>3015</v>
      </c>
      <c r="C1579" s="34" t="s">
        <v>3016</v>
      </c>
      <c r="D1579" s="57" t="s">
        <v>2927</v>
      </c>
      <c r="E1579" s="57">
        <v>2020</v>
      </c>
      <c r="F1579" s="36">
        <v>66075.423810000008</v>
      </c>
      <c r="G1579" s="34">
        <f t="shared" si="1335"/>
        <v>0</v>
      </c>
      <c r="H1579" s="34">
        <f t="shared" si="1336"/>
        <v>0</v>
      </c>
      <c r="I1579" s="34">
        <f t="shared" si="1337"/>
        <v>37668.370000000003</v>
      </c>
      <c r="J1579" s="34">
        <f t="shared" si="1338"/>
        <v>0</v>
      </c>
      <c r="K1579" s="34">
        <f t="shared" si="1339"/>
        <v>0</v>
      </c>
      <c r="L1579" s="34">
        <f t="shared" si="1340"/>
        <v>37668.370000000003</v>
      </c>
      <c r="M1579" s="34">
        <f t="shared" si="1341"/>
        <v>0</v>
      </c>
      <c r="N1579" s="37">
        <v>0</v>
      </c>
      <c r="O1579" s="37">
        <v>0</v>
      </c>
      <c r="P1579" s="34">
        <f t="shared" si="1342"/>
        <v>37668.370000000003</v>
      </c>
      <c r="Q1579" s="34">
        <v>0</v>
      </c>
      <c r="R1579" s="34">
        <v>0</v>
      </c>
      <c r="S1579" s="37">
        <v>37668.370000000003</v>
      </c>
      <c r="T1579" s="34">
        <v>0</v>
      </c>
      <c r="U1579" s="37">
        <v>0</v>
      </c>
      <c r="V1579" s="37">
        <v>0</v>
      </c>
      <c r="W1579" s="34">
        <f t="shared" si="1343"/>
        <v>0</v>
      </c>
      <c r="X1579" s="34">
        <v>0</v>
      </c>
      <c r="Y1579" s="34">
        <v>0</v>
      </c>
      <c r="Z1579" s="37">
        <v>0</v>
      </c>
      <c r="AA1579" s="34">
        <v>0</v>
      </c>
      <c r="AB1579" s="37">
        <v>0</v>
      </c>
      <c r="AC1579" s="37">
        <v>0</v>
      </c>
      <c r="AD1579" s="34">
        <f t="shared" si="1344"/>
        <v>0</v>
      </c>
      <c r="AE1579" s="34">
        <v>0</v>
      </c>
      <c r="AF1579" s="34">
        <v>0</v>
      </c>
      <c r="AG1579" s="37">
        <v>0</v>
      </c>
      <c r="AH1579" s="34">
        <v>0</v>
      </c>
      <c r="AI1579" s="37">
        <v>0</v>
      </c>
      <c r="AJ1579" s="37">
        <v>0</v>
      </c>
      <c r="AK1579" s="34">
        <f t="shared" si="1345"/>
        <v>0</v>
      </c>
      <c r="AL1579" s="34">
        <v>0</v>
      </c>
      <c r="AM1579" s="34">
        <v>0</v>
      </c>
      <c r="AN1579" s="37">
        <v>0</v>
      </c>
      <c r="AO1579" s="34">
        <v>0</v>
      </c>
      <c r="AP1579" s="34">
        <v>0</v>
      </c>
      <c r="AQ1579" s="34">
        <v>0</v>
      </c>
      <c r="AR1579" s="34">
        <f t="shared" si="1346"/>
        <v>0</v>
      </c>
      <c r="AS1579" s="34">
        <v>0</v>
      </c>
      <c r="AT1579" s="34">
        <v>0</v>
      </c>
      <c r="AU1579" s="34">
        <v>0</v>
      </c>
      <c r="AV1579" s="34">
        <v>0</v>
      </c>
    </row>
    <row r="1580" spans="1:48" ht="153" x14ac:dyDescent="0.5">
      <c r="A1580" s="53">
        <v>1446</v>
      </c>
      <c r="B1580" s="56" t="s">
        <v>3017</v>
      </c>
      <c r="C1580" s="34" t="s">
        <v>3018</v>
      </c>
      <c r="D1580" s="57">
        <v>2019</v>
      </c>
      <c r="E1580" s="57">
        <v>2020</v>
      </c>
      <c r="F1580" s="36">
        <v>3885.7547100000002</v>
      </c>
      <c r="G1580" s="34">
        <f t="shared" si="1335"/>
        <v>0.72</v>
      </c>
      <c r="H1580" s="34">
        <f t="shared" si="1336"/>
        <v>0</v>
      </c>
      <c r="I1580" s="34">
        <f t="shared" si="1337"/>
        <v>3884.86031</v>
      </c>
      <c r="J1580" s="34">
        <f t="shared" si="1338"/>
        <v>0</v>
      </c>
      <c r="K1580" s="34">
        <f t="shared" si="1339"/>
        <v>0</v>
      </c>
      <c r="L1580" s="34">
        <f t="shared" si="1340"/>
        <v>3884.86031</v>
      </c>
      <c r="M1580" s="34">
        <f t="shared" si="1341"/>
        <v>0</v>
      </c>
      <c r="N1580" s="37">
        <v>0.72</v>
      </c>
      <c r="O1580" s="37">
        <v>0</v>
      </c>
      <c r="P1580" s="34">
        <f t="shared" si="1342"/>
        <v>3884.86031</v>
      </c>
      <c r="Q1580" s="34">
        <v>0</v>
      </c>
      <c r="R1580" s="34">
        <v>0</v>
      </c>
      <c r="S1580" s="37">
        <v>3884.86031</v>
      </c>
      <c r="T1580" s="34">
        <v>0</v>
      </c>
      <c r="U1580" s="37">
        <v>0</v>
      </c>
      <c r="V1580" s="37">
        <v>0</v>
      </c>
      <c r="W1580" s="34">
        <f t="shared" si="1343"/>
        <v>0</v>
      </c>
      <c r="X1580" s="34">
        <v>0</v>
      </c>
      <c r="Y1580" s="34">
        <v>0</v>
      </c>
      <c r="Z1580" s="37">
        <v>0</v>
      </c>
      <c r="AA1580" s="34">
        <v>0</v>
      </c>
      <c r="AB1580" s="37">
        <v>0</v>
      </c>
      <c r="AC1580" s="37">
        <v>0</v>
      </c>
      <c r="AD1580" s="34">
        <f t="shared" si="1344"/>
        <v>0</v>
      </c>
      <c r="AE1580" s="34">
        <v>0</v>
      </c>
      <c r="AF1580" s="34">
        <v>0</v>
      </c>
      <c r="AG1580" s="37">
        <v>0</v>
      </c>
      <c r="AH1580" s="34">
        <v>0</v>
      </c>
      <c r="AI1580" s="37">
        <v>0</v>
      </c>
      <c r="AJ1580" s="37">
        <v>0</v>
      </c>
      <c r="AK1580" s="34">
        <f t="shared" si="1345"/>
        <v>0</v>
      </c>
      <c r="AL1580" s="34">
        <v>0</v>
      </c>
      <c r="AM1580" s="34">
        <v>0</v>
      </c>
      <c r="AN1580" s="37">
        <v>0</v>
      </c>
      <c r="AO1580" s="34">
        <v>0</v>
      </c>
      <c r="AP1580" s="34">
        <v>0</v>
      </c>
      <c r="AQ1580" s="34">
        <v>0</v>
      </c>
      <c r="AR1580" s="34">
        <f t="shared" si="1346"/>
        <v>0</v>
      </c>
      <c r="AS1580" s="34">
        <v>0</v>
      </c>
      <c r="AT1580" s="34">
        <v>0</v>
      </c>
      <c r="AU1580" s="34">
        <v>0</v>
      </c>
      <c r="AV1580" s="34">
        <v>0</v>
      </c>
    </row>
    <row r="1581" spans="1:48" ht="229.5" x14ac:dyDescent="0.5">
      <c r="A1581" s="53">
        <v>1447</v>
      </c>
      <c r="B1581" s="56" t="s">
        <v>3019</v>
      </c>
      <c r="C1581" s="34" t="s">
        <v>3020</v>
      </c>
      <c r="D1581" s="57">
        <v>2020</v>
      </c>
      <c r="E1581" s="57">
        <v>2021</v>
      </c>
      <c r="F1581" s="36">
        <v>121.63</v>
      </c>
      <c r="G1581" s="34">
        <f t="shared" si="1335"/>
        <v>0</v>
      </c>
      <c r="H1581" s="34">
        <f t="shared" si="1336"/>
        <v>0</v>
      </c>
      <c r="I1581" s="34">
        <f t="shared" si="1337"/>
        <v>121.63</v>
      </c>
      <c r="J1581" s="34">
        <f t="shared" si="1338"/>
        <v>0</v>
      </c>
      <c r="K1581" s="34">
        <f t="shared" si="1339"/>
        <v>0</v>
      </c>
      <c r="L1581" s="34">
        <f t="shared" si="1340"/>
        <v>121.63</v>
      </c>
      <c r="M1581" s="34">
        <f t="shared" si="1341"/>
        <v>0</v>
      </c>
      <c r="N1581" s="37">
        <v>0</v>
      </c>
      <c r="O1581" s="37">
        <v>0</v>
      </c>
      <c r="P1581" s="34">
        <f t="shared" si="1342"/>
        <v>5</v>
      </c>
      <c r="Q1581" s="34">
        <v>0</v>
      </c>
      <c r="R1581" s="34">
        <v>0</v>
      </c>
      <c r="S1581" s="37">
        <v>5</v>
      </c>
      <c r="T1581" s="34">
        <v>0</v>
      </c>
      <c r="U1581" s="37">
        <v>0</v>
      </c>
      <c r="V1581" s="37">
        <v>0</v>
      </c>
      <c r="W1581" s="34">
        <f t="shared" si="1343"/>
        <v>116.63</v>
      </c>
      <c r="X1581" s="34">
        <v>0</v>
      </c>
      <c r="Y1581" s="34">
        <v>0</v>
      </c>
      <c r="Z1581" s="37">
        <v>116.63</v>
      </c>
      <c r="AA1581" s="34">
        <v>0</v>
      </c>
      <c r="AB1581" s="37">
        <v>0</v>
      </c>
      <c r="AC1581" s="37">
        <v>0</v>
      </c>
      <c r="AD1581" s="34">
        <f t="shared" si="1344"/>
        <v>0</v>
      </c>
      <c r="AE1581" s="34">
        <v>0</v>
      </c>
      <c r="AF1581" s="34">
        <v>0</v>
      </c>
      <c r="AG1581" s="37">
        <v>0</v>
      </c>
      <c r="AH1581" s="34">
        <v>0</v>
      </c>
      <c r="AI1581" s="34">
        <v>0</v>
      </c>
      <c r="AJ1581" s="34">
        <v>0</v>
      </c>
      <c r="AK1581" s="34">
        <f t="shared" si="1345"/>
        <v>0</v>
      </c>
      <c r="AL1581" s="34">
        <v>0</v>
      </c>
      <c r="AM1581" s="34">
        <v>0</v>
      </c>
      <c r="AN1581" s="34">
        <v>0</v>
      </c>
      <c r="AO1581" s="34">
        <v>0</v>
      </c>
      <c r="AP1581" s="34">
        <v>0</v>
      </c>
      <c r="AQ1581" s="34">
        <v>0</v>
      </c>
      <c r="AR1581" s="34">
        <f t="shared" si="1346"/>
        <v>0</v>
      </c>
      <c r="AS1581" s="34">
        <v>0</v>
      </c>
      <c r="AT1581" s="34">
        <v>0</v>
      </c>
      <c r="AU1581" s="34">
        <v>0</v>
      </c>
      <c r="AV1581" s="34">
        <v>0</v>
      </c>
    </row>
    <row r="1582" spans="1:48" ht="114.75" x14ac:dyDescent="0.5">
      <c r="A1582" s="53">
        <v>1448</v>
      </c>
      <c r="B1582" s="56" t="s">
        <v>3021</v>
      </c>
      <c r="C1582" s="34" t="s">
        <v>3022</v>
      </c>
      <c r="D1582" s="57">
        <v>2020</v>
      </c>
      <c r="E1582" s="57">
        <v>2020</v>
      </c>
      <c r="F1582" s="36">
        <v>8027.0501799999993</v>
      </c>
      <c r="G1582" s="34">
        <f t="shared" si="1335"/>
        <v>1.1200000000000001</v>
      </c>
      <c r="H1582" s="34">
        <f t="shared" si="1336"/>
        <v>0</v>
      </c>
      <c r="I1582" s="34">
        <f t="shared" si="1337"/>
        <v>8027.05</v>
      </c>
      <c r="J1582" s="34">
        <f t="shared" si="1338"/>
        <v>0</v>
      </c>
      <c r="K1582" s="34">
        <f t="shared" si="1339"/>
        <v>0</v>
      </c>
      <c r="L1582" s="34">
        <f t="shared" si="1340"/>
        <v>8027.05</v>
      </c>
      <c r="M1582" s="34">
        <f t="shared" si="1341"/>
        <v>0</v>
      </c>
      <c r="N1582" s="37">
        <v>1.1200000000000001</v>
      </c>
      <c r="O1582" s="37">
        <v>0</v>
      </c>
      <c r="P1582" s="34">
        <f t="shared" si="1342"/>
        <v>8027.05</v>
      </c>
      <c r="Q1582" s="34">
        <v>0</v>
      </c>
      <c r="R1582" s="34">
        <v>0</v>
      </c>
      <c r="S1582" s="37">
        <v>8027.05</v>
      </c>
      <c r="T1582" s="34">
        <v>0</v>
      </c>
      <c r="U1582" s="37">
        <v>0</v>
      </c>
      <c r="V1582" s="37">
        <v>0</v>
      </c>
      <c r="W1582" s="34">
        <f t="shared" si="1343"/>
        <v>0</v>
      </c>
      <c r="X1582" s="34">
        <v>0</v>
      </c>
      <c r="Y1582" s="34">
        <v>0</v>
      </c>
      <c r="Z1582" s="37">
        <v>0</v>
      </c>
      <c r="AA1582" s="34">
        <v>0</v>
      </c>
      <c r="AB1582" s="37">
        <v>0</v>
      </c>
      <c r="AC1582" s="37">
        <v>0</v>
      </c>
      <c r="AD1582" s="34">
        <f t="shared" si="1344"/>
        <v>0</v>
      </c>
      <c r="AE1582" s="34">
        <v>0</v>
      </c>
      <c r="AF1582" s="34">
        <v>0</v>
      </c>
      <c r="AG1582" s="37">
        <v>0</v>
      </c>
      <c r="AH1582" s="34">
        <v>0</v>
      </c>
      <c r="AI1582" s="37">
        <v>0</v>
      </c>
      <c r="AJ1582" s="37">
        <v>0</v>
      </c>
      <c r="AK1582" s="34">
        <f t="shared" si="1345"/>
        <v>0</v>
      </c>
      <c r="AL1582" s="34">
        <v>0</v>
      </c>
      <c r="AM1582" s="34">
        <v>0</v>
      </c>
      <c r="AN1582" s="37">
        <v>0</v>
      </c>
      <c r="AO1582" s="34">
        <v>0</v>
      </c>
      <c r="AP1582" s="34">
        <v>0</v>
      </c>
      <c r="AQ1582" s="34">
        <v>0</v>
      </c>
      <c r="AR1582" s="34">
        <f t="shared" si="1346"/>
        <v>0</v>
      </c>
      <c r="AS1582" s="34">
        <v>0</v>
      </c>
      <c r="AT1582" s="34">
        <v>0</v>
      </c>
      <c r="AU1582" s="34">
        <v>0</v>
      </c>
      <c r="AV1582" s="34">
        <v>0</v>
      </c>
    </row>
    <row r="1583" spans="1:48" ht="191.25" x14ac:dyDescent="0.5">
      <c r="A1583" s="53">
        <v>1449</v>
      </c>
      <c r="B1583" s="50" t="s">
        <v>3023</v>
      </c>
      <c r="C1583" s="51" t="s">
        <v>3024</v>
      </c>
      <c r="D1583" s="52">
        <v>2021</v>
      </c>
      <c r="E1583" s="52">
        <v>2021</v>
      </c>
      <c r="F1583" s="33">
        <v>2490.13</v>
      </c>
      <c r="G1583" s="34">
        <f t="shared" si="1335"/>
        <v>0.4</v>
      </c>
      <c r="H1583" s="34">
        <f t="shared" si="1336"/>
        <v>0</v>
      </c>
      <c r="I1583" s="34">
        <f t="shared" si="1337"/>
        <v>2490.13</v>
      </c>
      <c r="J1583" s="34">
        <f t="shared" si="1338"/>
        <v>0</v>
      </c>
      <c r="K1583" s="34">
        <f t="shared" si="1339"/>
        <v>0</v>
      </c>
      <c r="L1583" s="34">
        <f t="shared" si="1340"/>
        <v>2490.13</v>
      </c>
      <c r="M1583" s="34">
        <f t="shared" si="1341"/>
        <v>0</v>
      </c>
      <c r="N1583" s="34">
        <v>0</v>
      </c>
      <c r="O1583" s="34">
        <v>0</v>
      </c>
      <c r="P1583" s="34">
        <f t="shared" si="1342"/>
        <v>10</v>
      </c>
      <c r="Q1583" s="34">
        <v>0</v>
      </c>
      <c r="R1583" s="34">
        <v>0</v>
      </c>
      <c r="S1583" s="34">
        <v>10</v>
      </c>
      <c r="T1583" s="34">
        <v>0</v>
      </c>
      <c r="U1583" s="34">
        <v>0.4</v>
      </c>
      <c r="V1583" s="34">
        <v>0</v>
      </c>
      <c r="W1583" s="34">
        <f t="shared" si="1343"/>
        <v>2480.13</v>
      </c>
      <c r="X1583" s="34">
        <v>0</v>
      </c>
      <c r="Y1583" s="34">
        <v>0</v>
      </c>
      <c r="Z1583" s="34">
        <v>2480.13</v>
      </c>
      <c r="AA1583" s="34">
        <v>0</v>
      </c>
      <c r="AB1583" s="34">
        <v>0</v>
      </c>
      <c r="AC1583" s="34">
        <v>0</v>
      </c>
      <c r="AD1583" s="34">
        <f t="shared" si="1344"/>
        <v>0</v>
      </c>
      <c r="AE1583" s="34">
        <v>0</v>
      </c>
      <c r="AF1583" s="34">
        <v>0</v>
      </c>
      <c r="AG1583" s="34">
        <v>0</v>
      </c>
      <c r="AH1583" s="34">
        <v>0</v>
      </c>
      <c r="AI1583" s="34">
        <v>0</v>
      </c>
      <c r="AJ1583" s="34">
        <v>0</v>
      </c>
      <c r="AK1583" s="34">
        <f t="shared" si="1345"/>
        <v>0</v>
      </c>
      <c r="AL1583" s="34">
        <v>0</v>
      </c>
      <c r="AM1583" s="34">
        <v>0</v>
      </c>
      <c r="AN1583" s="34">
        <v>0</v>
      </c>
      <c r="AO1583" s="34">
        <v>0</v>
      </c>
      <c r="AP1583" s="34">
        <v>0</v>
      </c>
      <c r="AQ1583" s="34">
        <v>0</v>
      </c>
      <c r="AR1583" s="34">
        <f t="shared" si="1346"/>
        <v>0</v>
      </c>
      <c r="AS1583" s="34">
        <v>0</v>
      </c>
      <c r="AT1583" s="34">
        <v>0</v>
      </c>
      <c r="AU1583" s="34">
        <v>0</v>
      </c>
      <c r="AV1583" s="34">
        <v>0</v>
      </c>
    </row>
    <row r="1584" spans="1:48" ht="191.25" x14ac:dyDescent="0.5">
      <c r="A1584" s="53">
        <v>1450</v>
      </c>
      <c r="B1584" s="56" t="s">
        <v>2886</v>
      </c>
      <c r="C1584" s="34" t="s">
        <v>2887</v>
      </c>
      <c r="D1584" s="57">
        <v>2020</v>
      </c>
      <c r="E1584" s="57">
        <v>2020</v>
      </c>
      <c r="F1584" s="37">
        <v>2509.59</v>
      </c>
      <c r="G1584" s="34">
        <f t="shared" si="1335"/>
        <v>0.44</v>
      </c>
      <c r="H1584" s="34">
        <f t="shared" si="1336"/>
        <v>0</v>
      </c>
      <c r="I1584" s="34">
        <f t="shared" si="1337"/>
        <v>2509.5899999999997</v>
      </c>
      <c r="J1584" s="34">
        <f t="shared" si="1338"/>
        <v>0</v>
      </c>
      <c r="K1584" s="34">
        <f t="shared" si="1339"/>
        <v>0</v>
      </c>
      <c r="L1584" s="34">
        <f t="shared" si="1340"/>
        <v>2509.5899999999997</v>
      </c>
      <c r="M1584" s="34">
        <f t="shared" si="1341"/>
        <v>0</v>
      </c>
      <c r="N1584" s="37">
        <v>0.44</v>
      </c>
      <c r="O1584" s="37">
        <v>0</v>
      </c>
      <c r="P1584" s="34">
        <f t="shared" si="1342"/>
        <v>229.72</v>
      </c>
      <c r="Q1584" s="34">
        <v>0</v>
      </c>
      <c r="R1584" s="34">
        <v>0</v>
      </c>
      <c r="S1584" s="37">
        <v>229.72</v>
      </c>
      <c r="T1584" s="34">
        <v>0</v>
      </c>
      <c r="U1584" s="37">
        <v>0</v>
      </c>
      <c r="V1584" s="37">
        <v>0</v>
      </c>
      <c r="W1584" s="34">
        <f t="shared" si="1343"/>
        <v>2279.87</v>
      </c>
      <c r="X1584" s="34">
        <v>0</v>
      </c>
      <c r="Y1584" s="34">
        <v>0</v>
      </c>
      <c r="Z1584" s="37">
        <v>2279.87</v>
      </c>
      <c r="AA1584" s="34">
        <v>0</v>
      </c>
      <c r="AB1584" s="37">
        <v>0</v>
      </c>
      <c r="AC1584" s="37">
        <v>0</v>
      </c>
      <c r="AD1584" s="34">
        <f t="shared" si="1344"/>
        <v>0</v>
      </c>
      <c r="AE1584" s="34">
        <v>0</v>
      </c>
      <c r="AF1584" s="34">
        <v>0</v>
      </c>
      <c r="AG1584" s="37">
        <v>0</v>
      </c>
      <c r="AH1584" s="34">
        <v>0</v>
      </c>
      <c r="AI1584" s="37">
        <v>0</v>
      </c>
      <c r="AJ1584" s="37">
        <v>0</v>
      </c>
      <c r="AK1584" s="34">
        <f t="shared" si="1345"/>
        <v>0</v>
      </c>
      <c r="AL1584" s="34">
        <v>0</v>
      </c>
      <c r="AM1584" s="34">
        <v>0</v>
      </c>
      <c r="AN1584" s="37">
        <v>0</v>
      </c>
      <c r="AO1584" s="34">
        <v>0</v>
      </c>
      <c r="AP1584" s="34">
        <v>0</v>
      </c>
      <c r="AQ1584" s="34">
        <v>0</v>
      </c>
      <c r="AR1584" s="34">
        <f t="shared" si="1346"/>
        <v>0</v>
      </c>
      <c r="AS1584" s="34">
        <v>0</v>
      </c>
      <c r="AT1584" s="34">
        <v>0</v>
      </c>
      <c r="AU1584" s="34">
        <v>0</v>
      </c>
      <c r="AV1584" s="34">
        <v>0</v>
      </c>
    </row>
    <row r="1585" spans="1:48" ht="38.25" x14ac:dyDescent="0.5">
      <c r="A1585" s="53"/>
      <c r="B1585" s="54" t="s">
        <v>903</v>
      </c>
      <c r="C1585" s="38"/>
      <c r="D1585" s="63"/>
      <c r="E1585" s="63"/>
      <c r="F1585" s="39">
        <f t="shared" ref="F1585:N1585" si="1347">SUM(F1586:F1587)</f>
        <v>22514.92</v>
      </c>
      <c r="G1585" s="39">
        <f t="shared" si="1347"/>
        <v>2.75</v>
      </c>
      <c r="H1585" s="39">
        <f t="shared" si="1347"/>
        <v>0.8</v>
      </c>
      <c r="I1585" s="39">
        <f t="shared" si="1347"/>
        <v>22514.68</v>
      </c>
      <c r="J1585" s="39">
        <f t="shared" si="1347"/>
        <v>0</v>
      </c>
      <c r="K1585" s="39">
        <f t="shared" si="1347"/>
        <v>0</v>
      </c>
      <c r="L1585" s="39">
        <f t="shared" si="1347"/>
        <v>22514.68</v>
      </c>
      <c r="M1585" s="39">
        <f t="shared" si="1347"/>
        <v>0</v>
      </c>
      <c r="N1585" s="39">
        <f t="shared" si="1347"/>
        <v>2</v>
      </c>
      <c r="O1585" s="39">
        <f>SUM(O1586:O1587)</f>
        <v>0.8</v>
      </c>
      <c r="P1585" s="39">
        <f t="shared" ref="P1585:V1585" si="1348">SUM(P1586:P1587)</f>
        <v>3582.0899999999997</v>
      </c>
      <c r="Q1585" s="39">
        <f t="shared" si="1348"/>
        <v>0</v>
      </c>
      <c r="R1585" s="39">
        <f t="shared" si="1348"/>
        <v>0</v>
      </c>
      <c r="S1585" s="39">
        <f t="shared" si="1348"/>
        <v>3582.0899999999997</v>
      </c>
      <c r="T1585" s="39">
        <f t="shared" si="1348"/>
        <v>0</v>
      </c>
      <c r="U1585" s="39">
        <f t="shared" si="1348"/>
        <v>0.75</v>
      </c>
      <c r="V1585" s="39">
        <f t="shared" si="1348"/>
        <v>0</v>
      </c>
      <c r="W1585" s="39">
        <f t="shared" ref="W1585:AC1585" si="1349">SUM(W1586:W1587)</f>
        <v>18932.59</v>
      </c>
      <c r="X1585" s="39">
        <f t="shared" si="1349"/>
        <v>0</v>
      </c>
      <c r="Y1585" s="39">
        <f t="shared" si="1349"/>
        <v>0</v>
      </c>
      <c r="Z1585" s="39">
        <f t="shared" si="1349"/>
        <v>18932.59</v>
      </c>
      <c r="AA1585" s="39">
        <f t="shared" si="1349"/>
        <v>0</v>
      </c>
      <c r="AB1585" s="39">
        <f t="shared" si="1349"/>
        <v>0</v>
      </c>
      <c r="AC1585" s="39">
        <f t="shared" si="1349"/>
        <v>0</v>
      </c>
      <c r="AD1585" s="39">
        <f t="shared" ref="AD1585:AJ1585" si="1350">SUM(AD1586:AD1587)</f>
        <v>0</v>
      </c>
      <c r="AE1585" s="39">
        <f t="shared" si="1350"/>
        <v>0</v>
      </c>
      <c r="AF1585" s="39">
        <f t="shared" si="1350"/>
        <v>0</v>
      </c>
      <c r="AG1585" s="39">
        <f t="shared" si="1350"/>
        <v>0</v>
      </c>
      <c r="AH1585" s="39">
        <f t="shared" si="1350"/>
        <v>0</v>
      </c>
      <c r="AI1585" s="39">
        <f t="shared" si="1350"/>
        <v>0</v>
      </c>
      <c r="AJ1585" s="39">
        <f t="shared" si="1350"/>
        <v>0</v>
      </c>
      <c r="AK1585" s="39">
        <f t="shared" ref="AK1585:AQ1585" si="1351">SUM(AK1586:AK1587)</f>
        <v>0</v>
      </c>
      <c r="AL1585" s="39">
        <f t="shared" si="1351"/>
        <v>0</v>
      </c>
      <c r="AM1585" s="39">
        <f t="shared" si="1351"/>
        <v>0</v>
      </c>
      <c r="AN1585" s="39">
        <f t="shared" si="1351"/>
        <v>0</v>
      </c>
      <c r="AO1585" s="39">
        <f t="shared" si="1351"/>
        <v>0</v>
      </c>
      <c r="AP1585" s="39">
        <f t="shared" si="1351"/>
        <v>0</v>
      </c>
      <c r="AQ1585" s="39">
        <f t="shared" si="1351"/>
        <v>0</v>
      </c>
      <c r="AR1585" s="39">
        <f t="shared" ref="AR1585:AV1585" si="1352">SUM(AR1586:AR1587)</f>
        <v>0</v>
      </c>
      <c r="AS1585" s="39">
        <f t="shared" si="1352"/>
        <v>0</v>
      </c>
      <c r="AT1585" s="39">
        <f t="shared" si="1352"/>
        <v>0</v>
      </c>
      <c r="AU1585" s="39">
        <f t="shared" si="1352"/>
        <v>0</v>
      </c>
      <c r="AV1585" s="39">
        <f t="shared" si="1352"/>
        <v>0</v>
      </c>
    </row>
    <row r="1586" spans="1:48" ht="191.25" x14ac:dyDescent="0.5">
      <c r="A1586" s="53">
        <v>1451</v>
      </c>
      <c r="B1586" s="56" t="s">
        <v>3025</v>
      </c>
      <c r="C1586" s="34" t="s">
        <v>3026</v>
      </c>
      <c r="D1586" s="57">
        <v>2019</v>
      </c>
      <c r="E1586" s="57">
        <v>2020</v>
      </c>
      <c r="F1586" s="36">
        <v>18166.57</v>
      </c>
      <c r="G1586" s="34">
        <f>N1586+U1586+AB1586+AI1586+AP1586</f>
        <v>2</v>
      </c>
      <c r="H1586" s="34">
        <f>O1586+V1586+AC1586+AJ1586+AQ1586</f>
        <v>0.8</v>
      </c>
      <c r="I1586" s="34">
        <f>J1586+K1586+L1586</f>
        <v>18166.330000000002</v>
      </c>
      <c r="J1586" s="34">
        <f t="shared" ref="J1586:M1587" si="1353">Q1586+X1586+AE1586+AL1586+AS1586</f>
        <v>0</v>
      </c>
      <c r="K1586" s="34">
        <f t="shared" si="1353"/>
        <v>0</v>
      </c>
      <c r="L1586" s="34">
        <f t="shared" si="1353"/>
        <v>18166.330000000002</v>
      </c>
      <c r="M1586" s="34">
        <f t="shared" si="1353"/>
        <v>0</v>
      </c>
      <c r="N1586" s="37">
        <v>2</v>
      </c>
      <c r="O1586" s="37">
        <v>0.8</v>
      </c>
      <c r="P1586" s="34">
        <f t="shared" ref="P1586:P1587" si="1354">Q1586+R1586+S1586</f>
        <v>3497.49</v>
      </c>
      <c r="Q1586" s="34">
        <v>0</v>
      </c>
      <c r="R1586" s="34">
        <v>0</v>
      </c>
      <c r="S1586" s="37">
        <v>3497.49</v>
      </c>
      <c r="T1586" s="34">
        <v>0</v>
      </c>
      <c r="U1586" s="37">
        <v>0</v>
      </c>
      <c r="V1586" s="37">
        <v>0</v>
      </c>
      <c r="W1586" s="34">
        <f t="shared" ref="W1586:W1587" si="1355">X1586+Y1586+Z1586</f>
        <v>14668.84</v>
      </c>
      <c r="X1586" s="34">
        <v>0</v>
      </c>
      <c r="Y1586" s="34">
        <v>0</v>
      </c>
      <c r="Z1586" s="37">
        <v>14668.84</v>
      </c>
      <c r="AA1586" s="34">
        <v>0</v>
      </c>
      <c r="AB1586" s="37">
        <v>0</v>
      </c>
      <c r="AC1586" s="37">
        <v>0</v>
      </c>
      <c r="AD1586" s="34">
        <f t="shared" ref="AD1586:AD1587" si="1356">AE1586+AF1586+AG1586</f>
        <v>0</v>
      </c>
      <c r="AE1586" s="34">
        <v>0</v>
      </c>
      <c r="AF1586" s="34">
        <v>0</v>
      </c>
      <c r="AG1586" s="37">
        <v>0</v>
      </c>
      <c r="AH1586" s="34">
        <v>0</v>
      </c>
      <c r="AI1586" s="37">
        <v>0</v>
      </c>
      <c r="AJ1586" s="37">
        <v>0</v>
      </c>
      <c r="AK1586" s="34">
        <f t="shared" ref="AK1586:AK1587" si="1357">AL1586+AM1586+AN1586</f>
        <v>0</v>
      </c>
      <c r="AL1586" s="34">
        <v>0</v>
      </c>
      <c r="AM1586" s="34">
        <v>0</v>
      </c>
      <c r="AN1586" s="37">
        <v>0</v>
      </c>
      <c r="AO1586" s="34">
        <v>0</v>
      </c>
      <c r="AP1586" s="34">
        <v>0</v>
      </c>
      <c r="AQ1586" s="34">
        <v>0</v>
      </c>
      <c r="AR1586" s="34">
        <f t="shared" ref="AR1586:AR1587" si="1358">AS1586+AT1586+AU1586</f>
        <v>0</v>
      </c>
      <c r="AS1586" s="34">
        <v>0</v>
      </c>
      <c r="AT1586" s="34">
        <v>0</v>
      </c>
      <c r="AU1586" s="34">
        <v>0</v>
      </c>
      <c r="AV1586" s="34">
        <v>0</v>
      </c>
    </row>
    <row r="1587" spans="1:48" ht="153" x14ac:dyDescent="0.5">
      <c r="A1587" s="53">
        <v>1452</v>
      </c>
      <c r="B1587" s="56" t="s">
        <v>3027</v>
      </c>
      <c r="C1587" s="34" t="s">
        <v>3028</v>
      </c>
      <c r="D1587" s="57">
        <v>2020</v>
      </c>
      <c r="E1587" s="57">
        <v>2021</v>
      </c>
      <c r="F1587" s="36">
        <v>4348.3500000000004</v>
      </c>
      <c r="G1587" s="34">
        <f>N1587+U1587+AB1587+AI1587+AP1587</f>
        <v>0.75</v>
      </c>
      <c r="H1587" s="34">
        <f>O1587+V1587+AC1587+AJ1587+AQ1587</f>
        <v>0</v>
      </c>
      <c r="I1587" s="34">
        <f>J1587+K1587+L1587</f>
        <v>4348.3500000000004</v>
      </c>
      <c r="J1587" s="34">
        <f t="shared" si="1353"/>
        <v>0</v>
      </c>
      <c r="K1587" s="34">
        <f t="shared" si="1353"/>
        <v>0</v>
      </c>
      <c r="L1587" s="34">
        <f t="shared" si="1353"/>
        <v>4348.3500000000004</v>
      </c>
      <c r="M1587" s="34">
        <f t="shared" si="1353"/>
        <v>0</v>
      </c>
      <c r="N1587" s="37">
        <v>0</v>
      </c>
      <c r="O1587" s="37">
        <v>0</v>
      </c>
      <c r="P1587" s="34">
        <f t="shared" si="1354"/>
        <v>84.6</v>
      </c>
      <c r="Q1587" s="34">
        <v>0</v>
      </c>
      <c r="R1587" s="34">
        <v>0</v>
      </c>
      <c r="S1587" s="37">
        <v>84.6</v>
      </c>
      <c r="T1587" s="34">
        <v>0</v>
      </c>
      <c r="U1587" s="37">
        <v>0.75</v>
      </c>
      <c r="V1587" s="37">
        <v>0</v>
      </c>
      <c r="W1587" s="34">
        <f t="shared" si="1355"/>
        <v>4263.75</v>
      </c>
      <c r="X1587" s="34">
        <v>0</v>
      </c>
      <c r="Y1587" s="34">
        <v>0</v>
      </c>
      <c r="Z1587" s="37">
        <v>4263.75</v>
      </c>
      <c r="AA1587" s="34">
        <v>0</v>
      </c>
      <c r="AB1587" s="37">
        <v>0</v>
      </c>
      <c r="AC1587" s="37">
        <v>0</v>
      </c>
      <c r="AD1587" s="34">
        <f t="shared" si="1356"/>
        <v>0</v>
      </c>
      <c r="AE1587" s="34">
        <v>0</v>
      </c>
      <c r="AF1587" s="34">
        <v>0</v>
      </c>
      <c r="AG1587" s="37">
        <v>0</v>
      </c>
      <c r="AH1587" s="34">
        <v>0</v>
      </c>
      <c r="AI1587" s="37">
        <v>0</v>
      </c>
      <c r="AJ1587" s="37">
        <v>0</v>
      </c>
      <c r="AK1587" s="34">
        <f t="shared" si="1357"/>
        <v>0</v>
      </c>
      <c r="AL1587" s="34">
        <v>0</v>
      </c>
      <c r="AM1587" s="34">
        <v>0</v>
      </c>
      <c r="AN1587" s="37">
        <v>0</v>
      </c>
      <c r="AO1587" s="34">
        <v>0</v>
      </c>
      <c r="AP1587" s="34">
        <v>0</v>
      </c>
      <c r="AQ1587" s="34">
        <v>0</v>
      </c>
      <c r="AR1587" s="34">
        <f t="shared" si="1358"/>
        <v>0</v>
      </c>
      <c r="AS1587" s="34">
        <v>0</v>
      </c>
      <c r="AT1587" s="34">
        <v>0</v>
      </c>
      <c r="AU1587" s="34">
        <v>0</v>
      </c>
      <c r="AV1587" s="34">
        <v>0</v>
      </c>
    </row>
    <row r="1588" spans="1:48" ht="38.25" x14ac:dyDescent="0.5">
      <c r="A1588" s="53"/>
      <c r="B1588" s="54" t="s">
        <v>1002</v>
      </c>
      <c r="C1588" s="38"/>
      <c r="D1588" s="63"/>
      <c r="E1588" s="63"/>
      <c r="F1588" s="39">
        <f>SUM(F1589:F1590)</f>
        <v>6614.4227800000008</v>
      </c>
      <c r="G1588" s="39">
        <f t="shared" ref="G1588:AV1588" si="1359">SUM(G1589:G1590)</f>
        <v>0.17</v>
      </c>
      <c r="H1588" s="39">
        <f t="shared" si="1359"/>
        <v>0</v>
      </c>
      <c r="I1588" s="39">
        <f t="shared" si="1359"/>
        <v>4481.72</v>
      </c>
      <c r="J1588" s="39">
        <f t="shared" si="1359"/>
        <v>0</v>
      </c>
      <c r="K1588" s="39">
        <f t="shared" si="1359"/>
        <v>0</v>
      </c>
      <c r="L1588" s="39">
        <f t="shared" si="1359"/>
        <v>4481.72</v>
      </c>
      <c r="M1588" s="39">
        <f t="shared" si="1359"/>
        <v>0</v>
      </c>
      <c r="N1588" s="39">
        <f t="shared" si="1359"/>
        <v>0.17</v>
      </c>
      <c r="O1588" s="39">
        <f t="shared" si="1359"/>
        <v>0</v>
      </c>
      <c r="P1588" s="39">
        <f t="shared" si="1359"/>
        <v>4481.72</v>
      </c>
      <c r="Q1588" s="39">
        <f t="shared" si="1359"/>
        <v>0</v>
      </c>
      <c r="R1588" s="39">
        <f t="shared" si="1359"/>
        <v>0</v>
      </c>
      <c r="S1588" s="39">
        <f t="shared" si="1359"/>
        <v>4481.72</v>
      </c>
      <c r="T1588" s="39">
        <f t="shared" si="1359"/>
        <v>0</v>
      </c>
      <c r="U1588" s="39">
        <f>SUM(U1589:U1590)</f>
        <v>0</v>
      </c>
      <c r="V1588" s="39">
        <f t="shared" si="1359"/>
        <v>0</v>
      </c>
      <c r="W1588" s="39">
        <f t="shared" si="1359"/>
        <v>0</v>
      </c>
      <c r="X1588" s="39">
        <f t="shared" si="1359"/>
        <v>0</v>
      </c>
      <c r="Y1588" s="39">
        <f t="shared" si="1359"/>
        <v>0</v>
      </c>
      <c r="Z1588" s="39">
        <f t="shared" si="1359"/>
        <v>0</v>
      </c>
      <c r="AA1588" s="39">
        <f t="shared" si="1359"/>
        <v>0</v>
      </c>
      <c r="AB1588" s="39">
        <f t="shared" si="1359"/>
        <v>0</v>
      </c>
      <c r="AC1588" s="39">
        <f t="shared" si="1359"/>
        <v>0</v>
      </c>
      <c r="AD1588" s="39">
        <f t="shared" si="1359"/>
        <v>0</v>
      </c>
      <c r="AE1588" s="39">
        <f t="shared" si="1359"/>
        <v>0</v>
      </c>
      <c r="AF1588" s="39">
        <f t="shared" si="1359"/>
        <v>0</v>
      </c>
      <c r="AG1588" s="39">
        <f t="shared" si="1359"/>
        <v>0</v>
      </c>
      <c r="AH1588" s="39">
        <f t="shared" si="1359"/>
        <v>0</v>
      </c>
      <c r="AI1588" s="39">
        <f t="shared" si="1359"/>
        <v>0</v>
      </c>
      <c r="AJ1588" s="39">
        <f t="shared" si="1359"/>
        <v>0</v>
      </c>
      <c r="AK1588" s="39">
        <f t="shared" si="1359"/>
        <v>0</v>
      </c>
      <c r="AL1588" s="39">
        <f t="shared" si="1359"/>
        <v>0</v>
      </c>
      <c r="AM1588" s="39">
        <f t="shared" si="1359"/>
        <v>0</v>
      </c>
      <c r="AN1588" s="39">
        <f t="shared" si="1359"/>
        <v>0</v>
      </c>
      <c r="AO1588" s="39">
        <f t="shared" si="1359"/>
        <v>0</v>
      </c>
      <c r="AP1588" s="39">
        <f t="shared" si="1359"/>
        <v>0</v>
      </c>
      <c r="AQ1588" s="39">
        <f t="shared" si="1359"/>
        <v>0</v>
      </c>
      <c r="AR1588" s="39">
        <f t="shared" si="1359"/>
        <v>0</v>
      </c>
      <c r="AS1588" s="39">
        <f t="shared" si="1359"/>
        <v>0</v>
      </c>
      <c r="AT1588" s="39">
        <f t="shared" si="1359"/>
        <v>0</v>
      </c>
      <c r="AU1588" s="39">
        <f t="shared" si="1359"/>
        <v>0</v>
      </c>
      <c r="AV1588" s="39">
        <f t="shared" si="1359"/>
        <v>0</v>
      </c>
    </row>
    <row r="1589" spans="1:48" ht="153" x14ac:dyDescent="0.5">
      <c r="A1589" s="53">
        <v>1453</v>
      </c>
      <c r="B1589" s="56" t="s">
        <v>3029</v>
      </c>
      <c r="C1589" s="34" t="s">
        <v>3030</v>
      </c>
      <c r="D1589" s="57">
        <v>2015</v>
      </c>
      <c r="E1589" s="57">
        <v>2020</v>
      </c>
      <c r="F1589" s="36">
        <v>6294.2722700000004</v>
      </c>
      <c r="G1589" s="34">
        <f>N1589+U1589+AB1589+AI1589+AP1589</f>
        <v>0</v>
      </c>
      <c r="H1589" s="34">
        <f>O1589+V1589+AC1589+AJ1589+AQ1589</f>
        <v>0</v>
      </c>
      <c r="I1589" s="34">
        <f>J1589+K1589+L1589</f>
        <v>4361.7</v>
      </c>
      <c r="J1589" s="34">
        <f t="shared" ref="J1589:M1590" si="1360">Q1589+X1589+AE1589+AL1589+AS1589</f>
        <v>0</v>
      </c>
      <c r="K1589" s="34">
        <f t="shared" si="1360"/>
        <v>0</v>
      </c>
      <c r="L1589" s="34">
        <f t="shared" si="1360"/>
        <v>4361.7</v>
      </c>
      <c r="M1589" s="34">
        <f t="shared" si="1360"/>
        <v>0</v>
      </c>
      <c r="N1589" s="37">
        <v>0</v>
      </c>
      <c r="O1589" s="37">
        <v>0</v>
      </c>
      <c r="P1589" s="34">
        <f t="shared" ref="P1589:P1590" si="1361">Q1589+R1589+S1589</f>
        <v>4361.7</v>
      </c>
      <c r="Q1589" s="34">
        <v>0</v>
      </c>
      <c r="R1589" s="34">
        <v>0</v>
      </c>
      <c r="S1589" s="37">
        <v>4361.7</v>
      </c>
      <c r="T1589" s="34">
        <v>0</v>
      </c>
      <c r="U1589" s="37">
        <v>0</v>
      </c>
      <c r="V1589" s="37">
        <v>0</v>
      </c>
      <c r="W1589" s="34">
        <f t="shared" ref="W1589:W1590" si="1362">X1589+Y1589+Z1589</f>
        <v>0</v>
      </c>
      <c r="X1589" s="34">
        <v>0</v>
      </c>
      <c r="Y1589" s="34">
        <v>0</v>
      </c>
      <c r="Z1589" s="37">
        <v>0</v>
      </c>
      <c r="AA1589" s="34">
        <v>0</v>
      </c>
      <c r="AB1589" s="37">
        <v>0</v>
      </c>
      <c r="AC1589" s="37">
        <v>0</v>
      </c>
      <c r="AD1589" s="34">
        <f t="shared" ref="AD1589:AD1590" si="1363">AE1589+AF1589+AG1589</f>
        <v>0</v>
      </c>
      <c r="AE1589" s="34">
        <v>0</v>
      </c>
      <c r="AF1589" s="34">
        <v>0</v>
      </c>
      <c r="AG1589" s="37">
        <v>0</v>
      </c>
      <c r="AH1589" s="34">
        <v>0</v>
      </c>
      <c r="AI1589" s="37">
        <v>0</v>
      </c>
      <c r="AJ1589" s="37">
        <v>0</v>
      </c>
      <c r="AK1589" s="34">
        <f t="shared" ref="AK1589:AK1590" si="1364">AL1589+AM1589+AN1589</f>
        <v>0</v>
      </c>
      <c r="AL1589" s="34">
        <v>0</v>
      </c>
      <c r="AM1589" s="34">
        <v>0</v>
      </c>
      <c r="AN1589" s="37">
        <v>0</v>
      </c>
      <c r="AO1589" s="34">
        <v>0</v>
      </c>
      <c r="AP1589" s="34">
        <v>0</v>
      </c>
      <c r="AQ1589" s="34">
        <v>0</v>
      </c>
      <c r="AR1589" s="34">
        <f t="shared" ref="AR1589:AR1590" si="1365">AS1589+AT1589+AU1589</f>
        <v>0</v>
      </c>
      <c r="AS1589" s="34">
        <v>0</v>
      </c>
      <c r="AT1589" s="34">
        <v>0</v>
      </c>
      <c r="AU1589" s="34">
        <v>0</v>
      </c>
      <c r="AV1589" s="34">
        <v>0</v>
      </c>
    </row>
    <row r="1590" spans="1:48" ht="153" x14ac:dyDescent="0.5">
      <c r="A1590" s="53">
        <v>1454</v>
      </c>
      <c r="B1590" s="56" t="s">
        <v>3031</v>
      </c>
      <c r="C1590" s="34" t="s">
        <v>3032</v>
      </c>
      <c r="D1590" s="57">
        <v>2020</v>
      </c>
      <c r="E1590" s="57">
        <v>2020</v>
      </c>
      <c r="F1590" s="36">
        <v>320.15051</v>
      </c>
      <c r="G1590" s="34">
        <f>N1590+U1590+AB1590+AI1590+AP1590</f>
        <v>0.17</v>
      </c>
      <c r="H1590" s="34">
        <f>O1590+V1590+AC1590+AJ1590+AQ1590</f>
        <v>0</v>
      </c>
      <c r="I1590" s="34">
        <f>J1590+K1590+L1590</f>
        <v>120.02</v>
      </c>
      <c r="J1590" s="34">
        <f t="shared" si="1360"/>
        <v>0</v>
      </c>
      <c r="K1590" s="34">
        <f t="shared" si="1360"/>
        <v>0</v>
      </c>
      <c r="L1590" s="34">
        <f t="shared" si="1360"/>
        <v>120.02</v>
      </c>
      <c r="M1590" s="34">
        <f t="shared" si="1360"/>
        <v>0</v>
      </c>
      <c r="N1590" s="37">
        <v>0.17</v>
      </c>
      <c r="O1590" s="37">
        <v>0</v>
      </c>
      <c r="P1590" s="34">
        <f t="shared" si="1361"/>
        <v>120.02</v>
      </c>
      <c r="Q1590" s="34">
        <v>0</v>
      </c>
      <c r="R1590" s="34">
        <v>0</v>
      </c>
      <c r="S1590" s="36">
        <v>120.02</v>
      </c>
      <c r="T1590" s="34">
        <v>0</v>
      </c>
      <c r="U1590" s="37">
        <v>0</v>
      </c>
      <c r="V1590" s="37">
        <v>0</v>
      </c>
      <c r="W1590" s="34">
        <f t="shared" si="1362"/>
        <v>0</v>
      </c>
      <c r="X1590" s="34">
        <v>0</v>
      </c>
      <c r="Y1590" s="34">
        <v>0</v>
      </c>
      <c r="Z1590" s="37">
        <v>0</v>
      </c>
      <c r="AA1590" s="34">
        <v>0</v>
      </c>
      <c r="AB1590" s="37">
        <v>0</v>
      </c>
      <c r="AC1590" s="37">
        <v>0</v>
      </c>
      <c r="AD1590" s="34">
        <f t="shared" si="1363"/>
        <v>0</v>
      </c>
      <c r="AE1590" s="34">
        <v>0</v>
      </c>
      <c r="AF1590" s="34">
        <v>0</v>
      </c>
      <c r="AG1590" s="37">
        <v>0</v>
      </c>
      <c r="AH1590" s="34">
        <v>0</v>
      </c>
      <c r="AI1590" s="37">
        <v>0</v>
      </c>
      <c r="AJ1590" s="37">
        <v>0</v>
      </c>
      <c r="AK1590" s="34">
        <f t="shared" si="1364"/>
        <v>0</v>
      </c>
      <c r="AL1590" s="34">
        <v>0</v>
      </c>
      <c r="AM1590" s="34">
        <v>0</v>
      </c>
      <c r="AN1590" s="37">
        <v>0</v>
      </c>
      <c r="AO1590" s="34">
        <v>0</v>
      </c>
      <c r="AP1590" s="34">
        <v>0</v>
      </c>
      <c r="AQ1590" s="34">
        <v>0</v>
      </c>
      <c r="AR1590" s="34">
        <f t="shared" si="1365"/>
        <v>0</v>
      </c>
      <c r="AS1590" s="34">
        <v>0</v>
      </c>
      <c r="AT1590" s="34">
        <v>0</v>
      </c>
      <c r="AU1590" s="34">
        <v>0</v>
      </c>
      <c r="AV1590" s="34">
        <v>0</v>
      </c>
    </row>
    <row r="1591" spans="1:48" ht="38.25" x14ac:dyDescent="0.5">
      <c r="A1591" s="53"/>
      <c r="B1591" s="54" t="s">
        <v>1196</v>
      </c>
      <c r="C1591" s="38"/>
      <c r="D1591" s="63"/>
      <c r="E1591" s="63"/>
      <c r="F1591" s="39">
        <f>SUM(F1592:F1617)</f>
        <v>729603.27616000001</v>
      </c>
      <c r="G1591" s="39">
        <f>SUM(G1592:G1617)</f>
        <v>48.783000000000008</v>
      </c>
      <c r="H1591" s="39">
        <f>SUM(H1592:H1617)</f>
        <v>18.430000000000003</v>
      </c>
      <c r="I1591" s="39">
        <f t="shared" ref="I1591:O1591" si="1366">SUM(I1592:I1617)</f>
        <v>481468.43999999994</v>
      </c>
      <c r="J1591" s="39">
        <f t="shared" si="1366"/>
        <v>0</v>
      </c>
      <c r="K1591" s="39">
        <f t="shared" si="1366"/>
        <v>0</v>
      </c>
      <c r="L1591" s="39">
        <f t="shared" si="1366"/>
        <v>481468.43999999994</v>
      </c>
      <c r="M1591" s="39">
        <f t="shared" si="1366"/>
        <v>0</v>
      </c>
      <c r="N1591" s="39">
        <f t="shared" si="1366"/>
        <v>15.703999999999999</v>
      </c>
      <c r="O1591" s="39">
        <f t="shared" si="1366"/>
        <v>5.0199999999999996</v>
      </c>
      <c r="P1591" s="39">
        <f t="shared" ref="P1591:V1591" si="1367">SUM(P1592:P1617)</f>
        <v>224434.66000000003</v>
      </c>
      <c r="Q1591" s="39">
        <f t="shared" si="1367"/>
        <v>0</v>
      </c>
      <c r="R1591" s="39">
        <f t="shared" si="1367"/>
        <v>0</v>
      </c>
      <c r="S1591" s="39">
        <f t="shared" si="1367"/>
        <v>224434.66000000003</v>
      </c>
      <c r="T1591" s="39">
        <f t="shared" si="1367"/>
        <v>0</v>
      </c>
      <c r="U1591" s="39">
        <f t="shared" si="1367"/>
        <v>18.478999999999999</v>
      </c>
      <c r="V1591" s="39">
        <f t="shared" si="1367"/>
        <v>7.01</v>
      </c>
      <c r="W1591" s="39">
        <f t="shared" ref="W1591:AC1591" si="1368">SUM(W1592:W1617)</f>
        <v>134726.54</v>
      </c>
      <c r="X1591" s="39">
        <f t="shared" si="1368"/>
        <v>0</v>
      </c>
      <c r="Y1591" s="39">
        <f t="shared" si="1368"/>
        <v>0</v>
      </c>
      <c r="Z1591" s="39">
        <f t="shared" si="1368"/>
        <v>134726.54</v>
      </c>
      <c r="AA1591" s="39">
        <f t="shared" si="1368"/>
        <v>0</v>
      </c>
      <c r="AB1591" s="39">
        <f t="shared" si="1368"/>
        <v>14.600000000000001</v>
      </c>
      <c r="AC1591" s="39">
        <f t="shared" si="1368"/>
        <v>6.4</v>
      </c>
      <c r="AD1591" s="39">
        <f t="shared" ref="AD1591:AJ1591" si="1369">SUM(AD1592:AD1617)</f>
        <v>122307.24</v>
      </c>
      <c r="AE1591" s="39">
        <f t="shared" si="1369"/>
        <v>0</v>
      </c>
      <c r="AF1591" s="39">
        <f t="shared" si="1369"/>
        <v>0</v>
      </c>
      <c r="AG1591" s="39">
        <f t="shared" si="1369"/>
        <v>122307.24</v>
      </c>
      <c r="AH1591" s="39">
        <f t="shared" si="1369"/>
        <v>0</v>
      </c>
      <c r="AI1591" s="39">
        <f t="shared" si="1369"/>
        <v>0</v>
      </c>
      <c r="AJ1591" s="39">
        <f t="shared" si="1369"/>
        <v>0</v>
      </c>
      <c r="AK1591" s="39">
        <f t="shared" ref="AK1591:AQ1591" si="1370">SUM(AK1592:AK1617)</f>
        <v>0</v>
      </c>
      <c r="AL1591" s="39">
        <f t="shared" si="1370"/>
        <v>0</v>
      </c>
      <c r="AM1591" s="39">
        <f t="shared" si="1370"/>
        <v>0</v>
      </c>
      <c r="AN1591" s="39">
        <f t="shared" si="1370"/>
        <v>0</v>
      </c>
      <c r="AO1591" s="39">
        <f t="shared" si="1370"/>
        <v>0</v>
      </c>
      <c r="AP1591" s="39">
        <f t="shared" si="1370"/>
        <v>0</v>
      </c>
      <c r="AQ1591" s="39">
        <f t="shared" si="1370"/>
        <v>0</v>
      </c>
      <c r="AR1591" s="39">
        <f t="shared" ref="AR1591:AV1591" si="1371">SUM(AR1592:AR1617)</f>
        <v>0</v>
      </c>
      <c r="AS1591" s="39">
        <f t="shared" si="1371"/>
        <v>0</v>
      </c>
      <c r="AT1591" s="39">
        <f t="shared" si="1371"/>
        <v>0</v>
      </c>
      <c r="AU1591" s="39">
        <f t="shared" si="1371"/>
        <v>0</v>
      </c>
      <c r="AV1591" s="39">
        <f t="shared" si="1371"/>
        <v>0</v>
      </c>
    </row>
    <row r="1592" spans="1:48" ht="191.25" x14ac:dyDescent="0.5">
      <c r="A1592" s="53">
        <v>1455</v>
      </c>
      <c r="B1592" s="56" t="s">
        <v>3033</v>
      </c>
      <c r="C1592" s="34" t="s">
        <v>3034</v>
      </c>
      <c r="D1592" s="57">
        <v>2016</v>
      </c>
      <c r="E1592" s="57">
        <v>2021</v>
      </c>
      <c r="F1592" s="36">
        <v>27700.44</v>
      </c>
      <c r="G1592" s="34">
        <f t="shared" ref="G1592:G1617" si="1372">N1592+U1592+AB1592+AI1592+AP1592</f>
        <v>2.7</v>
      </c>
      <c r="H1592" s="34">
        <f t="shared" ref="H1592:H1617" si="1373">O1592+V1592+AC1592+AJ1592+AQ1592</f>
        <v>2</v>
      </c>
      <c r="I1592" s="34">
        <f t="shared" ref="I1592:I1617" si="1374">J1592+K1592+L1592</f>
        <v>22530.27</v>
      </c>
      <c r="J1592" s="34">
        <f t="shared" ref="J1592:J1617" si="1375">Q1592+X1592+AE1592+AL1592+AS1592</f>
        <v>0</v>
      </c>
      <c r="K1592" s="34">
        <f t="shared" ref="K1592:K1617" si="1376">R1592+Y1592+AF1592+AM1592+AT1592</f>
        <v>0</v>
      </c>
      <c r="L1592" s="34">
        <f t="shared" ref="L1592:L1617" si="1377">S1592+Z1592+AG1592+AN1592+AU1592</f>
        <v>22530.27</v>
      </c>
      <c r="M1592" s="34">
        <f t="shared" ref="M1592:M1617" si="1378">T1592+AA1592+AH1592+AO1592+AV1592</f>
        <v>0</v>
      </c>
      <c r="N1592" s="37">
        <v>0</v>
      </c>
      <c r="O1592" s="37">
        <v>0</v>
      </c>
      <c r="P1592" s="34">
        <f t="shared" ref="P1592:P1617" si="1379">Q1592+R1592+S1592</f>
        <v>157.61000000000001</v>
      </c>
      <c r="Q1592" s="34">
        <v>0</v>
      </c>
      <c r="R1592" s="34">
        <v>0</v>
      </c>
      <c r="S1592" s="37">
        <v>157.61000000000001</v>
      </c>
      <c r="T1592" s="34">
        <v>0</v>
      </c>
      <c r="U1592" s="37">
        <v>2.7</v>
      </c>
      <c r="V1592" s="37">
        <v>2</v>
      </c>
      <c r="W1592" s="34">
        <f t="shared" ref="W1592:W1617" si="1380">X1592+Y1592+Z1592</f>
        <v>2067.1</v>
      </c>
      <c r="X1592" s="34">
        <v>0</v>
      </c>
      <c r="Y1592" s="34">
        <v>0</v>
      </c>
      <c r="Z1592" s="37">
        <v>2067.1</v>
      </c>
      <c r="AA1592" s="34">
        <v>0</v>
      </c>
      <c r="AB1592" s="37">
        <v>0</v>
      </c>
      <c r="AC1592" s="37">
        <v>0</v>
      </c>
      <c r="AD1592" s="34">
        <f t="shared" ref="AD1592:AD1617" si="1381">AE1592+AF1592+AG1592</f>
        <v>20305.560000000001</v>
      </c>
      <c r="AE1592" s="34">
        <v>0</v>
      </c>
      <c r="AF1592" s="34">
        <v>0</v>
      </c>
      <c r="AG1592" s="37">
        <v>20305.560000000001</v>
      </c>
      <c r="AH1592" s="34">
        <v>0</v>
      </c>
      <c r="AI1592" s="37">
        <v>0</v>
      </c>
      <c r="AJ1592" s="37">
        <v>0</v>
      </c>
      <c r="AK1592" s="34">
        <f t="shared" ref="AK1592:AK1617" si="1382">AL1592+AM1592+AN1592</f>
        <v>0</v>
      </c>
      <c r="AL1592" s="34">
        <v>0</v>
      </c>
      <c r="AM1592" s="34">
        <v>0</v>
      </c>
      <c r="AN1592" s="37">
        <v>0</v>
      </c>
      <c r="AO1592" s="34">
        <v>0</v>
      </c>
      <c r="AP1592" s="34">
        <v>0</v>
      </c>
      <c r="AQ1592" s="34">
        <v>0</v>
      </c>
      <c r="AR1592" s="34">
        <f t="shared" ref="AR1592:AR1617" si="1383">AS1592+AT1592+AU1592</f>
        <v>0</v>
      </c>
      <c r="AS1592" s="34">
        <v>0</v>
      </c>
      <c r="AT1592" s="34">
        <v>0</v>
      </c>
      <c r="AU1592" s="34">
        <v>0</v>
      </c>
      <c r="AV1592" s="34">
        <v>0</v>
      </c>
    </row>
    <row r="1593" spans="1:48" ht="191.25" x14ac:dyDescent="0.5">
      <c r="A1593" s="53">
        <v>1456</v>
      </c>
      <c r="B1593" s="56" t="s">
        <v>3035</v>
      </c>
      <c r="C1593" s="34" t="s">
        <v>3036</v>
      </c>
      <c r="D1593" s="57">
        <v>2017</v>
      </c>
      <c r="E1593" s="57">
        <v>2021</v>
      </c>
      <c r="F1593" s="36">
        <v>81581.98000000001</v>
      </c>
      <c r="G1593" s="34">
        <f t="shared" si="1372"/>
        <v>8.4</v>
      </c>
      <c r="H1593" s="34">
        <f t="shared" si="1373"/>
        <v>0</v>
      </c>
      <c r="I1593" s="34">
        <f t="shared" si="1374"/>
        <v>47635.040000000001</v>
      </c>
      <c r="J1593" s="34">
        <f t="shared" si="1375"/>
        <v>0</v>
      </c>
      <c r="K1593" s="34">
        <f t="shared" si="1376"/>
        <v>0</v>
      </c>
      <c r="L1593" s="34">
        <f t="shared" si="1377"/>
        <v>47635.040000000001</v>
      </c>
      <c r="M1593" s="34">
        <f t="shared" si="1378"/>
        <v>0</v>
      </c>
      <c r="N1593" s="37">
        <v>0</v>
      </c>
      <c r="O1593" s="37">
        <v>0</v>
      </c>
      <c r="P1593" s="34">
        <f t="shared" si="1379"/>
        <v>33367.230000000003</v>
      </c>
      <c r="Q1593" s="34">
        <v>0</v>
      </c>
      <c r="R1593" s="34">
        <v>0</v>
      </c>
      <c r="S1593" s="37">
        <v>33367.230000000003</v>
      </c>
      <c r="T1593" s="34">
        <v>0</v>
      </c>
      <c r="U1593" s="37">
        <v>8.4</v>
      </c>
      <c r="V1593" s="37">
        <v>0</v>
      </c>
      <c r="W1593" s="34">
        <f t="shared" si="1380"/>
        <v>14267.81</v>
      </c>
      <c r="X1593" s="34">
        <v>0</v>
      </c>
      <c r="Y1593" s="34">
        <v>0</v>
      </c>
      <c r="Z1593" s="37">
        <v>14267.81</v>
      </c>
      <c r="AA1593" s="34">
        <v>0</v>
      </c>
      <c r="AB1593" s="37">
        <v>0</v>
      </c>
      <c r="AC1593" s="37">
        <v>0</v>
      </c>
      <c r="AD1593" s="34">
        <f t="shared" si="1381"/>
        <v>0</v>
      </c>
      <c r="AE1593" s="34">
        <v>0</v>
      </c>
      <c r="AF1593" s="34">
        <v>0</v>
      </c>
      <c r="AG1593" s="37">
        <v>0</v>
      </c>
      <c r="AH1593" s="34">
        <v>0</v>
      </c>
      <c r="AI1593" s="37">
        <v>0</v>
      </c>
      <c r="AJ1593" s="37">
        <v>0</v>
      </c>
      <c r="AK1593" s="34">
        <f t="shared" si="1382"/>
        <v>0</v>
      </c>
      <c r="AL1593" s="34">
        <v>0</v>
      </c>
      <c r="AM1593" s="34">
        <v>0</v>
      </c>
      <c r="AN1593" s="37">
        <v>0</v>
      </c>
      <c r="AO1593" s="34">
        <v>0</v>
      </c>
      <c r="AP1593" s="34">
        <v>0</v>
      </c>
      <c r="AQ1593" s="34">
        <v>0</v>
      </c>
      <c r="AR1593" s="34">
        <f t="shared" si="1383"/>
        <v>0</v>
      </c>
      <c r="AS1593" s="34">
        <v>0</v>
      </c>
      <c r="AT1593" s="34">
        <v>0</v>
      </c>
      <c r="AU1593" s="34">
        <v>0</v>
      </c>
      <c r="AV1593" s="34">
        <v>0</v>
      </c>
    </row>
    <row r="1594" spans="1:48" ht="153" x14ac:dyDescent="0.5">
      <c r="A1594" s="53">
        <v>1457</v>
      </c>
      <c r="B1594" s="56" t="s">
        <v>3037</v>
      </c>
      <c r="C1594" s="34" t="s">
        <v>3038</v>
      </c>
      <c r="D1594" s="57">
        <v>2020</v>
      </c>
      <c r="E1594" s="57">
        <v>2021</v>
      </c>
      <c r="F1594" s="36">
        <v>425.38</v>
      </c>
      <c r="G1594" s="34">
        <f t="shared" si="1372"/>
        <v>0</v>
      </c>
      <c r="H1594" s="34">
        <f t="shared" si="1373"/>
        <v>0</v>
      </c>
      <c r="I1594" s="34">
        <f t="shared" si="1374"/>
        <v>425.38</v>
      </c>
      <c r="J1594" s="34">
        <f t="shared" si="1375"/>
        <v>0</v>
      </c>
      <c r="K1594" s="34">
        <f t="shared" si="1376"/>
        <v>0</v>
      </c>
      <c r="L1594" s="34">
        <f t="shared" si="1377"/>
        <v>425.38</v>
      </c>
      <c r="M1594" s="34">
        <f t="shared" si="1378"/>
        <v>0</v>
      </c>
      <c r="N1594" s="37">
        <v>0</v>
      </c>
      <c r="O1594" s="37">
        <v>0</v>
      </c>
      <c r="P1594" s="34">
        <f t="shared" si="1379"/>
        <v>10</v>
      </c>
      <c r="Q1594" s="34">
        <v>0</v>
      </c>
      <c r="R1594" s="34">
        <v>0</v>
      </c>
      <c r="S1594" s="37">
        <v>10</v>
      </c>
      <c r="T1594" s="34">
        <v>0</v>
      </c>
      <c r="U1594" s="37">
        <v>0</v>
      </c>
      <c r="V1594" s="37">
        <v>0</v>
      </c>
      <c r="W1594" s="34">
        <f t="shared" si="1380"/>
        <v>415.38</v>
      </c>
      <c r="X1594" s="34">
        <v>0</v>
      </c>
      <c r="Y1594" s="34">
        <v>0</v>
      </c>
      <c r="Z1594" s="37">
        <v>415.38</v>
      </c>
      <c r="AA1594" s="34">
        <v>0</v>
      </c>
      <c r="AB1594" s="37">
        <v>0</v>
      </c>
      <c r="AC1594" s="37">
        <v>0</v>
      </c>
      <c r="AD1594" s="34">
        <f t="shared" si="1381"/>
        <v>0</v>
      </c>
      <c r="AE1594" s="34">
        <v>0</v>
      </c>
      <c r="AF1594" s="34">
        <v>0</v>
      </c>
      <c r="AG1594" s="34">
        <v>0</v>
      </c>
      <c r="AH1594" s="34">
        <v>0</v>
      </c>
      <c r="AI1594" s="34">
        <v>0</v>
      </c>
      <c r="AJ1594" s="34">
        <v>0</v>
      </c>
      <c r="AK1594" s="34">
        <f t="shared" si="1382"/>
        <v>0</v>
      </c>
      <c r="AL1594" s="34">
        <v>0</v>
      </c>
      <c r="AM1594" s="34">
        <v>0</v>
      </c>
      <c r="AN1594" s="34">
        <v>0</v>
      </c>
      <c r="AO1594" s="34">
        <v>0</v>
      </c>
      <c r="AP1594" s="34">
        <v>0</v>
      </c>
      <c r="AQ1594" s="34">
        <v>0</v>
      </c>
      <c r="AR1594" s="34">
        <f t="shared" si="1383"/>
        <v>0</v>
      </c>
      <c r="AS1594" s="34">
        <v>0</v>
      </c>
      <c r="AT1594" s="34">
        <v>0</v>
      </c>
      <c r="AU1594" s="34">
        <v>0</v>
      </c>
      <c r="AV1594" s="34">
        <v>0</v>
      </c>
    </row>
    <row r="1595" spans="1:48" ht="191.25" x14ac:dyDescent="0.5">
      <c r="A1595" s="53">
        <v>1458</v>
      </c>
      <c r="B1595" s="56" t="s">
        <v>3039</v>
      </c>
      <c r="C1595" s="34" t="s">
        <v>3040</v>
      </c>
      <c r="D1595" s="57">
        <v>2017</v>
      </c>
      <c r="E1595" s="57">
        <v>2020</v>
      </c>
      <c r="F1595" s="36">
        <v>161058.39054999998</v>
      </c>
      <c r="G1595" s="34">
        <f t="shared" si="1372"/>
        <v>11.68</v>
      </c>
      <c r="H1595" s="34">
        <f t="shared" si="1373"/>
        <v>0</v>
      </c>
      <c r="I1595" s="34">
        <f t="shared" si="1374"/>
        <v>100373.11</v>
      </c>
      <c r="J1595" s="34">
        <f t="shared" si="1375"/>
        <v>0</v>
      </c>
      <c r="K1595" s="34">
        <f t="shared" si="1376"/>
        <v>0</v>
      </c>
      <c r="L1595" s="34">
        <f t="shared" si="1377"/>
        <v>100373.11</v>
      </c>
      <c r="M1595" s="34">
        <f t="shared" si="1378"/>
        <v>0</v>
      </c>
      <c r="N1595" s="37">
        <v>11.68</v>
      </c>
      <c r="O1595" s="37">
        <v>0</v>
      </c>
      <c r="P1595" s="34">
        <f t="shared" si="1379"/>
        <v>100373.11</v>
      </c>
      <c r="Q1595" s="34">
        <v>0</v>
      </c>
      <c r="R1595" s="34">
        <v>0</v>
      </c>
      <c r="S1595" s="37">
        <v>100373.11</v>
      </c>
      <c r="T1595" s="34">
        <v>0</v>
      </c>
      <c r="U1595" s="37">
        <v>0</v>
      </c>
      <c r="V1595" s="37">
        <v>0</v>
      </c>
      <c r="W1595" s="34">
        <f t="shared" si="1380"/>
        <v>0</v>
      </c>
      <c r="X1595" s="34">
        <v>0</v>
      </c>
      <c r="Y1595" s="34">
        <v>0</v>
      </c>
      <c r="Z1595" s="37">
        <v>0</v>
      </c>
      <c r="AA1595" s="34">
        <v>0</v>
      </c>
      <c r="AB1595" s="37">
        <v>0</v>
      </c>
      <c r="AC1595" s="37">
        <v>0</v>
      </c>
      <c r="AD1595" s="34">
        <f t="shared" si="1381"/>
        <v>0</v>
      </c>
      <c r="AE1595" s="34">
        <v>0</v>
      </c>
      <c r="AF1595" s="34">
        <v>0</v>
      </c>
      <c r="AG1595" s="37">
        <v>0</v>
      </c>
      <c r="AH1595" s="34">
        <v>0</v>
      </c>
      <c r="AI1595" s="37">
        <v>0</v>
      </c>
      <c r="AJ1595" s="37">
        <v>0</v>
      </c>
      <c r="AK1595" s="34">
        <f t="shared" si="1382"/>
        <v>0</v>
      </c>
      <c r="AL1595" s="34">
        <v>0</v>
      </c>
      <c r="AM1595" s="34">
        <v>0</v>
      </c>
      <c r="AN1595" s="37">
        <v>0</v>
      </c>
      <c r="AO1595" s="34">
        <v>0</v>
      </c>
      <c r="AP1595" s="34">
        <v>0</v>
      </c>
      <c r="AQ1595" s="34">
        <v>0</v>
      </c>
      <c r="AR1595" s="34">
        <f t="shared" si="1383"/>
        <v>0</v>
      </c>
      <c r="AS1595" s="34">
        <v>0</v>
      </c>
      <c r="AT1595" s="34">
        <v>0</v>
      </c>
      <c r="AU1595" s="34">
        <v>0</v>
      </c>
      <c r="AV1595" s="34">
        <v>0</v>
      </c>
    </row>
    <row r="1596" spans="1:48" ht="114.75" x14ac:dyDescent="0.5">
      <c r="A1596" s="53">
        <v>1459</v>
      </c>
      <c r="B1596" s="56" t="s">
        <v>3041</v>
      </c>
      <c r="C1596" s="34" t="s">
        <v>3042</v>
      </c>
      <c r="D1596" s="57">
        <v>2018</v>
      </c>
      <c r="E1596" s="57">
        <v>2021</v>
      </c>
      <c r="F1596" s="36">
        <v>349.13</v>
      </c>
      <c r="G1596" s="34">
        <f t="shared" si="1372"/>
        <v>0.04</v>
      </c>
      <c r="H1596" s="34">
        <f t="shared" si="1373"/>
        <v>0</v>
      </c>
      <c r="I1596" s="34">
        <f t="shared" si="1374"/>
        <v>315.47000000000003</v>
      </c>
      <c r="J1596" s="34">
        <f t="shared" si="1375"/>
        <v>0</v>
      </c>
      <c r="K1596" s="34">
        <f t="shared" si="1376"/>
        <v>0</v>
      </c>
      <c r="L1596" s="34">
        <f t="shared" si="1377"/>
        <v>315.47000000000003</v>
      </c>
      <c r="M1596" s="34">
        <f t="shared" si="1378"/>
        <v>0</v>
      </c>
      <c r="N1596" s="37">
        <v>0</v>
      </c>
      <c r="O1596" s="37">
        <v>0</v>
      </c>
      <c r="P1596" s="34">
        <f t="shared" si="1379"/>
        <v>15.41</v>
      </c>
      <c r="Q1596" s="34">
        <v>0</v>
      </c>
      <c r="R1596" s="34">
        <v>0</v>
      </c>
      <c r="S1596" s="37">
        <v>15.41</v>
      </c>
      <c r="T1596" s="34">
        <v>0</v>
      </c>
      <c r="U1596" s="37">
        <v>0.04</v>
      </c>
      <c r="V1596" s="37">
        <v>0</v>
      </c>
      <c r="W1596" s="34">
        <f t="shared" si="1380"/>
        <v>300.06</v>
      </c>
      <c r="X1596" s="34">
        <v>0</v>
      </c>
      <c r="Y1596" s="34">
        <v>0</v>
      </c>
      <c r="Z1596" s="37">
        <v>300.06</v>
      </c>
      <c r="AA1596" s="34">
        <v>0</v>
      </c>
      <c r="AB1596" s="37">
        <v>0</v>
      </c>
      <c r="AC1596" s="37">
        <v>0</v>
      </c>
      <c r="AD1596" s="34">
        <f t="shared" si="1381"/>
        <v>0</v>
      </c>
      <c r="AE1596" s="34">
        <v>0</v>
      </c>
      <c r="AF1596" s="34">
        <v>0</v>
      </c>
      <c r="AG1596" s="37">
        <v>0</v>
      </c>
      <c r="AH1596" s="34">
        <v>0</v>
      </c>
      <c r="AI1596" s="37">
        <v>0</v>
      </c>
      <c r="AJ1596" s="37">
        <v>0</v>
      </c>
      <c r="AK1596" s="34">
        <f t="shared" si="1382"/>
        <v>0</v>
      </c>
      <c r="AL1596" s="34">
        <v>0</v>
      </c>
      <c r="AM1596" s="34">
        <v>0</v>
      </c>
      <c r="AN1596" s="37">
        <v>0</v>
      </c>
      <c r="AO1596" s="34">
        <v>0</v>
      </c>
      <c r="AP1596" s="34">
        <v>0</v>
      </c>
      <c r="AQ1596" s="34">
        <v>0</v>
      </c>
      <c r="AR1596" s="34">
        <f t="shared" si="1383"/>
        <v>0</v>
      </c>
      <c r="AS1596" s="34">
        <v>0</v>
      </c>
      <c r="AT1596" s="34">
        <v>0</v>
      </c>
      <c r="AU1596" s="34">
        <v>0</v>
      </c>
      <c r="AV1596" s="34">
        <v>0</v>
      </c>
    </row>
    <row r="1597" spans="1:48" ht="153" x14ac:dyDescent="0.5">
      <c r="A1597" s="53">
        <v>1460</v>
      </c>
      <c r="B1597" s="56" t="s">
        <v>3043</v>
      </c>
      <c r="C1597" s="34" t="s">
        <v>3044</v>
      </c>
      <c r="D1597" s="57" t="s">
        <v>2927</v>
      </c>
      <c r="E1597" s="57">
        <v>2020</v>
      </c>
      <c r="F1597" s="36">
        <v>16303.64358</v>
      </c>
      <c r="G1597" s="34">
        <f t="shared" si="1372"/>
        <v>0.64</v>
      </c>
      <c r="H1597" s="34">
        <f t="shared" si="1373"/>
        <v>1.26</v>
      </c>
      <c r="I1597" s="34">
        <f t="shared" si="1374"/>
        <v>14775.4</v>
      </c>
      <c r="J1597" s="34">
        <f t="shared" si="1375"/>
        <v>0</v>
      </c>
      <c r="K1597" s="34">
        <f t="shared" si="1376"/>
        <v>0</v>
      </c>
      <c r="L1597" s="34">
        <f t="shared" si="1377"/>
        <v>14775.4</v>
      </c>
      <c r="M1597" s="34">
        <f t="shared" si="1378"/>
        <v>0</v>
      </c>
      <c r="N1597" s="37">
        <v>0.64</v>
      </c>
      <c r="O1597" s="37">
        <v>1.26</v>
      </c>
      <c r="P1597" s="34">
        <f t="shared" si="1379"/>
        <v>14775.4</v>
      </c>
      <c r="Q1597" s="34">
        <v>0</v>
      </c>
      <c r="R1597" s="34">
        <v>0</v>
      </c>
      <c r="S1597" s="37">
        <v>14775.4</v>
      </c>
      <c r="T1597" s="34">
        <v>0</v>
      </c>
      <c r="U1597" s="37">
        <v>0</v>
      </c>
      <c r="V1597" s="37">
        <v>0</v>
      </c>
      <c r="W1597" s="34">
        <f t="shared" si="1380"/>
        <v>0</v>
      </c>
      <c r="X1597" s="34">
        <v>0</v>
      </c>
      <c r="Y1597" s="34">
        <v>0</v>
      </c>
      <c r="Z1597" s="37">
        <v>0</v>
      </c>
      <c r="AA1597" s="34">
        <v>0</v>
      </c>
      <c r="AB1597" s="37">
        <v>0</v>
      </c>
      <c r="AC1597" s="37">
        <v>0</v>
      </c>
      <c r="AD1597" s="34">
        <f t="shared" si="1381"/>
        <v>0</v>
      </c>
      <c r="AE1597" s="34">
        <v>0</v>
      </c>
      <c r="AF1597" s="34">
        <v>0</v>
      </c>
      <c r="AG1597" s="37">
        <v>0</v>
      </c>
      <c r="AH1597" s="34">
        <v>0</v>
      </c>
      <c r="AI1597" s="37">
        <v>0</v>
      </c>
      <c r="AJ1597" s="37">
        <v>0</v>
      </c>
      <c r="AK1597" s="34">
        <f t="shared" si="1382"/>
        <v>0</v>
      </c>
      <c r="AL1597" s="34">
        <v>0</v>
      </c>
      <c r="AM1597" s="34">
        <v>0</v>
      </c>
      <c r="AN1597" s="37">
        <v>0</v>
      </c>
      <c r="AO1597" s="34">
        <v>0</v>
      </c>
      <c r="AP1597" s="34">
        <v>0</v>
      </c>
      <c r="AQ1597" s="34">
        <v>0</v>
      </c>
      <c r="AR1597" s="34">
        <f t="shared" si="1383"/>
        <v>0</v>
      </c>
      <c r="AS1597" s="34">
        <v>0</v>
      </c>
      <c r="AT1597" s="34">
        <v>0</v>
      </c>
      <c r="AU1597" s="34">
        <v>0</v>
      </c>
      <c r="AV1597" s="34">
        <v>0</v>
      </c>
    </row>
    <row r="1598" spans="1:48" ht="191.25" x14ac:dyDescent="0.5">
      <c r="A1598" s="53">
        <v>1461</v>
      </c>
      <c r="B1598" s="56" t="s">
        <v>3045</v>
      </c>
      <c r="C1598" s="34" t="s">
        <v>3046</v>
      </c>
      <c r="D1598" s="57">
        <v>2018</v>
      </c>
      <c r="E1598" s="57">
        <v>2022</v>
      </c>
      <c r="F1598" s="36">
        <v>30749.05</v>
      </c>
      <c r="G1598" s="34">
        <f t="shared" si="1372"/>
        <v>6.4</v>
      </c>
      <c r="H1598" s="34">
        <f t="shared" si="1373"/>
        <v>0</v>
      </c>
      <c r="I1598" s="34">
        <f t="shared" si="1374"/>
        <v>28091.120000000003</v>
      </c>
      <c r="J1598" s="34">
        <f t="shared" si="1375"/>
        <v>0</v>
      </c>
      <c r="K1598" s="34">
        <f t="shared" si="1376"/>
        <v>0</v>
      </c>
      <c r="L1598" s="34">
        <f t="shared" si="1377"/>
        <v>28091.120000000003</v>
      </c>
      <c r="M1598" s="34">
        <f t="shared" si="1378"/>
        <v>0</v>
      </c>
      <c r="N1598" s="37">
        <v>0</v>
      </c>
      <c r="O1598" s="37">
        <v>0</v>
      </c>
      <c r="P1598" s="34">
        <f t="shared" si="1379"/>
        <v>772.5</v>
      </c>
      <c r="Q1598" s="34">
        <v>0</v>
      </c>
      <c r="R1598" s="34">
        <v>0</v>
      </c>
      <c r="S1598" s="37">
        <v>772.5</v>
      </c>
      <c r="T1598" s="34">
        <v>0</v>
      </c>
      <c r="U1598" s="37">
        <v>0</v>
      </c>
      <c r="V1598" s="37">
        <v>0</v>
      </c>
      <c r="W1598" s="34">
        <f t="shared" si="1380"/>
        <v>22829.4</v>
      </c>
      <c r="X1598" s="34">
        <v>0</v>
      </c>
      <c r="Y1598" s="34">
        <v>0</v>
      </c>
      <c r="Z1598" s="37">
        <v>22829.4</v>
      </c>
      <c r="AA1598" s="34">
        <v>0</v>
      </c>
      <c r="AB1598" s="37">
        <v>6.4</v>
      </c>
      <c r="AC1598" s="37">
        <v>0</v>
      </c>
      <c r="AD1598" s="34">
        <f t="shared" si="1381"/>
        <v>4489.22</v>
      </c>
      <c r="AE1598" s="34">
        <v>0</v>
      </c>
      <c r="AF1598" s="34">
        <v>0</v>
      </c>
      <c r="AG1598" s="37">
        <v>4489.22</v>
      </c>
      <c r="AH1598" s="34">
        <v>0</v>
      </c>
      <c r="AI1598" s="37">
        <v>0</v>
      </c>
      <c r="AJ1598" s="37">
        <v>0</v>
      </c>
      <c r="AK1598" s="34">
        <f t="shared" si="1382"/>
        <v>0</v>
      </c>
      <c r="AL1598" s="34">
        <v>0</v>
      </c>
      <c r="AM1598" s="34">
        <v>0</v>
      </c>
      <c r="AN1598" s="37">
        <v>0</v>
      </c>
      <c r="AO1598" s="34">
        <v>0</v>
      </c>
      <c r="AP1598" s="34">
        <v>0</v>
      </c>
      <c r="AQ1598" s="34">
        <v>0</v>
      </c>
      <c r="AR1598" s="34">
        <f t="shared" si="1383"/>
        <v>0</v>
      </c>
      <c r="AS1598" s="34">
        <v>0</v>
      </c>
      <c r="AT1598" s="34">
        <v>0</v>
      </c>
      <c r="AU1598" s="34">
        <v>0</v>
      </c>
      <c r="AV1598" s="34">
        <v>0</v>
      </c>
    </row>
    <row r="1599" spans="1:48" ht="191.25" x14ac:dyDescent="0.5">
      <c r="A1599" s="53">
        <v>1462</v>
      </c>
      <c r="B1599" s="56" t="s">
        <v>3047</v>
      </c>
      <c r="C1599" s="34" t="s">
        <v>3048</v>
      </c>
      <c r="D1599" s="57">
        <v>2018</v>
      </c>
      <c r="E1599" s="57">
        <v>2022</v>
      </c>
      <c r="F1599" s="36">
        <v>26694.3</v>
      </c>
      <c r="G1599" s="34">
        <f t="shared" si="1372"/>
        <v>5.2</v>
      </c>
      <c r="H1599" s="34">
        <f t="shared" si="1373"/>
        <v>0</v>
      </c>
      <c r="I1599" s="34">
        <f t="shared" si="1374"/>
        <v>24407.5</v>
      </c>
      <c r="J1599" s="34">
        <f t="shared" si="1375"/>
        <v>0</v>
      </c>
      <c r="K1599" s="34">
        <f t="shared" si="1376"/>
        <v>0</v>
      </c>
      <c r="L1599" s="34">
        <f t="shared" si="1377"/>
        <v>24407.5</v>
      </c>
      <c r="M1599" s="34">
        <f t="shared" si="1378"/>
        <v>0</v>
      </c>
      <c r="N1599" s="37">
        <v>0</v>
      </c>
      <c r="O1599" s="37">
        <v>0</v>
      </c>
      <c r="P1599" s="34">
        <f t="shared" si="1379"/>
        <v>191.45</v>
      </c>
      <c r="Q1599" s="34">
        <v>0</v>
      </c>
      <c r="R1599" s="34">
        <v>0</v>
      </c>
      <c r="S1599" s="37">
        <v>191.45</v>
      </c>
      <c r="T1599" s="34">
        <v>0</v>
      </c>
      <c r="U1599" s="37">
        <v>0</v>
      </c>
      <c r="V1599" s="37">
        <v>0</v>
      </c>
      <c r="W1599" s="34">
        <f t="shared" si="1380"/>
        <v>15728.51</v>
      </c>
      <c r="X1599" s="34">
        <v>0</v>
      </c>
      <c r="Y1599" s="34">
        <v>0</v>
      </c>
      <c r="Z1599" s="37">
        <v>15728.51</v>
      </c>
      <c r="AA1599" s="34">
        <v>0</v>
      </c>
      <c r="AB1599" s="37">
        <v>5.2</v>
      </c>
      <c r="AC1599" s="37">
        <v>0</v>
      </c>
      <c r="AD1599" s="34">
        <f t="shared" si="1381"/>
        <v>8487.5400000000009</v>
      </c>
      <c r="AE1599" s="34">
        <v>0</v>
      </c>
      <c r="AF1599" s="34">
        <v>0</v>
      </c>
      <c r="AG1599" s="37">
        <v>8487.5400000000009</v>
      </c>
      <c r="AH1599" s="34">
        <v>0</v>
      </c>
      <c r="AI1599" s="37">
        <v>0</v>
      </c>
      <c r="AJ1599" s="37">
        <v>0</v>
      </c>
      <c r="AK1599" s="34">
        <f t="shared" si="1382"/>
        <v>0</v>
      </c>
      <c r="AL1599" s="34">
        <v>0</v>
      </c>
      <c r="AM1599" s="34">
        <v>0</v>
      </c>
      <c r="AN1599" s="37">
        <v>0</v>
      </c>
      <c r="AO1599" s="34">
        <v>0</v>
      </c>
      <c r="AP1599" s="34">
        <v>0</v>
      </c>
      <c r="AQ1599" s="34">
        <v>0</v>
      </c>
      <c r="AR1599" s="34">
        <f t="shared" si="1383"/>
        <v>0</v>
      </c>
      <c r="AS1599" s="34">
        <v>0</v>
      </c>
      <c r="AT1599" s="34">
        <v>0</v>
      </c>
      <c r="AU1599" s="34">
        <v>0</v>
      </c>
      <c r="AV1599" s="34">
        <v>0</v>
      </c>
    </row>
    <row r="1600" spans="1:48" ht="114.75" x14ac:dyDescent="0.5">
      <c r="A1600" s="53">
        <v>1463</v>
      </c>
      <c r="B1600" s="56" t="s">
        <v>3049</v>
      </c>
      <c r="C1600" s="34" t="s">
        <v>3050</v>
      </c>
      <c r="D1600" s="57">
        <v>2018</v>
      </c>
      <c r="E1600" s="57">
        <v>2021</v>
      </c>
      <c r="F1600" s="36">
        <v>4865.8</v>
      </c>
      <c r="G1600" s="34">
        <f t="shared" si="1372"/>
        <v>0.4</v>
      </c>
      <c r="H1600" s="34">
        <f t="shared" si="1373"/>
        <v>1.26</v>
      </c>
      <c r="I1600" s="34">
        <f t="shared" si="1374"/>
        <v>4443.8600000000006</v>
      </c>
      <c r="J1600" s="34">
        <f t="shared" si="1375"/>
        <v>0</v>
      </c>
      <c r="K1600" s="34">
        <f t="shared" si="1376"/>
        <v>0</v>
      </c>
      <c r="L1600" s="34">
        <f t="shared" si="1377"/>
        <v>4443.8600000000006</v>
      </c>
      <c r="M1600" s="34">
        <f t="shared" si="1378"/>
        <v>0</v>
      </c>
      <c r="N1600" s="37">
        <v>0</v>
      </c>
      <c r="O1600" s="37">
        <v>0</v>
      </c>
      <c r="P1600" s="34">
        <f t="shared" si="1379"/>
        <v>267.48</v>
      </c>
      <c r="Q1600" s="34">
        <v>0</v>
      </c>
      <c r="R1600" s="34">
        <v>0</v>
      </c>
      <c r="S1600" s="37">
        <v>267.48</v>
      </c>
      <c r="T1600" s="34">
        <v>0</v>
      </c>
      <c r="U1600" s="37">
        <v>0.4</v>
      </c>
      <c r="V1600" s="37">
        <v>1.26</v>
      </c>
      <c r="W1600" s="34">
        <f t="shared" si="1380"/>
        <v>4176.38</v>
      </c>
      <c r="X1600" s="34">
        <v>0</v>
      </c>
      <c r="Y1600" s="34">
        <v>0</v>
      </c>
      <c r="Z1600" s="37">
        <v>4176.38</v>
      </c>
      <c r="AA1600" s="34">
        <v>0</v>
      </c>
      <c r="AB1600" s="37">
        <v>0</v>
      </c>
      <c r="AC1600" s="37">
        <v>0</v>
      </c>
      <c r="AD1600" s="34">
        <f t="shared" si="1381"/>
        <v>0</v>
      </c>
      <c r="AE1600" s="34">
        <v>0</v>
      </c>
      <c r="AF1600" s="34">
        <v>0</v>
      </c>
      <c r="AG1600" s="37">
        <v>0</v>
      </c>
      <c r="AH1600" s="34">
        <v>0</v>
      </c>
      <c r="AI1600" s="37">
        <v>0</v>
      </c>
      <c r="AJ1600" s="37">
        <v>0</v>
      </c>
      <c r="AK1600" s="34">
        <f t="shared" si="1382"/>
        <v>0</v>
      </c>
      <c r="AL1600" s="34">
        <v>0</v>
      </c>
      <c r="AM1600" s="34">
        <v>0</v>
      </c>
      <c r="AN1600" s="37">
        <v>0</v>
      </c>
      <c r="AO1600" s="34">
        <v>0</v>
      </c>
      <c r="AP1600" s="34">
        <v>0</v>
      </c>
      <c r="AQ1600" s="34">
        <v>0</v>
      </c>
      <c r="AR1600" s="34">
        <f t="shared" si="1383"/>
        <v>0</v>
      </c>
      <c r="AS1600" s="34">
        <v>0</v>
      </c>
      <c r="AT1600" s="34">
        <v>0</v>
      </c>
      <c r="AU1600" s="34">
        <v>0</v>
      </c>
      <c r="AV1600" s="34">
        <v>0</v>
      </c>
    </row>
    <row r="1601" spans="1:48" ht="153" x14ac:dyDescent="0.5">
      <c r="A1601" s="53">
        <v>1464</v>
      </c>
      <c r="B1601" s="56" t="s">
        <v>3051</v>
      </c>
      <c r="C1601" s="34" t="s">
        <v>3052</v>
      </c>
      <c r="D1601" s="57">
        <v>2018</v>
      </c>
      <c r="E1601" s="57">
        <v>2021</v>
      </c>
      <c r="F1601" s="36">
        <v>653.87</v>
      </c>
      <c r="G1601" s="34">
        <f t="shared" si="1372"/>
        <v>0.1</v>
      </c>
      <c r="H1601" s="34">
        <f t="shared" si="1373"/>
        <v>0</v>
      </c>
      <c r="I1601" s="34">
        <f t="shared" si="1374"/>
        <v>595.41999999999996</v>
      </c>
      <c r="J1601" s="34">
        <f t="shared" si="1375"/>
        <v>0</v>
      </c>
      <c r="K1601" s="34">
        <f t="shared" si="1376"/>
        <v>0</v>
      </c>
      <c r="L1601" s="34">
        <f t="shared" si="1377"/>
        <v>595.41999999999996</v>
      </c>
      <c r="M1601" s="34">
        <f t="shared" si="1378"/>
        <v>0</v>
      </c>
      <c r="N1601" s="37">
        <v>0</v>
      </c>
      <c r="O1601" s="37">
        <v>0</v>
      </c>
      <c r="P1601" s="34">
        <f t="shared" si="1379"/>
        <v>10</v>
      </c>
      <c r="Q1601" s="34">
        <v>0</v>
      </c>
      <c r="R1601" s="34">
        <v>0</v>
      </c>
      <c r="S1601" s="37">
        <v>10</v>
      </c>
      <c r="T1601" s="34">
        <v>0</v>
      </c>
      <c r="U1601" s="37">
        <v>0.1</v>
      </c>
      <c r="V1601" s="37">
        <v>0</v>
      </c>
      <c r="W1601" s="34">
        <f t="shared" si="1380"/>
        <v>585.41999999999996</v>
      </c>
      <c r="X1601" s="34">
        <v>0</v>
      </c>
      <c r="Y1601" s="34">
        <v>0</v>
      </c>
      <c r="Z1601" s="37">
        <v>585.41999999999996</v>
      </c>
      <c r="AA1601" s="34">
        <v>0</v>
      </c>
      <c r="AB1601" s="37">
        <v>0</v>
      </c>
      <c r="AC1601" s="37">
        <v>0</v>
      </c>
      <c r="AD1601" s="34">
        <f t="shared" si="1381"/>
        <v>0</v>
      </c>
      <c r="AE1601" s="34">
        <v>0</v>
      </c>
      <c r="AF1601" s="34">
        <v>0</v>
      </c>
      <c r="AG1601" s="37">
        <v>0</v>
      </c>
      <c r="AH1601" s="34">
        <v>0</v>
      </c>
      <c r="AI1601" s="37">
        <v>0</v>
      </c>
      <c r="AJ1601" s="37">
        <v>0</v>
      </c>
      <c r="AK1601" s="34">
        <f t="shared" si="1382"/>
        <v>0</v>
      </c>
      <c r="AL1601" s="34">
        <v>0</v>
      </c>
      <c r="AM1601" s="34">
        <v>0</v>
      </c>
      <c r="AN1601" s="37">
        <v>0</v>
      </c>
      <c r="AO1601" s="34">
        <v>0</v>
      </c>
      <c r="AP1601" s="34">
        <v>0</v>
      </c>
      <c r="AQ1601" s="34">
        <v>0</v>
      </c>
      <c r="AR1601" s="34">
        <f t="shared" si="1383"/>
        <v>0</v>
      </c>
      <c r="AS1601" s="34">
        <v>0</v>
      </c>
      <c r="AT1601" s="34">
        <v>0</v>
      </c>
      <c r="AU1601" s="34">
        <v>0</v>
      </c>
      <c r="AV1601" s="34">
        <v>0</v>
      </c>
    </row>
    <row r="1602" spans="1:48" ht="114.75" x14ac:dyDescent="0.5">
      <c r="A1602" s="53">
        <v>1465</v>
      </c>
      <c r="B1602" s="56" t="s">
        <v>3053</v>
      </c>
      <c r="C1602" s="34" t="s">
        <v>3054</v>
      </c>
      <c r="D1602" s="57">
        <v>2018</v>
      </c>
      <c r="E1602" s="57">
        <v>2021</v>
      </c>
      <c r="F1602" s="36">
        <v>17230.080000000002</v>
      </c>
      <c r="G1602" s="34">
        <f t="shared" si="1372"/>
        <v>0.6</v>
      </c>
      <c r="H1602" s="34">
        <f t="shared" si="1373"/>
        <v>2.63</v>
      </c>
      <c r="I1602" s="34">
        <f t="shared" si="1374"/>
        <v>15747.73</v>
      </c>
      <c r="J1602" s="34">
        <f t="shared" si="1375"/>
        <v>0</v>
      </c>
      <c r="K1602" s="34">
        <f t="shared" si="1376"/>
        <v>0</v>
      </c>
      <c r="L1602" s="34">
        <f t="shared" si="1377"/>
        <v>15747.73</v>
      </c>
      <c r="M1602" s="34">
        <f t="shared" si="1378"/>
        <v>0</v>
      </c>
      <c r="N1602" s="37">
        <v>0</v>
      </c>
      <c r="O1602" s="37">
        <v>0</v>
      </c>
      <c r="P1602" s="34">
        <f t="shared" si="1379"/>
        <v>899.15</v>
      </c>
      <c r="Q1602" s="34">
        <v>0</v>
      </c>
      <c r="R1602" s="34">
        <v>0</v>
      </c>
      <c r="S1602" s="37">
        <v>899.15</v>
      </c>
      <c r="T1602" s="34">
        <v>0</v>
      </c>
      <c r="U1602" s="37">
        <v>0.6</v>
      </c>
      <c r="V1602" s="37">
        <v>2.63</v>
      </c>
      <c r="W1602" s="34">
        <f t="shared" si="1380"/>
        <v>14848.58</v>
      </c>
      <c r="X1602" s="34">
        <v>0</v>
      </c>
      <c r="Y1602" s="34">
        <v>0</v>
      </c>
      <c r="Z1602" s="37">
        <v>14848.58</v>
      </c>
      <c r="AA1602" s="34">
        <v>0</v>
      </c>
      <c r="AB1602" s="37">
        <v>0</v>
      </c>
      <c r="AC1602" s="37">
        <v>0</v>
      </c>
      <c r="AD1602" s="34">
        <f t="shared" si="1381"/>
        <v>0</v>
      </c>
      <c r="AE1602" s="34">
        <v>0</v>
      </c>
      <c r="AF1602" s="34">
        <v>0</v>
      </c>
      <c r="AG1602" s="37">
        <v>0</v>
      </c>
      <c r="AH1602" s="34">
        <v>0</v>
      </c>
      <c r="AI1602" s="37">
        <v>0</v>
      </c>
      <c r="AJ1602" s="37">
        <v>0</v>
      </c>
      <c r="AK1602" s="34">
        <f t="shared" si="1382"/>
        <v>0</v>
      </c>
      <c r="AL1602" s="34">
        <v>0</v>
      </c>
      <c r="AM1602" s="34">
        <v>0</v>
      </c>
      <c r="AN1602" s="37">
        <v>0</v>
      </c>
      <c r="AO1602" s="34">
        <v>0</v>
      </c>
      <c r="AP1602" s="34">
        <v>0</v>
      </c>
      <c r="AQ1602" s="34">
        <v>0</v>
      </c>
      <c r="AR1602" s="34">
        <f t="shared" si="1383"/>
        <v>0</v>
      </c>
      <c r="AS1602" s="34">
        <v>0</v>
      </c>
      <c r="AT1602" s="34">
        <v>0</v>
      </c>
      <c r="AU1602" s="34">
        <v>0</v>
      </c>
      <c r="AV1602" s="34">
        <v>0</v>
      </c>
    </row>
    <row r="1603" spans="1:48" ht="114.75" x14ac:dyDescent="0.5">
      <c r="A1603" s="53">
        <v>1466</v>
      </c>
      <c r="B1603" s="56" t="s">
        <v>3055</v>
      </c>
      <c r="C1603" s="34" t="s">
        <v>3056</v>
      </c>
      <c r="D1603" s="57">
        <v>2015</v>
      </c>
      <c r="E1603" s="57">
        <v>2021</v>
      </c>
      <c r="F1603" s="36">
        <v>18501.82</v>
      </c>
      <c r="G1603" s="34">
        <f t="shared" si="1372"/>
        <v>0</v>
      </c>
      <c r="H1603" s="34">
        <f t="shared" si="1373"/>
        <v>0</v>
      </c>
      <c r="I1603" s="34">
        <f t="shared" si="1374"/>
        <v>10</v>
      </c>
      <c r="J1603" s="34">
        <f t="shared" si="1375"/>
        <v>0</v>
      </c>
      <c r="K1603" s="34">
        <f t="shared" si="1376"/>
        <v>0</v>
      </c>
      <c r="L1603" s="34">
        <f t="shared" si="1377"/>
        <v>10</v>
      </c>
      <c r="M1603" s="34">
        <f t="shared" si="1378"/>
        <v>0</v>
      </c>
      <c r="N1603" s="37">
        <v>0</v>
      </c>
      <c r="O1603" s="37">
        <v>0</v>
      </c>
      <c r="P1603" s="34">
        <f t="shared" si="1379"/>
        <v>5</v>
      </c>
      <c r="Q1603" s="34">
        <v>0</v>
      </c>
      <c r="R1603" s="34">
        <v>0</v>
      </c>
      <c r="S1603" s="37">
        <v>5</v>
      </c>
      <c r="T1603" s="34">
        <v>0</v>
      </c>
      <c r="U1603" s="37">
        <v>0</v>
      </c>
      <c r="V1603" s="37">
        <v>0</v>
      </c>
      <c r="W1603" s="34">
        <f t="shared" si="1380"/>
        <v>5</v>
      </c>
      <c r="X1603" s="34">
        <v>0</v>
      </c>
      <c r="Y1603" s="34">
        <v>0</v>
      </c>
      <c r="Z1603" s="37">
        <v>5</v>
      </c>
      <c r="AA1603" s="34">
        <v>0</v>
      </c>
      <c r="AB1603" s="37">
        <v>0</v>
      </c>
      <c r="AC1603" s="37">
        <v>0</v>
      </c>
      <c r="AD1603" s="34">
        <f t="shared" si="1381"/>
        <v>0</v>
      </c>
      <c r="AE1603" s="34">
        <v>0</v>
      </c>
      <c r="AF1603" s="34">
        <v>0</v>
      </c>
      <c r="AG1603" s="37">
        <v>0</v>
      </c>
      <c r="AH1603" s="34">
        <v>0</v>
      </c>
      <c r="AI1603" s="37">
        <v>0</v>
      </c>
      <c r="AJ1603" s="37">
        <v>0</v>
      </c>
      <c r="AK1603" s="34">
        <f t="shared" si="1382"/>
        <v>0</v>
      </c>
      <c r="AL1603" s="34">
        <v>0</v>
      </c>
      <c r="AM1603" s="34">
        <v>0</v>
      </c>
      <c r="AN1603" s="37">
        <v>0</v>
      </c>
      <c r="AO1603" s="34">
        <v>0</v>
      </c>
      <c r="AP1603" s="34">
        <v>0</v>
      </c>
      <c r="AQ1603" s="34">
        <v>0</v>
      </c>
      <c r="AR1603" s="34">
        <f t="shared" si="1383"/>
        <v>0</v>
      </c>
      <c r="AS1603" s="34">
        <v>0</v>
      </c>
      <c r="AT1603" s="34">
        <v>0</v>
      </c>
      <c r="AU1603" s="34">
        <v>0</v>
      </c>
      <c r="AV1603" s="34">
        <v>0</v>
      </c>
    </row>
    <row r="1604" spans="1:48" ht="191.25" x14ac:dyDescent="0.5">
      <c r="A1604" s="53">
        <v>1467</v>
      </c>
      <c r="B1604" s="56" t="s">
        <v>2888</v>
      </c>
      <c r="C1604" s="34" t="s">
        <v>2889</v>
      </c>
      <c r="D1604" s="57">
        <v>2018</v>
      </c>
      <c r="E1604" s="57" t="s">
        <v>3246</v>
      </c>
      <c r="F1604" s="36">
        <f>24057.49+29948.08+7736.85</f>
        <v>61742.420000000006</v>
      </c>
      <c r="G1604" s="34">
        <f t="shared" si="1372"/>
        <v>2.7</v>
      </c>
      <c r="H1604" s="34">
        <f t="shared" si="1373"/>
        <v>8.9</v>
      </c>
      <c r="I1604" s="34">
        <f t="shared" si="1374"/>
        <v>59440.650000000009</v>
      </c>
      <c r="J1604" s="34">
        <f t="shared" si="1375"/>
        <v>0</v>
      </c>
      <c r="K1604" s="34">
        <f t="shared" si="1376"/>
        <v>0</v>
      </c>
      <c r="L1604" s="34">
        <f t="shared" si="1377"/>
        <v>59440.650000000009</v>
      </c>
      <c r="M1604" s="34">
        <f t="shared" si="1378"/>
        <v>0</v>
      </c>
      <c r="N1604" s="37">
        <v>0.7</v>
      </c>
      <c r="O1604" s="37">
        <v>2.5</v>
      </c>
      <c r="P1604" s="34">
        <f t="shared" si="1379"/>
        <v>26154.43</v>
      </c>
      <c r="Q1604" s="34">
        <v>0</v>
      </c>
      <c r="R1604" s="34">
        <v>0</v>
      </c>
      <c r="S1604" s="37">
        <v>26154.43</v>
      </c>
      <c r="T1604" s="34">
        <v>0</v>
      </c>
      <c r="U1604" s="37">
        <v>0</v>
      </c>
      <c r="V1604" s="37">
        <v>0</v>
      </c>
      <c r="W1604" s="34">
        <f t="shared" si="1380"/>
        <v>8418.48</v>
      </c>
      <c r="X1604" s="34">
        <v>0</v>
      </c>
      <c r="Y1604" s="34">
        <v>0</v>
      </c>
      <c r="Z1604" s="37">
        <v>8418.48</v>
      </c>
      <c r="AA1604" s="34">
        <v>0</v>
      </c>
      <c r="AB1604" s="37">
        <v>2</v>
      </c>
      <c r="AC1604" s="37">
        <v>6.4</v>
      </c>
      <c r="AD1604" s="34">
        <f t="shared" si="1381"/>
        <v>24867.74</v>
      </c>
      <c r="AE1604" s="34">
        <v>0</v>
      </c>
      <c r="AF1604" s="34">
        <v>0</v>
      </c>
      <c r="AG1604" s="37">
        <v>24867.74</v>
      </c>
      <c r="AH1604" s="34">
        <v>0</v>
      </c>
      <c r="AI1604" s="37">
        <v>0</v>
      </c>
      <c r="AJ1604" s="37">
        <v>0</v>
      </c>
      <c r="AK1604" s="34">
        <f t="shared" si="1382"/>
        <v>0</v>
      </c>
      <c r="AL1604" s="34">
        <v>0</v>
      </c>
      <c r="AM1604" s="34">
        <v>0</v>
      </c>
      <c r="AN1604" s="37">
        <v>0</v>
      </c>
      <c r="AO1604" s="34">
        <v>0</v>
      </c>
      <c r="AP1604" s="34">
        <v>0</v>
      </c>
      <c r="AQ1604" s="34">
        <v>0</v>
      </c>
      <c r="AR1604" s="34">
        <f t="shared" si="1383"/>
        <v>0</v>
      </c>
      <c r="AS1604" s="34">
        <v>0</v>
      </c>
      <c r="AT1604" s="34">
        <v>0</v>
      </c>
      <c r="AU1604" s="34">
        <v>0</v>
      </c>
      <c r="AV1604" s="34">
        <v>0</v>
      </c>
    </row>
    <row r="1605" spans="1:48" ht="153" x14ac:dyDescent="0.5">
      <c r="A1605" s="53">
        <v>1468</v>
      </c>
      <c r="B1605" s="56" t="s">
        <v>3057</v>
      </c>
      <c r="C1605" s="34" t="s">
        <v>3058</v>
      </c>
      <c r="D1605" s="57">
        <v>2015</v>
      </c>
      <c r="E1605" s="57">
        <v>2020</v>
      </c>
      <c r="F1605" s="36">
        <v>92345.554959999994</v>
      </c>
      <c r="G1605" s="34">
        <f t="shared" si="1372"/>
        <v>0</v>
      </c>
      <c r="H1605" s="34">
        <f t="shared" si="1373"/>
        <v>0</v>
      </c>
      <c r="I1605" s="34">
        <f t="shared" si="1374"/>
        <v>19103.55</v>
      </c>
      <c r="J1605" s="34">
        <f t="shared" si="1375"/>
        <v>0</v>
      </c>
      <c r="K1605" s="34">
        <f t="shared" si="1376"/>
        <v>0</v>
      </c>
      <c r="L1605" s="34">
        <f t="shared" si="1377"/>
        <v>19103.55</v>
      </c>
      <c r="M1605" s="34">
        <f t="shared" si="1378"/>
        <v>0</v>
      </c>
      <c r="N1605" s="37">
        <v>0</v>
      </c>
      <c r="O1605" s="37">
        <v>0</v>
      </c>
      <c r="P1605" s="34">
        <f t="shared" si="1379"/>
        <v>19103.55</v>
      </c>
      <c r="Q1605" s="34">
        <v>0</v>
      </c>
      <c r="R1605" s="34">
        <v>0</v>
      </c>
      <c r="S1605" s="37">
        <v>19103.55</v>
      </c>
      <c r="T1605" s="34">
        <v>0</v>
      </c>
      <c r="U1605" s="37">
        <v>0</v>
      </c>
      <c r="V1605" s="37">
        <v>0</v>
      </c>
      <c r="W1605" s="34">
        <f t="shared" si="1380"/>
        <v>0</v>
      </c>
      <c r="X1605" s="34">
        <v>0</v>
      </c>
      <c r="Y1605" s="34">
        <v>0</v>
      </c>
      <c r="Z1605" s="37">
        <v>0</v>
      </c>
      <c r="AA1605" s="34">
        <v>0</v>
      </c>
      <c r="AB1605" s="37">
        <v>0</v>
      </c>
      <c r="AC1605" s="37">
        <v>0</v>
      </c>
      <c r="AD1605" s="34">
        <f t="shared" si="1381"/>
        <v>0</v>
      </c>
      <c r="AE1605" s="34">
        <v>0</v>
      </c>
      <c r="AF1605" s="34">
        <v>0</v>
      </c>
      <c r="AG1605" s="37">
        <v>0</v>
      </c>
      <c r="AH1605" s="34">
        <v>0</v>
      </c>
      <c r="AI1605" s="37">
        <v>0</v>
      </c>
      <c r="AJ1605" s="37">
        <v>0</v>
      </c>
      <c r="AK1605" s="34">
        <f t="shared" si="1382"/>
        <v>0</v>
      </c>
      <c r="AL1605" s="34">
        <v>0</v>
      </c>
      <c r="AM1605" s="34">
        <v>0</v>
      </c>
      <c r="AN1605" s="37">
        <v>0</v>
      </c>
      <c r="AO1605" s="34">
        <v>0</v>
      </c>
      <c r="AP1605" s="34">
        <v>0</v>
      </c>
      <c r="AQ1605" s="34">
        <v>0</v>
      </c>
      <c r="AR1605" s="34">
        <f t="shared" si="1383"/>
        <v>0</v>
      </c>
      <c r="AS1605" s="34">
        <v>0</v>
      </c>
      <c r="AT1605" s="34">
        <v>0</v>
      </c>
      <c r="AU1605" s="34">
        <v>0</v>
      </c>
      <c r="AV1605" s="34">
        <v>0</v>
      </c>
    </row>
    <row r="1606" spans="1:48" ht="114.75" x14ac:dyDescent="0.5">
      <c r="A1606" s="53">
        <v>1469</v>
      </c>
      <c r="B1606" s="56" t="s">
        <v>3059</v>
      </c>
      <c r="C1606" s="34" t="s">
        <v>3060</v>
      </c>
      <c r="D1606" s="57">
        <v>2016</v>
      </c>
      <c r="E1606" s="57">
        <v>2021</v>
      </c>
      <c r="F1606" s="36">
        <v>14786.28</v>
      </c>
      <c r="G1606" s="34">
        <f t="shared" si="1372"/>
        <v>0.79900000000000004</v>
      </c>
      <c r="H1606" s="34">
        <f t="shared" si="1373"/>
        <v>0.8</v>
      </c>
      <c r="I1606" s="34">
        <f t="shared" si="1374"/>
        <v>11158.94</v>
      </c>
      <c r="J1606" s="34">
        <f t="shared" si="1375"/>
        <v>0</v>
      </c>
      <c r="K1606" s="34">
        <f t="shared" si="1376"/>
        <v>0</v>
      </c>
      <c r="L1606" s="34">
        <f t="shared" si="1377"/>
        <v>11158.94</v>
      </c>
      <c r="M1606" s="34">
        <f t="shared" si="1378"/>
        <v>0</v>
      </c>
      <c r="N1606" s="37">
        <v>0</v>
      </c>
      <c r="O1606" s="37">
        <v>0</v>
      </c>
      <c r="P1606" s="34">
        <f t="shared" si="1379"/>
        <v>766.01</v>
      </c>
      <c r="Q1606" s="34">
        <v>0</v>
      </c>
      <c r="R1606" s="34">
        <v>0</v>
      </c>
      <c r="S1606" s="37">
        <v>766.01</v>
      </c>
      <c r="T1606" s="34">
        <v>0</v>
      </c>
      <c r="U1606" s="37">
        <v>0.79900000000000004</v>
      </c>
      <c r="V1606" s="37">
        <v>0.8</v>
      </c>
      <c r="W1606" s="34">
        <f t="shared" si="1380"/>
        <v>10392.93</v>
      </c>
      <c r="X1606" s="34">
        <v>0</v>
      </c>
      <c r="Y1606" s="34">
        <v>0</v>
      </c>
      <c r="Z1606" s="37">
        <v>10392.93</v>
      </c>
      <c r="AA1606" s="34">
        <v>0</v>
      </c>
      <c r="AB1606" s="37">
        <v>0</v>
      </c>
      <c r="AC1606" s="37">
        <v>0</v>
      </c>
      <c r="AD1606" s="34">
        <f t="shared" si="1381"/>
        <v>0</v>
      </c>
      <c r="AE1606" s="34">
        <v>0</v>
      </c>
      <c r="AF1606" s="34">
        <v>0</v>
      </c>
      <c r="AG1606" s="37">
        <v>0</v>
      </c>
      <c r="AH1606" s="34">
        <v>0</v>
      </c>
      <c r="AI1606" s="37">
        <v>0</v>
      </c>
      <c r="AJ1606" s="37">
        <v>0</v>
      </c>
      <c r="AK1606" s="34">
        <f t="shared" si="1382"/>
        <v>0</v>
      </c>
      <c r="AL1606" s="34">
        <v>0</v>
      </c>
      <c r="AM1606" s="34">
        <v>0</v>
      </c>
      <c r="AN1606" s="37">
        <v>0</v>
      </c>
      <c r="AO1606" s="34">
        <v>0</v>
      </c>
      <c r="AP1606" s="34">
        <v>0</v>
      </c>
      <c r="AQ1606" s="34">
        <v>0</v>
      </c>
      <c r="AR1606" s="34">
        <f t="shared" si="1383"/>
        <v>0</v>
      </c>
      <c r="AS1606" s="34">
        <v>0</v>
      </c>
      <c r="AT1606" s="34">
        <v>0</v>
      </c>
      <c r="AU1606" s="34">
        <v>0</v>
      </c>
      <c r="AV1606" s="34">
        <v>0</v>
      </c>
    </row>
    <row r="1607" spans="1:48" ht="229.5" x14ac:dyDescent="0.5">
      <c r="A1607" s="53">
        <v>1470</v>
      </c>
      <c r="B1607" s="56" t="s">
        <v>3061</v>
      </c>
      <c r="C1607" s="34" t="s">
        <v>3062</v>
      </c>
      <c r="D1607" s="57">
        <v>2016</v>
      </c>
      <c r="E1607" s="57">
        <v>2021</v>
      </c>
      <c r="F1607" s="36">
        <v>11073.54</v>
      </c>
      <c r="G1607" s="34">
        <f t="shared" si="1372"/>
        <v>0.24</v>
      </c>
      <c r="H1607" s="34">
        <f t="shared" si="1373"/>
        <v>0</v>
      </c>
      <c r="I1607" s="34">
        <f t="shared" si="1374"/>
        <v>3946.18</v>
      </c>
      <c r="J1607" s="34">
        <f t="shared" si="1375"/>
        <v>0</v>
      </c>
      <c r="K1607" s="34">
        <f t="shared" si="1376"/>
        <v>0</v>
      </c>
      <c r="L1607" s="34">
        <f t="shared" si="1377"/>
        <v>3946.18</v>
      </c>
      <c r="M1607" s="34">
        <f t="shared" si="1378"/>
        <v>0</v>
      </c>
      <c r="N1607" s="37">
        <v>0</v>
      </c>
      <c r="O1607" s="37">
        <v>0</v>
      </c>
      <c r="P1607" s="34">
        <f t="shared" si="1379"/>
        <v>212.6</v>
      </c>
      <c r="Q1607" s="34">
        <v>0</v>
      </c>
      <c r="R1607" s="34">
        <v>0</v>
      </c>
      <c r="S1607" s="37">
        <v>212.6</v>
      </c>
      <c r="T1607" s="34">
        <v>0</v>
      </c>
      <c r="U1607" s="37">
        <v>0.24</v>
      </c>
      <c r="V1607" s="37">
        <v>0</v>
      </c>
      <c r="W1607" s="34">
        <f t="shared" si="1380"/>
        <v>3733.58</v>
      </c>
      <c r="X1607" s="34">
        <v>0</v>
      </c>
      <c r="Y1607" s="34">
        <v>0</v>
      </c>
      <c r="Z1607" s="37">
        <v>3733.58</v>
      </c>
      <c r="AA1607" s="34">
        <v>0</v>
      </c>
      <c r="AB1607" s="37">
        <v>0</v>
      </c>
      <c r="AC1607" s="37">
        <v>0</v>
      </c>
      <c r="AD1607" s="34">
        <f t="shared" si="1381"/>
        <v>0</v>
      </c>
      <c r="AE1607" s="34">
        <v>0</v>
      </c>
      <c r="AF1607" s="34">
        <v>0</v>
      </c>
      <c r="AG1607" s="37">
        <v>0</v>
      </c>
      <c r="AH1607" s="34">
        <v>0</v>
      </c>
      <c r="AI1607" s="37">
        <v>0</v>
      </c>
      <c r="AJ1607" s="37">
        <v>0</v>
      </c>
      <c r="AK1607" s="34">
        <f t="shared" si="1382"/>
        <v>0</v>
      </c>
      <c r="AL1607" s="34">
        <v>0</v>
      </c>
      <c r="AM1607" s="34">
        <v>0</v>
      </c>
      <c r="AN1607" s="37">
        <v>0</v>
      </c>
      <c r="AO1607" s="34">
        <v>0</v>
      </c>
      <c r="AP1607" s="34">
        <v>0</v>
      </c>
      <c r="AQ1607" s="34">
        <v>0</v>
      </c>
      <c r="AR1607" s="34">
        <f t="shared" si="1383"/>
        <v>0</v>
      </c>
      <c r="AS1607" s="34">
        <v>0</v>
      </c>
      <c r="AT1607" s="34">
        <v>0</v>
      </c>
      <c r="AU1607" s="34">
        <v>0</v>
      </c>
      <c r="AV1607" s="34">
        <v>0</v>
      </c>
    </row>
    <row r="1608" spans="1:48" ht="153" x14ac:dyDescent="0.5">
      <c r="A1608" s="53">
        <v>1471</v>
      </c>
      <c r="B1608" s="56" t="s">
        <v>3063</v>
      </c>
      <c r="C1608" s="34" t="s">
        <v>3064</v>
      </c>
      <c r="D1608" s="57">
        <v>2016</v>
      </c>
      <c r="E1608" s="57">
        <v>2020</v>
      </c>
      <c r="F1608" s="36">
        <v>12284.977070000001</v>
      </c>
      <c r="G1608" s="34">
        <f t="shared" si="1372"/>
        <v>0.93400000000000005</v>
      </c>
      <c r="H1608" s="34">
        <f t="shared" si="1373"/>
        <v>1.26</v>
      </c>
      <c r="I1608" s="34">
        <f t="shared" si="1374"/>
        <v>11542.04</v>
      </c>
      <c r="J1608" s="34">
        <f t="shared" si="1375"/>
        <v>0</v>
      </c>
      <c r="K1608" s="34">
        <f t="shared" si="1376"/>
        <v>0</v>
      </c>
      <c r="L1608" s="34">
        <f t="shared" si="1377"/>
        <v>11542.04</v>
      </c>
      <c r="M1608" s="34">
        <f t="shared" si="1378"/>
        <v>0</v>
      </c>
      <c r="N1608" s="37">
        <v>0.93400000000000005</v>
      </c>
      <c r="O1608" s="37">
        <v>1.26</v>
      </c>
      <c r="P1608" s="34">
        <f t="shared" si="1379"/>
        <v>11542.04</v>
      </c>
      <c r="Q1608" s="34">
        <v>0</v>
      </c>
      <c r="R1608" s="34">
        <v>0</v>
      </c>
      <c r="S1608" s="37">
        <v>11542.04</v>
      </c>
      <c r="T1608" s="34">
        <v>0</v>
      </c>
      <c r="U1608" s="37">
        <v>0</v>
      </c>
      <c r="V1608" s="37">
        <v>0</v>
      </c>
      <c r="W1608" s="34">
        <f t="shared" si="1380"/>
        <v>0</v>
      </c>
      <c r="X1608" s="34">
        <v>0</v>
      </c>
      <c r="Y1608" s="34">
        <v>0</v>
      </c>
      <c r="Z1608" s="37">
        <v>0</v>
      </c>
      <c r="AA1608" s="34">
        <v>0</v>
      </c>
      <c r="AB1608" s="37">
        <v>0</v>
      </c>
      <c r="AC1608" s="37">
        <v>0</v>
      </c>
      <c r="AD1608" s="34">
        <f t="shared" si="1381"/>
        <v>0</v>
      </c>
      <c r="AE1608" s="34">
        <v>0</v>
      </c>
      <c r="AF1608" s="34">
        <v>0</v>
      </c>
      <c r="AG1608" s="37">
        <v>0</v>
      </c>
      <c r="AH1608" s="34">
        <v>0</v>
      </c>
      <c r="AI1608" s="37">
        <v>0</v>
      </c>
      <c r="AJ1608" s="37">
        <v>0</v>
      </c>
      <c r="AK1608" s="34">
        <f t="shared" si="1382"/>
        <v>0</v>
      </c>
      <c r="AL1608" s="34">
        <v>0</v>
      </c>
      <c r="AM1608" s="34">
        <v>0</v>
      </c>
      <c r="AN1608" s="37">
        <v>0</v>
      </c>
      <c r="AO1608" s="34">
        <v>0</v>
      </c>
      <c r="AP1608" s="34">
        <v>0</v>
      </c>
      <c r="AQ1608" s="34">
        <v>0</v>
      </c>
      <c r="AR1608" s="34">
        <f t="shared" si="1383"/>
        <v>0</v>
      </c>
      <c r="AS1608" s="34">
        <v>0</v>
      </c>
      <c r="AT1608" s="34">
        <v>0</v>
      </c>
      <c r="AU1608" s="34">
        <v>0</v>
      </c>
      <c r="AV1608" s="34">
        <v>0</v>
      </c>
    </row>
    <row r="1609" spans="1:48" ht="114.75" x14ac:dyDescent="0.5">
      <c r="A1609" s="53">
        <v>1472</v>
      </c>
      <c r="B1609" s="56" t="s">
        <v>3065</v>
      </c>
      <c r="C1609" s="34" t="s">
        <v>3066</v>
      </c>
      <c r="D1609" s="52">
        <v>2019</v>
      </c>
      <c r="E1609" s="52">
        <v>2021</v>
      </c>
      <c r="F1609" s="36">
        <v>358.53</v>
      </c>
      <c r="G1609" s="34">
        <f t="shared" si="1372"/>
        <v>0.2</v>
      </c>
      <c r="H1609" s="34">
        <f t="shared" si="1373"/>
        <v>0</v>
      </c>
      <c r="I1609" s="34">
        <f t="shared" si="1374"/>
        <v>358.29</v>
      </c>
      <c r="J1609" s="34">
        <f t="shared" si="1375"/>
        <v>0</v>
      </c>
      <c r="K1609" s="34">
        <f t="shared" si="1376"/>
        <v>0</v>
      </c>
      <c r="L1609" s="34">
        <f t="shared" si="1377"/>
        <v>358.29</v>
      </c>
      <c r="M1609" s="34">
        <f t="shared" si="1378"/>
        <v>0</v>
      </c>
      <c r="N1609" s="37">
        <v>0</v>
      </c>
      <c r="O1609" s="37">
        <v>0</v>
      </c>
      <c r="P1609" s="34">
        <f t="shared" si="1379"/>
        <v>20.91</v>
      </c>
      <c r="Q1609" s="34">
        <v>0</v>
      </c>
      <c r="R1609" s="34">
        <v>0</v>
      </c>
      <c r="S1609" s="37">
        <v>20.91</v>
      </c>
      <c r="T1609" s="34">
        <v>0</v>
      </c>
      <c r="U1609" s="37">
        <v>0.2</v>
      </c>
      <c r="V1609" s="37">
        <v>0</v>
      </c>
      <c r="W1609" s="34">
        <f t="shared" si="1380"/>
        <v>337.38</v>
      </c>
      <c r="X1609" s="34">
        <v>0</v>
      </c>
      <c r="Y1609" s="34">
        <v>0</v>
      </c>
      <c r="Z1609" s="37">
        <v>337.38</v>
      </c>
      <c r="AA1609" s="34">
        <v>0</v>
      </c>
      <c r="AB1609" s="37">
        <v>0</v>
      </c>
      <c r="AC1609" s="37">
        <v>0</v>
      </c>
      <c r="AD1609" s="34">
        <f t="shared" si="1381"/>
        <v>0</v>
      </c>
      <c r="AE1609" s="34">
        <v>0</v>
      </c>
      <c r="AF1609" s="34">
        <v>0</v>
      </c>
      <c r="AG1609" s="37">
        <v>0</v>
      </c>
      <c r="AH1609" s="34">
        <v>0</v>
      </c>
      <c r="AI1609" s="37">
        <v>0</v>
      </c>
      <c r="AJ1609" s="37">
        <v>0</v>
      </c>
      <c r="AK1609" s="34">
        <f t="shared" si="1382"/>
        <v>0</v>
      </c>
      <c r="AL1609" s="34">
        <v>0</v>
      </c>
      <c r="AM1609" s="34">
        <v>0</v>
      </c>
      <c r="AN1609" s="37">
        <v>0</v>
      </c>
      <c r="AO1609" s="34">
        <v>0</v>
      </c>
      <c r="AP1609" s="34">
        <v>0</v>
      </c>
      <c r="AQ1609" s="34">
        <v>0</v>
      </c>
      <c r="AR1609" s="34">
        <f t="shared" si="1383"/>
        <v>0</v>
      </c>
      <c r="AS1609" s="34">
        <v>0</v>
      </c>
      <c r="AT1609" s="34">
        <v>0</v>
      </c>
      <c r="AU1609" s="34">
        <v>0</v>
      </c>
      <c r="AV1609" s="34">
        <v>0</v>
      </c>
    </row>
    <row r="1610" spans="1:48" ht="114.75" x14ac:dyDescent="0.5">
      <c r="A1610" s="53">
        <v>1473</v>
      </c>
      <c r="B1610" s="56" t="s">
        <v>3067</v>
      </c>
      <c r="C1610" s="34" t="s">
        <v>3068</v>
      </c>
      <c r="D1610" s="52">
        <v>2015</v>
      </c>
      <c r="E1610" s="52">
        <v>2020</v>
      </c>
      <c r="F1610" s="36">
        <v>47188.07</v>
      </c>
      <c r="G1610" s="34">
        <f t="shared" si="1372"/>
        <v>0</v>
      </c>
      <c r="H1610" s="34">
        <f t="shared" si="1373"/>
        <v>0</v>
      </c>
      <c r="I1610" s="34">
        <f t="shared" si="1374"/>
        <v>12858.71</v>
      </c>
      <c r="J1610" s="34">
        <f t="shared" si="1375"/>
        <v>0</v>
      </c>
      <c r="K1610" s="34">
        <f t="shared" si="1376"/>
        <v>0</v>
      </c>
      <c r="L1610" s="34">
        <f t="shared" si="1377"/>
        <v>12858.71</v>
      </c>
      <c r="M1610" s="34">
        <f t="shared" si="1378"/>
        <v>0</v>
      </c>
      <c r="N1610" s="37">
        <v>0</v>
      </c>
      <c r="O1610" s="37">
        <v>0</v>
      </c>
      <c r="P1610" s="34">
        <f t="shared" si="1379"/>
        <v>12858.71</v>
      </c>
      <c r="Q1610" s="34">
        <v>0</v>
      </c>
      <c r="R1610" s="34">
        <v>0</v>
      </c>
      <c r="S1610" s="37">
        <v>12858.71</v>
      </c>
      <c r="T1610" s="34">
        <v>0</v>
      </c>
      <c r="U1610" s="37">
        <v>0</v>
      </c>
      <c r="V1610" s="37">
        <v>0</v>
      </c>
      <c r="W1610" s="34">
        <f t="shared" si="1380"/>
        <v>0</v>
      </c>
      <c r="X1610" s="34">
        <v>0</v>
      </c>
      <c r="Y1610" s="34">
        <v>0</v>
      </c>
      <c r="Z1610" s="37">
        <v>0</v>
      </c>
      <c r="AA1610" s="34">
        <v>0</v>
      </c>
      <c r="AB1610" s="37">
        <v>0</v>
      </c>
      <c r="AC1610" s="37">
        <v>0</v>
      </c>
      <c r="AD1610" s="34">
        <f t="shared" si="1381"/>
        <v>0</v>
      </c>
      <c r="AE1610" s="34">
        <v>0</v>
      </c>
      <c r="AF1610" s="34">
        <v>0</v>
      </c>
      <c r="AG1610" s="37">
        <v>0</v>
      </c>
      <c r="AH1610" s="34">
        <v>0</v>
      </c>
      <c r="AI1610" s="37">
        <v>0</v>
      </c>
      <c r="AJ1610" s="37">
        <v>0</v>
      </c>
      <c r="AK1610" s="34">
        <f t="shared" si="1382"/>
        <v>0</v>
      </c>
      <c r="AL1610" s="34">
        <v>0</v>
      </c>
      <c r="AM1610" s="34">
        <v>0</v>
      </c>
      <c r="AN1610" s="37">
        <v>0</v>
      </c>
      <c r="AO1610" s="34">
        <v>0</v>
      </c>
      <c r="AP1610" s="34">
        <v>0</v>
      </c>
      <c r="AQ1610" s="34">
        <v>0</v>
      </c>
      <c r="AR1610" s="34">
        <f t="shared" si="1383"/>
        <v>0</v>
      </c>
      <c r="AS1610" s="34">
        <v>0</v>
      </c>
      <c r="AT1610" s="34">
        <v>0</v>
      </c>
      <c r="AU1610" s="34">
        <v>0</v>
      </c>
      <c r="AV1610" s="34">
        <v>0</v>
      </c>
    </row>
    <row r="1611" spans="1:48" ht="191.25" x14ac:dyDescent="0.5">
      <c r="A1611" s="53">
        <v>1474</v>
      </c>
      <c r="B1611" s="56" t="s">
        <v>3069</v>
      </c>
      <c r="C1611" s="34" t="s">
        <v>3070</v>
      </c>
      <c r="D1611" s="52">
        <v>2020</v>
      </c>
      <c r="E1611" s="52">
        <v>2021</v>
      </c>
      <c r="F1611" s="36">
        <v>61402.23</v>
      </c>
      <c r="G1611" s="34">
        <f t="shared" si="1372"/>
        <v>3</v>
      </c>
      <c r="H1611" s="34">
        <f t="shared" si="1373"/>
        <v>0</v>
      </c>
      <c r="I1611" s="34">
        <f t="shared" si="1374"/>
        <v>61402.23</v>
      </c>
      <c r="J1611" s="34">
        <f t="shared" si="1375"/>
        <v>0</v>
      </c>
      <c r="K1611" s="34">
        <f t="shared" si="1376"/>
        <v>0</v>
      </c>
      <c r="L1611" s="34">
        <f t="shared" si="1377"/>
        <v>61402.23</v>
      </c>
      <c r="M1611" s="34">
        <f t="shared" si="1378"/>
        <v>0</v>
      </c>
      <c r="N1611" s="37">
        <v>0</v>
      </c>
      <c r="O1611" s="37">
        <v>0</v>
      </c>
      <c r="P1611" s="34">
        <f t="shared" si="1379"/>
        <v>1736.74</v>
      </c>
      <c r="Q1611" s="34">
        <v>0</v>
      </c>
      <c r="R1611" s="34">
        <v>0</v>
      </c>
      <c r="S1611" s="37">
        <v>1736.74</v>
      </c>
      <c r="T1611" s="34">
        <v>0</v>
      </c>
      <c r="U1611" s="37">
        <v>3</v>
      </c>
      <c r="V1611" s="37">
        <v>0</v>
      </c>
      <c r="W1611" s="34">
        <f t="shared" si="1380"/>
        <v>9281.23</v>
      </c>
      <c r="X1611" s="34">
        <v>0</v>
      </c>
      <c r="Y1611" s="34">
        <v>0</v>
      </c>
      <c r="Z1611" s="37">
        <v>9281.23</v>
      </c>
      <c r="AA1611" s="34">
        <v>0</v>
      </c>
      <c r="AB1611" s="37">
        <v>0</v>
      </c>
      <c r="AC1611" s="37">
        <v>0</v>
      </c>
      <c r="AD1611" s="34">
        <f t="shared" si="1381"/>
        <v>50384.26</v>
      </c>
      <c r="AE1611" s="34">
        <v>0</v>
      </c>
      <c r="AF1611" s="34">
        <v>0</v>
      </c>
      <c r="AG1611" s="37">
        <v>50384.26</v>
      </c>
      <c r="AH1611" s="34">
        <v>0</v>
      </c>
      <c r="AI1611" s="37">
        <v>0</v>
      </c>
      <c r="AJ1611" s="37">
        <v>0</v>
      </c>
      <c r="AK1611" s="34">
        <f t="shared" si="1382"/>
        <v>0</v>
      </c>
      <c r="AL1611" s="34">
        <v>0</v>
      </c>
      <c r="AM1611" s="34">
        <v>0</v>
      </c>
      <c r="AN1611" s="37">
        <v>0</v>
      </c>
      <c r="AO1611" s="34">
        <v>0</v>
      </c>
      <c r="AP1611" s="34">
        <v>0</v>
      </c>
      <c r="AQ1611" s="34">
        <v>0</v>
      </c>
      <c r="AR1611" s="34">
        <f t="shared" si="1383"/>
        <v>0</v>
      </c>
      <c r="AS1611" s="34">
        <v>0</v>
      </c>
      <c r="AT1611" s="34">
        <v>0</v>
      </c>
      <c r="AU1611" s="34">
        <v>0</v>
      </c>
      <c r="AV1611" s="34">
        <v>0</v>
      </c>
    </row>
    <row r="1612" spans="1:48" ht="114.75" x14ac:dyDescent="0.5">
      <c r="A1612" s="53">
        <v>1475</v>
      </c>
      <c r="B1612" s="56" t="s">
        <v>3071</v>
      </c>
      <c r="C1612" s="34" t="s">
        <v>3072</v>
      </c>
      <c r="D1612" s="52">
        <v>2020</v>
      </c>
      <c r="E1612" s="52">
        <v>2021</v>
      </c>
      <c r="F1612" s="36">
        <v>5253.94</v>
      </c>
      <c r="G1612" s="34">
        <f t="shared" si="1372"/>
        <v>0.1</v>
      </c>
      <c r="H1612" s="34">
        <f t="shared" si="1373"/>
        <v>0</v>
      </c>
      <c r="I1612" s="34">
        <f t="shared" si="1374"/>
        <v>5253.9400000000005</v>
      </c>
      <c r="J1612" s="34">
        <f t="shared" si="1375"/>
        <v>0</v>
      </c>
      <c r="K1612" s="34">
        <f t="shared" si="1376"/>
        <v>0</v>
      </c>
      <c r="L1612" s="34">
        <f t="shared" si="1377"/>
        <v>5253.9400000000005</v>
      </c>
      <c r="M1612" s="34">
        <f t="shared" si="1378"/>
        <v>0</v>
      </c>
      <c r="N1612" s="37">
        <v>0</v>
      </c>
      <c r="O1612" s="37">
        <v>0</v>
      </c>
      <c r="P1612" s="34">
        <f t="shared" si="1379"/>
        <v>80.81</v>
      </c>
      <c r="Q1612" s="34">
        <v>0</v>
      </c>
      <c r="R1612" s="34">
        <v>0</v>
      </c>
      <c r="S1612" s="37">
        <v>80.81</v>
      </c>
      <c r="T1612" s="34">
        <v>0</v>
      </c>
      <c r="U1612" s="37">
        <v>0.1</v>
      </c>
      <c r="V1612" s="37">
        <v>0</v>
      </c>
      <c r="W1612" s="34">
        <f t="shared" si="1380"/>
        <v>5173.13</v>
      </c>
      <c r="X1612" s="34">
        <v>0</v>
      </c>
      <c r="Y1612" s="34">
        <v>0</v>
      </c>
      <c r="Z1612" s="37">
        <v>5173.13</v>
      </c>
      <c r="AA1612" s="34">
        <v>0</v>
      </c>
      <c r="AB1612" s="37">
        <v>0</v>
      </c>
      <c r="AC1612" s="37">
        <v>0</v>
      </c>
      <c r="AD1612" s="34">
        <f t="shared" si="1381"/>
        <v>0</v>
      </c>
      <c r="AE1612" s="34">
        <v>0</v>
      </c>
      <c r="AF1612" s="34">
        <v>0</v>
      </c>
      <c r="AG1612" s="37">
        <v>0</v>
      </c>
      <c r="AH1612" s="34">
        <v>0</v>
      </c>
      <c r="AI1612" s="37">
        <v>0</v>
      </c>
      <c r="AJ1612" s="37">
        <v>0</v>
      </c>
      <c r="AK1612" s="34">
        <f t="shared" si="1382"/>
        <v>0</v>
      </c>
      <c r="AL1612" s="34">
        <v>0</v>
      </c>
      <c r="AM1612" s="34">
        <v>0</v>
      </c>
      <c r="AN1612" s="37">
        <v>0</v>
      </c>
      <c r="AO1612" s="34">
        <v>0</v>
      </c>
      <c r="AP1612" s="34">
        <v>0</v>
      </c>
      <c r="AQ1612" s="34">
        <v>0</v>
      </c>
      <c r="AR1612" s="34">
        <f t="shared" si="1383"/>
        <v>0</v>
      </c>
      <c r="AS1612" s="34">
        <v>0</v>
      </c>
      <c r="AT1612" s="34">
        <v>0</v>
      </c>
      <c r="AU1612" s="34">
        <v>0</v>
      </c>
      <c r="AV1612" s="34">
        <v>0</v>
      </c>
    </row>
    <row r="1613" spans="1:48" ht="229.5" x14ac:dyDescent="0.5">
      <c r="A1613" s="53">
        <v>1476</v>
      </c>
      <c r="B1613" s="56" t="s">
        <v>3073</v>
      </c>
      <c r="C1613" s="34" t="s">
        <v>3074</v>
      </c>
      <c r="D1613" s="52">
        <v>2021</v>
      </c>
      <c r="E1613" s="52">
        <v>2021</v>
      </c>
      <c r="F1613" s="36">
        <v>15940.14</v>
      </c>
      <c r="G1613" s="34">
        <f t="shared" si="1372"/>
        <v>1.9</v>
      </c>
      <c r="H1613" s="34">
        <f t="shared" si="1373"/>
        <v>0.32</v>
      </c>
      <c r="I1613" s="34">
        <f t="shared" si="1374"/>
        <v>15940.14</v>
      </c>
      <c r="J1613" s="34">
        <f t="shared" si="1375"/>
        <v>0</v>
      </c>
      <c r="K1613" s="34">
        <f t="shared" si="1376"/>
        <v>0</v>
      </c>
      <c r="L1613" s="34">
        <f t="shared" si="1377"/>
        <v>15940.14</v>
      </c>
      <c r="M1613" s="34">
        <f t="shared" si="1378"/>
        <v>0</v>
      </c>
      <c r="N1613" s="37">
        <v>0</v>
      </c>
      <c r="O1613" s="37">
        <v>0</v>
      </c>
      <c r="P1613" s="34">
        <f t="shared" si="1379"/>
        <v>10</v>
      </c>
      <c r="Q1613" s="34">
        <v>0</v>
      </c>
      <c r="R1613" s="34">
        <v>0</v>
      </c>
      <c r="S1613" s="37">
        <v>10</v>
      </c>
      <c r="T1613" s="34">
        <v>0</v>
      </c>
      <c r="U1613" s="37">
        <v>1.9</v>
      </c>
      <c r="V1613" s="37">
        <v>0.32</v>
      </c>
      <c r="W1613" s="34">
        <f t="shared" si="1380"/>
        <v>3385.33</v>
      </c>
      <c r="X1613" s="34">
        <v>0</v>
      </c>
      <c r="Y1613" s="34">
        <v>0</v>
      </c>
      <c r="Z1613" s="37">
        <v>3385.33</v>
      </c>
      <c r="AA1613" s="34">
        <v>0</v>
      </c>
      <c r="AB1613" s="37">
        <v>0</v>
      </c>
      <c r="AC1613" s="37">
        <v>0</v>
      </c>
      <c r="AD1613" s="34">
        <f t="shared" si="1381"/>
        <v>12544.81</v>
      </c>
      <c r="AE1613" s="34">
        <v>0</v>
      </c>
      <c r="AF1613" s="34">
        <v>0</v>
      </c>
      <c r="AG1613" s="37">
        <v>12544.81</v>
      </c>
      <c r="AH1613" s="34">
        <v>0</v>
      </c>
      <c r="AI1613" s="34">
        <v>0</v>
      </c>
      <c r="AJ1613" s="34">
        <v>0</v>
      </c>
      <c r="AK1613" s="34">
        <f t="shared" si="1382"/>
        <v>0</v>
      </c>
      <c r="AL1613" s="34">
        <v>0</v>
      </c>
      <c r="AM1613" s="34">
        <v>0</v>
      </c>
      <c r="AN1613" s="34">
        <v>0</v>
      </c>
      <c r="AO1613" s="34">
        <v>0</v>
      </c>
      <c r="AP1613" s="34">
        <v>0</v>
      </c>
      <c r="AQ1613" s="34">
        <v>0</v>
      </c>
      <c r="AR1613" s="34">
        <f t="shared" si="1383"/>
        <v>0</v>
      </c>
      <c r="AS1613" s="34">
        <v>0</v>
      </c>
      <c r="AT1613" s="34">
        <v>0</v>
      </c>
      <c r="AU1613" s="34">
        <v>0</v>
      </c>
      <c r="AV1613" s="34">
        <v>0</v>
      </c>
    </row>
    <row r="1614" spans="1:48" ht="114.75" x14ac:dyDescent="0.5">
      <c r="A1614" s="53">
        <v>1477</v>
      </c>
      <c r="B1614" s="56" t="s">
        <v>3075</v>
      </c>
      <c r="C1614" s="34" t="s">
        <v>3076</v>
      </c>
      <c r="D1614" s="52">
        <v>2020</v>
      </c>
      <c r="E1614" s="52">
        <v>2021</v>
      </c>
      <c r="F1614" s="36">
        <v>5107.16</v>
      </c>
      <c r="G1614" s="34">
        <f t="shared" si="1372"/>
        <v>0</v>
      </c>
      <c r="H1614" s="34">
        <f t="shared" si="1373"/>
        <v>0</v>
      </c>
      <c r="I1614" s="34">
        <f t="shared" si="1374"/>
        <v>5107.16</v>
      </c>
      <c r="J1614" s="34">
        <f t="shared" si="1375"/>
        <v>0</v>
      </c>
      <c r="K1614" s="34">
        <f t="shared" si="1376"/>
        <v>0</v>
      </c>
      <c r="L1614" s="34">
        <f t="shared" si="1377"/>
        <v>5107.16</v>
      </c>
      <c r="M1614" s="34">
        <f t="shared" si="1378"/>
        <v>0</v>
      </c>
      <c r="N1614" s="37">
        <v>0</v>
      </c>
      <c r="O1614" s="37">
        <v>0</v>
      </c>
      <c r="P1614" s="34">
        <f t="shared" si="1379"/>
        <v>10</v>
      </c>
      <c r="Q1614" s="34">
        <v>0</v>
      </c>
      <c r="R1614" s="34">
        <v>0</v>
      </c>
      <c r="S1614" s="37">
        <v>10</v>
      </c>
      <c r="T1614" s="34">
        <v>0</v>
      </c>
      <c r="U1614" s="37">
        <v>0</v>
      </c>
      <c r="V1614" s="37">
        <v>0</v>
      </c>
      <c r="W1614" s="34">
        <f t="shared" si="1380"/>
        <v>5097.16</v>
      </c>
      <c r="X1614" s="34">
        <v>0</v>
      </c>
      <c r="Y1614" s="34">
        <v>0</v>
      </c>
      <c r="Z1614" s="37">
        <v>5097.16</v>
      </c>
      <c r="AA1614" s="34">
        <v>0</v>
      </c>
      <c r="AB1614" s="37">
        <v>0</v>
      </c>
      <c r="AC1614" s="37">
        <v>0</v>
      </c>
      <c r="AD1614" s="34">
        <f t="shared" si="1381"/>
        <v>0</v>
      </c>
      <c r="AE1614" s="34">
        <v>0</v>
      </c>
      <c r="AF1614" s="34">
        <v>0</v>
      </c>
      <c r="AG1614" s="37">
        <v>0</v>
      </c>
      <c r="AH1614" s="34">
        <v>0</v>
      </c>
      <c r="AI1614" s="34">
        <v>0</v>
      </c>
      <c r="AJ1614" s="34">
        <v>0</v>
      </c>
      <c r="AK1614" s="34">
        <f t="shared" si="1382"/>
        <v>0</v>
      </c>
      <c r="AL1614" s="34">
        <v>0</v>
      </c>
      <c r="AM1614" s="34">
        <v>0</v>
      </c>
      <c r="AN1614" s="34">
        <v>0</v>
      </c>
      <c r="AO1614" s="34">
        <v>0</v>
      </c>
      <c r="AP1614" s="34">
        <v>0</v>
      </c>
      <c r="AQ1614" s="34">
        <v>0</v>
      </c>
      <c r="AR1614" s="34">
        <f t="shared" si="1383"/>
        <v>0</v>
      </c>
      <c r="AS1614" s="34">
        <v>0</v>
      </c>
      <c r="AT1614" s="34">
        <v>0</v>
      </c>
      <c r="AU1614" s="34">
        <v>0</v>
      </c>
      <c r="AV1614" s="34">
        <v>0</v>
      </c>
    </row>
    <row r="1615" spans="1:48" ht="114.75" x14ac:dyDescent="0.5">
      <c r="A1615" s="53">
        <v>1478</v>
      </c>
      <c r="B1615" s="56" t="s">
        <v>3077</v>
      </c>
      <c r="C1615" s="34" t="s">
        <v>3078</v>
      </c>
      <c r="D1615" s="52">
        <v>2020</v>
      </c>
      <c r="E1615" s="52">
        <v>2022</v>
      </c>
      <c r="F1615" s="36">
        <v>8052.65</v>
      </c>
      <c r="G1615" s="34">
        <f t="shared" si="1372"/>
        <v>1</v>
      </c>
      <c r="H1615" s="34">
        <f t="shared" si="1373"/>
        <v>0</v>
      </c>
      <c r="I1615" s="34">
        <f t="shared" si="1374"/>
        <v>8052.65</v>
      </c>
      <c r="J1615" s="34">
        <f t="shared" si="1375"/>
        <v>0</v>
      </c>
      <c r="K1615" s="34">
        <f t="shared" si="1376"/>
        <v>0</v>
      </c>
      <c r="L1615" s="34">
        <f t="shared" si="1377"/>
        <v>8052.65</v>
      </c>
      <c r="M1615" s="34">
        <f t="shared" si="1378"/>
        <v>0</v>
      </c>
      <c r="N1615" s="37">
        <v>0</v>
      </c>
      <c r="O1615" s="37">
        <v>0</v>
      </c>
      <c r="P1615" s="34">
        <f t="shared" si="1379"/>
        <v>10</v>
      </c>
      <c r="Q1615" s="34">
        <v>0</v>
      </c>
      <c r="R1615" s="34">
        <v>0</v>
      </c>
      <c r="S1615" s="37">
        <v>10</v>
      </c>
      <c r="T1615" s="34">
        <v>0</v>
      </c>
      <c r="U1615" s="37">
        <v>0</v>
      </c>
      <c r="V1615" s="37">
        <v>0</v>
      </c>
      <c r="W1615" s="34">
        <f t="shared" si="1380"/>
        <v>6814.54</v>
      </c>
      <c r="X1615" s="34">
        <v>0</v>
      </c>
      <c r="Y1615" s="34">
        <v>0</v>
      </c>
      <c r="Z1615" s="37">
        <v>6814.54</v>
      </c>
      <c r="AA1615" s="34">
        <v>0</v>
      </c>
      <c r="AB1615" s="37">
        <v>1</v>
      </c>
      <c r="AC1615" s="37">
        <v>0</v>
      </c>
      <c r="AD1615" s="34">
        <f t="shared" si="1381"/>
        <v>1228.1099999999999</v>
      </c>
      <c r="AE1615" s="34">
        <v>0</v>
      </c>
      <c r="AF1615" s="34">
        <v>0</v>
      </c>
      <c r="AG1615" s="37">
        <v>1228.1099999999999</v>
      </c>
      <c r="AH1615" s="34">
        <v>0</v>
      </c>
      <c r="AI1615" s="34">
        <v>0</v>
      </c>
      <c r="AJ1615" s="34">
        <v>0</v>
      </c>
      <c r="AK1615" s="34">
        <f t="shared" si="1382"/>
        <v>0</v>
      </c>
      <c r="AL1615" s="34">
        <v>0</v>
      </c>
      <c r="AM1615" s="34">
        <v>0</v>
      </c>
      <c r="AN1615" s="34">
        <v>0</v>
      </c>
      <c r="AO1615" s="34">
        <v>0</v>
      </c>
      <c r="AP1615" s="34">
        <v>0</v>
      </c>
      <c r="AQ1615" s="34">
        <v>0</v>
      </c>
      <c r="AR1615" s="34">
        <f t="shared" si="1383"/>
        <v>0</v>
      </c>
      <c r="AS1615" s="34">
        <v>0</v>
      </c>
      <c r="AT1615" s="34">
        <v>0</v>
      </c>
      <c r="AU1615" s="34">
        <v>0</v>
      </c>
      <c r="AV1615" s="34">
        <v>0</v>
      </c>
    </row>
    <row r="1616" spans="1:48" ht="191.25" x14ac:dyDescent="0.5">
      <c r="A1616" s="53">
        <v>1479</v>
      </c>
      <c r="B1616" s="56" t="s">
        <v>3079</v>
      </c>
      <c r="C1616" s="34" t="s">
        <v>3080</v>
      </c>
      <c r="D1616" s="52">
        <v>2020</v>
      </c>
      <c r="E1616" s="52">
        <v>2020</v>
      </c>
      <c r="F1616" s="36">
        <v>6270.48</v>
      </c>
      <c r="G1616" s="34">
        <f t="shared" si="1372"/>
        <v>1.6</v>
      </c>
      <c r="H1616" s="34">
        <f t="shared" si="1373"/>
        <v>0</v>
      </c>
      <c r="I1616" s="34">
        <f t="shared" si="1374"/>
        <v>6270.48</v>
      </c>
      <c r="J1616" s="34">
        <f t="shared" si="1375"/>
        <v>0</v>
      </c>
      <c r="K1616" s="34">
        <f t="shared" si="1376"/>
        <v>0</v>
      </c>
      <c r="L1616" s="34">
        <f t="shared" si="1377"/>
        <v>6270.48</v>
      </c>
      <c r="M1616" s="34">
        <f t="shared" si="1378"/>
        <v>0</v>
      </c>
      <c r="N1616" s="37">
        <v>1.6</v>
      </c>
      <c r="O1616" s="37">
        <v>0</v>
      </c>
      <c r="P1616" s="34">
        <f t="shared" si="1379"/>
        <v>921.82</v>
      </c>
      <c r="Q1616" s="34">
        <v>0</v>
      </c>
      <c r="R1616" s="34">
        <v>0</v>
      </c>
      <c r="S1616" s="37">
        <v>921.82</v>
      </c>
      <c r="T1616" s="34">
        <v>0</v>
      </c>
      <c r="U1616" s="37">
        <v>0</v>
      </c>
      <c r="V1616" s="37">
        <v>0</v>
      </c>
      <c r="W1616" s="34">
        <f t="shared" si="1380"/>
        <v>5348.66</v>
      </c>
      <c r="X1616" s="34">
        <v>0</v>
      </c>
      <c r="Y1616" s="34">
        <v>0</v>
      </c>
      <c r="Z1616" s="37">
        <v>5348.66</v>
      </c>
      <c r="AA1616" s="34">
        <v>0</v>
      </c>
      <c r="AB1616" s="37">
        <v>0</v>
      </c>
      <c r="AC1616" s="37">
        <v>0</v>
      </c>
      <c r="AD1616" s="34">
        <f t="shared" si="1381"/>
        <v>0</v>
      </c>
      <c r="AE1616" s="34">
        <v>0</v>
      </c>
      <c r="AF1616" s="34">
        <v>0</v>
      </c>
      <c r="AG1616" s="37">
        <v>0</v>
      </c>
      <c r="AH1616" s="34">
        <v>0</v>
      </c>
      <c r="AI1616" s="34">
        <v>0</v>
      </c>
      <c r="AJ1616" s="34">
        <v>0</v>
      </c>
      <c r="AK1616" s="34">
        <f t="shared" si="1382"/>
        <v>0</v>
      </c>
      <c r="AL1616" s="34">
        <v>0</v>
      </c>
      <c r="AM1616" s="34">
        <v>0</v>
      </c>
      <c r="AN1616" s="34">
        <v>0</v>
      </c>
      <c r="AO1616" s="34">
        <v>0</v>
      </c>
      <c r="AP1616" s="34">
        <v>0</v>
      </c>
      <c r="AQ1616" s="34">
        <v>0</v>
      </c>
      <c r="AR1616" s="34">
        <f t="shared" si="1383"/>
        <v>0</v>
      </c>
      <c r="AS1616" s="34">
        <v>0</v>
      </c>
      <c r="AT1616" s="34">
        <v>0</v>
      </c>
      <c r="AU1616" s="34">
        <v>0</v>
      </c>
      <c r="AV1616" s="34">
        <v>0</v>
      </c>
    </row>
    <row r="1617" spans="1:48" ht="191.25" x14ac:dyDescent="0.5">
      <c r="A1617" s="53">
        <v>1480</v>
      </c>
      <c r="B1617" s="56" t="s">
        <v>3081</v>
      </c>
      <c r="C1617" s="34" t="s">
        <v>3082</v>
      </c>
      <c r="D1617" s="52">
        <v>2019</v>
      </c>
      <c r="E1617" s="52">
        <v>2020</v>
      </c>
      <c r="F1617" s="36">
        <v>1683.42</v>
      </c>
      <c r="G1617" s="34">
        <f t="shared" si="1372"/>
        <v>0.15</v>
      </c>
      <c r="H1617" s="34">
        <f t="shared" si="1373"/>
        <v>0</v>
      </c>
      <c r="I1617" s="34">
        <f t="shared" si="1374"/>
        <v>1683.18</v>
      </c>
      <c r="J1617" s="34">
        <f t="shared" si="1375"/>
        <v>0</v>
      </c>
      <c r="K1617" s="34">
        <f t="shared" si="1376"/>
        <v>0</v>
      </c>
      <c r="L1617" s="34">
        <f t="shared" si="1377"/>
        <v>1683.18</v>
      </c>
      <c r="M1617" s="34">
        <f t="shared" si="1378"/>
        <v>0</v>
      </c>
      <c r="N1617" s="37">
        <v>0.15</v>
      </c>
      <c r="O1617" s="37">
        <v>0</v>
      </c>
      <c r="P1617" s="34">
        <f t="shared" si="1379"/>
        <v>162.69999999999999</v>
      </c>
      <c r="Q1617" s="34">
        <v>0</v>
      </c>
      <c r="R1617" s="34">
        <v>0</v>
      </c>
      <c r="S1617" s="37">
        <v>162.69999999999999</v>
      </c>
      <c r="T1617" s="34">
        <v>0</v>
      </c>
      <c r="U1617" s="37">
        <v>0</v>
      </c>
      <c r="V1617" s="37">
        <v>0</v>
      </c>
      <c r="W1617" s="34">
        <f t="shared" si="1380"/>
        <v>1520.48</v>
      </c>
      <c r="X1617" s="34">
        <v>0</v>
      </c>
      <c r="Y1617" s="34">
        <v>0</v>
      </c>
      <c r="Z1617" s="37">
        <v>1520.48</v>
      </c>
      <c r="AA1617" s="34">
        <v>0</v>
      </c>
      <c r="AB1617" s="37">
        <v>0</v>
      </c>
      <c r="AC1617" s="37">
        <v>0</v>
      </c>
      <c r="AD1617" s="34">
        <f t="shared" si="1381"/>
        <v>0</v>
      </c>
      <c r="AE1617" s="34">
        <v>0</v>
      </c>
      <c r="AF1617" s="34">
        <v>0</v>
      </c>
      <c r="AG1617" s="37">
        <v>0</v>
      </c>
      <c r="AH1617" s="34">
        <v>0</v>
      </c>
      <c r="AI1617" s="37">
        <v>0</v>
      </c>
      <c r="AJ1617" s="37">
        <v>0</v>
      </c>
      <c r="AK1617" s="34">
        <f t="shared" si="1382"/>
        <v>0</v>
      </c>
      <c r="AL1617" s="34">
        <v>0</v>
      </c>
      <c r="AM1617" s="34">
        <v>0</v>
      </c>
      <c r="AN1617" s="37">
        <v>0</v>
      </c>
      <c r="AO1617" s="34">
        <v>0</v>
      </c>
      <c r="AP1617" s="34">
        <v>0</v>
      </c>
      <c r="AQ1617" s="34">
        <v>0</v>
      </c>
      <c r="AR1617" s="34">
        <f t="shared" si="1383"/>
        <v>0</v>
      </c>
      <c r="AS1617" s="34">
        <v>0</v>
      </c>
      <c r="AT1617" s="34">
        <v>0</v>
      </c>
      <c r="AU1617" s="34">
        <v>0</v>
      </c>
      <c r="AV1617" s="34">
        <v>0</v>
      </c>
    </row>
    <row r="1618" spans="1:48" ht="38.25" x14ac:dyDescent="0.5">
      <c r="A1618" s="53"/>
      <c r="B1618" s="54" t="s">
        <v>1175</v>
      </c>
      <c r="C1618" s="38"/>
      <c r="D1618" s="63"/>
      <c r="E1618" s="63"/>
      <c r="F1618" s="39">
        <f>SUM(F1619:F1632)</f>
        <v>142392.88064999998</v>
      </c>
      <c r="G1618" s="39">
        <f t="shared" ref="G1618:AV1618" si="1384">SUM(G1619:G1632)</f>
        <v>9.68</v>
      </c>
      <c r="H1618" s="39">
        <f t="shared" si="1384"/>
        <v>5.66</v>
      </c>
      <c r="I1618" s="39">
        <f t="shared" si="1384"/>
        <v>118579.96285</v>
      </c>
      <c r="J1618" s="39">
        <f t="shared" si="1384"/>
        <v>0</v>
      </c>
      <c r="K1618" s="39">
        <f t="shared" si="1384"/>
        <v>0</v>
      </c>
      <c r="L1618" s="39">
        <f t="shared" si="1384"/>
        <v>118579.96285</v>
      </c>
      <c r="M1618" s="39">
        <f t="shared" si="1384"/>
        <v>0</v>
      </c>
      <c r="N1618" s="39">
        <f>SUM(N1619:N1632)</f>
        <v>1.2</v>
      </c>
      <c r="O1618" s="39">
        <f>SUM(O1619:O1632)</f>
        <v>1.26</v>
      </c>
      <c r="P1618" s="39">
        <f t="shared" si="1384"/>
        <v>17951.722849999998</v>
      </c>
      <c r="Q1618" s="39">
        <f t="shared" si="1384"/>
        <v>0</v>
      </c>
      <c r="R1618" s="39">
        <f t="shared" si="1384"/>
        <v>0</v>
      </c>
      <c r="S1618" s="39">
        <f>SUM(S1619:S1632)</f>
        <v>17951.722849999998</v>
      </c>
      <c r="T1618" s="39">
        <f t="shared" si="1384"/>
        <v>0</v>
      </c>
      <c r="U1618" s="39">
        <f>SUM(U1619:U1632)</f>
        <v>6.4799999999999995</v>
      </c>
      <c r="V1618" s="39">
        <f t="shared" si="1384"/>
        <v>4.4000000000000004</v>
      </c>
      <c r="W1618" s="39">
        <f t="shared" si="1384"/>
        <v>91355.3</v>
      </c>
      <c r="X1618" s="39">
        <f t="shared" si="1384"/>
        <v>0</v>
      </c>
      <c r="Y1618" s="39">
        <f t="shared" si="1384"/>
        <v>0</v>
      </c>
      <c r="Z1618" s="39">
        <f t="shared" si="1384"/>
        <v>91355.3</v>
      </c>
      <c r="AA1618" s="39">
        <f t="shared" si="1384"/>
        <v>0</v>
      </c>
      <c r="AB1618" s="39">
        <f t="shared" si="1384"/>
        <v>2</v>
      </c>
      <c r="AC1618" s="39">
        <f t="shared" si="1384"/>
        <v>0</v>
      </c>
      <c r="AD1618" s="39">
        <f t="shared" si="1384"/>
        <v>9272.94</v>
      </c>
      <c r="AE1618" s="39">
        <f t="shared" si="1384"/>
        <v>0</v>
      </c>
      <c r="AF1618" s="39">
        <f t="shared" si="1384"/>
        <v>0</v>
      </c>
      <c r="AG1618" s="39">
        <f t="shared" si="1384"/>
        <v>9272.94</v>
      </c>
      <c r="AH1618" s="39">
        <f t="shared" si="1384"/>
        <v>0</v>
      </c>
      <c r="AI1618" s="39">
        <f t="shared" si="1384"/>
        <v>0</v>
      </c>
      <c r="AJ1618" s="39">
        <f t="shared" si="1384"/>
        <v>0</v>
      </c>
      <c r="AK1618" s="39">
        <f t="shared" si="1384"/>
        <v>0</v>
      </c>
      <c r="AL1618" s="39">
        <f t="shared" si="1384"/>
        <v>0</v>
      </c>
      <c r="AM1618" s="39">
        <f t="shared" si="1384"/>
        <v>0</v>
      </c>
      <c r="AN1618" s="39">
        <f t="shared" si="1384"/>
        <v>0</v>
      </c>
      <c r="AO1618" s="39">
        <f t="shared" si="1384"/>
        <v>0</v>
      </c>
      <c r="AP1618" s="39">
        <f t="shared" si="1384"/>
        <v>0</v>
      </c>
      <c r="AQ1618" s="39">
        <f t="shared" si="1384"/>
        <v>0</v>
      </c>
      <c r="AR1618" s="39">
        <f t="shared" si="1384"/>
        <v>0</v>
      </c>
      <c r="AS1618" s="39">
        <f t="shared" si="1384"/>
        <v>0</v>
      </c>
      <c r="AT1618" s="39">
        <f t="shared" si="1384"/>
        <v>0</v>
      </c>
      <c r="AU1618" s="39">
        <f t="shared" si="1384"/>
        <v>0</v>
      </c>
      <c r="AV1618" s="39">
        <f t="shared" si="1384"/>
        <v>0</v>
      </c>
    </row>
    <row r="1619" spans="1:48" ht="153" x14ac:dyDescent="0.5">
      <c r="A1619" s="53">
        <v>1481</v>
      </c>
      <c r="B1619" s="56" t="s">
        <v>3083</v>
      </c>
      <c r="C1619" s="34" t="s">
        <v>3084</v>
      </c>
      <c r="D1619" s="57">
        <v>2018</v>
      </c>
      <c r="E1619" s="57">
        <v>2020</v>
      </c>
      <c r="F1619" s="36">
        <v>14622.58592</v>
      </c>
      <c r="G1619" s="34">
        <f t="shared" ref="G1619:G1632" si="1385">N1619+U1619+AB1619+AI1619+AP1619</f>
        <v>0</v>
      </c>
      <c r="H1619" s="34">
        <f t="shared" ref="H1619:H1632" si="1386">O1619+V1619+AC1619+AJ1619+AQ1619</f>
        <v>0</v>
      </c>
      <c r="I1619" s="34">
        <f t="shared" ref="I1619:I1632" si="1387">J1619+K1619+L1619</f>
        <v>2316.34</v>
      </c>
      <c r="J1619" s="34">
        <f t="shared" ref="J1619:J1632" si="1388">Q1619+X1619+AE1619+AL1619+AS1619</f>
        <v>0</v>
      </c>
      <c r="K1619" s="34">
        <f t="shared" ref="K1619:K1632" si="1389">R1619+Y1619+AF1619+AM1619+AT1619</f>
        <v>0</v>
      </c>
      <c r="L1619" s="34">
        <f t="shared" ref="L1619:L1632" si="1390">S1619+Z1619+AG1619+AN1619+AU1619</f>
        <v>2316.34</v>
      </c>
      <c r="M1619" s="34">
        <f t="shared" ref="M1619:M1632" si="1391">T1619+AA1619+AH1619+AO1619+AV1619</f>
        <v>0</v>
      </c>
      <c r="N1619" s="37">
        <v>0</v>
      </c>
      <c r="O1619" s="37">
        <v>0</v>
      </c>
      <c r="P1619" s="34">
        <f t="shared" ref="P1619:P1632" si="1392">Q1619+R1619+S1619</f>
        <v>2316.34</v>
      </c>
      <c r="Q1619" s="34">
        <v>0</v>
      </c>
      <c r="R1619" s="34">
        <v>0</v>
      </c>
      <c r="S1619" s="37">
        <v>2316.34</v>
      </c>
      <c r="T1619" s="34">
        <v>0</v>
      </c>
      <c r="U1619" s="37">
        <v>0</v>
      </c>
      <c r="V1619" s="37">
        <v>0</v>
      </c>
      <c r="W1619" s="34">
        <f t="shared" ref="W1619:W1632" si="1393">X1619+Y1619+Z1619</f>
        <v>0</v>
      </c>
      <c r="X1619" s="34">
        <v>0</v>
      </c>
      <c r="Y1619" s="34">
        <v>0</v>
      </c>
      <c r="Z1619" s="37">
        <v>0</v>
      </c>
      <c r="AA1619" s="34">
        <v>0</v>
      </c>
      <c r="AB1619" s="37">
        <v>0</v>
      </c>
      <c r="AC1619" s="37">
        <v>0</v>
      </c>
      <c r="AD1619" s="34">
        <f t="shared" ref="AD1619:AD1632" si="1394">AE1619+AF1619+AG1619</f>
        <v>0</v>
      </c>
      <c r="AE1619" s="34">
        <v>0</v>
      </c>
      <c r="AF1619" s="34">
        <v>0</v>
      </c>
      <c r="AG1619" s="37">
        <v>0</v>
      </c>
      <c r="AH1619" s="34">
        <v>0</v>
      </c>
      <c r="AI1619" s="37">
        <v>0</v>
      </c>
      <c r="AJ1619" s="37">
        <v>0</v>
      </c>
      <c r="AK1619" s="34">
        <f t="shared" ref="AK1619:AK1632" si="1395">AL1619+AM1619+AN1619</f>
        <v>0</v>
      </c>
      <c r="AL1619" s="34">
        <v>0</v>
      </c>
      <c r="AM1619" s="34">
        <v>0</v>
      </c>
      <c r="AN1619" s="37">
        <v>0</v>
      </c>
      <c r="AO1619" s="34">
        <v>0</v>
      </c>
      <c r="AP1619" s="34">
        <v>0</v>
      </c>
      <c r="AQ1619" s="34">
        <v>0</v>
      </c>
      <c r="AR1619" s="34">
        <f t="shared" ref="AR1619:AR1632" si="1396">AS1619+AT1619+AU1619</f>
        <v>0</v>
      </c>
      <c r="AS1619" s="34">
        <v>0</v>
      </c>
      <c r="AT1619" s="34">
        <v>0</v>
      </c>
      <c r="AU1619" s="34">
        <v>0</v>
      </c>
      <c r="AV1619" s="34">
        <v>0</v>
      </c>
    </row>
    <row r="1620" spans="1:48" ht="153" x14ac:dyDescent="0.5">
      <c r="A1620" s="53">
        <v>1482</v>
      </c>
      <c r="B1620" s="56" t="s">
        <v>3085</v>
      </c>
      <c r="C1620" s="34" t="s">
        <v>3086</v>
      </c>
      <c r="D1620" s="57">
        <v>2018</v>
      </c>
      <c r="E1620" s="57">
        <v>2021</v>
      </c>
      <c r="F1620" s="36">
        <v>8064.88</v>
      </c>
      <c r="G1620" s="34">
        <f t="shared" si="1385"/>
        <v>1.4</v>
      </c>
      <c r="H1620" s="34">
        <f t="shared" si="1386"/>
        <v>0</v>
      </c>
      <c r="I1620" s="34">
        <f t="shared" si="1387"/>
        <v>6704.93</v>
      </c>
      <c r="J1620" s="34">
        <f t="shared" si="1388"/>
        <v>0</v>
      </c>
      <c r="K1620" s="34">
        <f t="shared" si="1389"/>
        <v>0</v>
      </c>
      <c r="L1620" s="34">
        <f t="shared" si="1390"/>
        <v>6704.93</v>
      </c>
      <c r="M1620" s="34">
        <f t="shared" si="1391"/>
        <v>0</v>
      </c>
      <c r="N1620" s="37">
        <v>0</v>
      </c>
      <c r="O1620" s="37">
        <v>0</v>
      </c>
      <c r="P1620" s="34">
        <f t="shared" si="1392"/>
        <v>69.959999999999994</v>
      </c>
      <c r="Q1620" s="34">
        <v>0</v>
      </c>
      <c r="R1620" s="34">
        <v>0</v>
      </c>
      <c r="S1620" s="37">
        <v>69.959999999999994</v>
      </c>
      <c r="T1620" s="34">
        <v>0</v>
      </c>
      <c r="U1620" s="37">
        <v>1.4</v>
      </c>
      <c r="V1620" s="37">
        <v>0</v>
      </c>
      <c r="W1620" s="34">
        <f t="shared" si="1393"/>
        <v>10</v>
      </c>
      <c r="X1620" s="34">
        <v>0</v>
      </c>
      <c r="Y1620" s="34">
        <v>0</v>
      </c>
      <c r="Z1620" s="37">
        <v>10</v>
      </c>
      <c r="AA1620" s="34">
        <v>0</v>
      </c>
      <c r="AB1620" s="37">
        <v>0</v>
      </c>
      <c r="AC1620" s="37">
        <v>0</v>
      </c>
      <c r="AD1620" s="34">
        <f t="shared" si="1394"/>
        <v>6624.97</v>
      </c>
      <c r="AE1620" s="34">
        <v>0</v>
      </c>
      <c r="AF1620" s="34">
        <v>0</v>
      </c>
      <c r="AG1620" s="37">
        <v>6624.97</v>
      </c>
      <c r="AH1620" s="34">
        <v>0</v>
      </c>
      <c r="AI1620" s="37">
        <v>0</v>
      </c>
      <c r="AJ1620" s="37">
        <v>0</v>
      </c>
      <c r="AK1620" s="34">
        <f t="shared" si="1395"/>
        <v>0</v>
      </c>
      <c r="AL1620" s="34">
        <v>0</v>
      </c>
      <c r="AM1620" s="34">
        <v>0</v>
      </c>
      <c r="AN1620" s="37">
        <v>0</v>
      </c>
      <c r="AO1620" s="34">
        <v>0</v>
      </c>
      <c r="AP1620" s="34">
        <v>0</v>
      </c>
      <c r="AQ1620" s="34">
        <v>0</v>
      </c>
      <c r="AR1620" s="34">
        <f t="shared" si="1396"/>
        <v>0</v>
      </c>
      <c r="AS1620" s="34">
        <v>0</v>
      </c>
      <c r="AT1620" s="34">
        <v>0</v>
      </c>
      <c r="AU1620" s="34">
        <v>0</v>
      </c>
      <c r="AV1620" s="34">
        <v>0</v>
      </c>
    </row>
    <row r="1621" spans="1:48" ht="153" x14ac:dyDescent="0.5">
      <c r="A1621" s="53">
        <v>1483</v>
      </c>
      <c r="B1621" s="56" t="s">
        <v>2890</v>
      </c>
      <c r="C1621" s="34" t="s">
        <v>2891</v>
      </c>
      <c r="D1621" s="57">
        <v>2017</v>
      </c>
      <c r="E1621" s="57">
        <v>2020</v>
      </c>
      <c r="F1621" s="36">
        <v>6401.05</v>
      </c>
      <c r="G1621" s="34">
        <f t="shared" si="1385"/>
        <v>0.5</v>
      </c>
      <c r="H1621" s="34">
        <f t="shared" si="1386"/>
        <v>0</v>
      </c>
      <c r="I1621" s="34">
        <f t="shared" si="1387"/>
        <v>5392.2028499999997</v>
      </c>
      <c r="J1621" s="34">
        <f t="shared" si="1388"/>
        <v>0</v>
      </c>
      <c r="K1621" s="34">
        <f t="shared" si="1389"/>
        <v>0</v>
      </c>
      <c r="L1621" s="34">
        <f t="shared" si="1390"/>
        <v>5392.2028499999997</v>
      </c>
      <c r="M1621" s="34">
        <f t="shared" si="1391"/>
        <v>0</v>
      </c>
      <c r="N1621" s="37">
        <v>0.5</v>
      </c>
      <c r="O1621" s="37">
        <v>0</v>
      </c>
      <c r="P1621" s="34">
        <f t="shared" si="1392"/>
        <v>5392.2028499999997</v>
      </c>
      <c r="Q1621" s="34">
        <v>0</v>
      </c>
      <c r="R1621" s="34">
        <v>0</v>
      </c>
      <c r="S1621" s="37">
        <v>5392.2028499999997</v>
      </c>
      <c r="T1621" s="34">
        <v>0</v>
      </c>
      <c r="U1621" s="37">
        <v>0</v>
      </c>
      <c r="V1621" s="37">
        <v>0</v>
      </c>
      <c r="W1621" s="34">
        <f t="shared" si="1393"/>
        <v>0</v>
      </c>
      <c r="X1621" s="34">
        <v>0</v>
      </c>
      <c r="Y1621" s="34">
        <v>0</v>
      </c>
      <c r="Z1621" s="37">
        <v>0</v>
      </c>
      <c r="AA1621" s="34">
        <v>0</v>
      </c>
      <c r="AB1621" s="37">
        <v>0</v>
      </c>
      <c r="AC1621" s="37">
        <v>0</v>
      </c>
      <c r="AD1621" s="34">
        <f t="shared" si="1394"/>
        <v>0</v>
      </c>
      <c r="AE1621" s="34">
        <v>0</v>
      </c>
      <c r="AF1621" s="34">
        <v>0</v>
      </c>
      <c r="AG1621" s="37">
        <v>0</v>
      </c>
      <c r="AH1621" s="34">
        <v>0</v>
      </c>
      <c r="AI1621" s="37">
        <v>0</v>
      </c>
      <c r="AJ1621" s="37">
        <v>0</v>
      </c>
      <c r="AK1621" s="34">
        <f t="shared" si="1395"/>
        <v>0</v>
      </c>
      <c r="AL1621" s="34">
        <v>0</v>
      </c>
      <c r="AM1621" s="34">
        <v>0</v>
      </c>
      <c r="AN1621" s="37">
        <v>0</v>
      </c>
      <c r="AO1621" s="34">
        <v>0</v>
      </c>
      <c r="AP1621" s="34">
        <v>0</v>
      </c>
      <c r="AQ1621" s="34">
        <v>0</v>
      </c>
      <c r="AR1621" s="34">
        <f t="shared" si="1396"/>
        <v>0</v>
      </c>
      <c r="AS1621" s="34">
        <v>0</v>
      </c>
      <c r="AT1621" s="34">
        <v>0</v>
      </c>
      <c r="AU1621" s="34">
        <v>0</v>
      </c>
      <c r="AV1621" s="34">
        <v>0</v>
      </c>
    </row>
    <row r="1622" spans="1:48" ht="114.75" x14ac:dyDescent="0.5">
      <c r="A1622" s="53">
        <v>1484</v>
      </c>
      <c r="B1622" s="56" t="s">
        <v>3087</v>
      </c>
      <c r="C1622" s="34" t="s">
        <v>3088</v>
      </c>
      <c r="D1622" s="57">
        <v>2017</v>
      </c>
      <c r="E1622" s="57">
        <v>2022</v>
      </c>
      <c r="F1622" s="36">
        <v>39572.54</v>
      </c>
      <c r="G1622" s="34">
        <f t="shared" si="1385"/>
        <v>2</v>
      </c>
      <c r="H1622" s="34">
        <f t="shared" si="1386"/>
        <v>0</v>
      </c>
      <c r="I1622" s="34">
        <f t="shared" si="1387"/>
        <v>34461.189999999995</v>
      </c>
      <c r="J1622" s="34">
        <f t="shared" si="1388"/>
        <v>0</v>
      </c>
      <c r="K1622" s="34">
        <f t="shared" si="1389"/>
        <v>0</v>
      </c>
      <c r="L1622" s="34">
        <f t="shared" si="1390"/>
        <v>34461.189999999995</v>
      </c>
      <c r="M1622" s="34">
        <f t="shared" si="1391"/>
        <v>0</v>
      </c>
      <c r="N1622" s="37">
        <v>0</v>
      </c>
      <c r="O1622" s="37">
        <v>0</v>
      </c>
      <c r="P1622" s="34">
        <f t="shared" si="1392"/>
        <v>1886.3</v>
      </c>
      <c r="Q1622" s="34">
        <v>0</v>
      </c>
      <c r="R1622" s="34">
        <v>0</v>
      </c>
      <c r="S1622" s="37">
        <v>1886.3</v>
      </c>
      <c r="T1622" s="34">
        <v>0</v>
      </c>
      <c r="U1622" s="37">
        <v>0</v>
      </c>
      <c r="V1622" s="37">
        <v>0</v>
      </c>
      <c r="W1622" s="34">
        <f t="shared" si="1393"/>
        <v>29926.92</v>
      </c>
      <c r="X1622" s="34">
        <v>0</v>
      </c>
      <c r="Y1622" s="34">
        <v>0</v>
      </c>
      <c r="Z1622" s="37">
        <v>29926.92</v>
      </c>
      <c r="AA1622" s="34">
        <v>0</v>
      </c>
      <c r="AB1622" s="37">
        <v>2</v>
      </c>
      <c r="AC1622" s="37">
        <v>0</v>
      </c>
      <c r="AD1622" s="34">
        <f t="shared" si="1394"/>
        <v>2647.97</v>
      </c>
      <c r="AE1622" s="34">
        <v>0</v>
      </c>
      <c r="AF1622" s="34">
        <v>0</v>
      </c>
      <c r="AG1622" s="37">
        <v>2647.97</v>
      </c>
      <c r="AH1622" s="34">
        <v>0</v>
      </c>
      <c r="AI1622" s="37">
        <v>0</v>
      </c>
      <c r="AJ1622" s="37">
        <v>0</v>
      </c>
      <c r="AK1622" s="34">
        <f t="shared" si="1395"/>
        <v>0</v>
      </c>
      <c r="AL1622" s="34">
        <v>0</v>
      </c>
      <c r="AM1622" s="34">
        <v>0</v>
      </c>
      <c r="AN1622" s="37">
        <v>0</v>
      </c>
      <c r="AO1622" s="34">
        <v>0</v>
      </c>
      <c r="AP1622" s="34">
        <v>0</v>
      </c>
      <c r="AQ1622" s="34">
        <v>0</v>
      </c>
      <c r="AR1622" s="34">
        <f t="shared" si="1396"/>
        <v>0</v>
      </c>
      <c r="AS1622" s="34">
        <v>0</v>
      </c>
      <c r="AT1622" s="34">
        <v>0</v>
      </c>
      <c r="AU1622" s="34">
        <v>0</v>
      </c>
      <c r="AV1622" s="34">
        <v>0</v>
      </c>
    </row>
    <row r="1623" spans="1:48" ht="191.25" x14ac:dyDescent="0.5">
      <c r="A1623" s="53">
        <v>1485</v>
      </c>
      <c r="B1623" s="56" t="s">
        <v>3089</v>
      </c>
      <c r="C1623" s="34" t="s">
        <v>3090</v>
      </c>
      <c r="D1623" s="57">
        <v>2017</v>
      </c>
      <c r="E1623" s="57">
        <v>2020</v>
      </c>
      <c r="F1623" s="36">
        <v>3470.48171</v>
      </c>
      <c r="G1623" s="34">
        <f t="shared" si="1385"/>
        <v>0</v>
      </c>
      <c r="H1623" s="34">
        <f t="shared" si="1386"/>
        <v>0</v>
      </c>
      <c r="I1623" s="34">
        <f t="shared" si="1387"/>
        <v>2202.71</v>
      </c>
      <c r="J1623" s="34">
        <f t="shared" si="1388"/>
        <v>0</v>
      </c>
      <c r="K1623" s="34">
        <f t="shared" si="1389"/>
        <v>0</v>
      </c>
      <c r="L1623" s="34">
        <f t="shared" si="1390"/>
        <v>2202.71</v>
      </c>
      <c r="M1623" s="34">
        <f t="shared" si="1391"/>
        <v>0</v>
      </c>
      <c r="N1623" s="37">
        <v>0</v>
      </c>
      <c r="O1623" s="37">
        <v>0</v>
      </c>
      <c r="P1623" s="34">
        <f t="shared" si="1392"/>
        <v>2202.71</v>
      </c>
      <c r="Q1623" s="34">
        <v>0</v>
      </c>
      <c r="R1623" s="34">
        <v>0</v>
      </c>
      <c r="S1623" s="37">
        <v>2202.71</v>
      </c>
      <c r="T1623" s="34">
        <v>0</v>
      </c>
      <c r="U1623" s="37">
        <v>0</v>
      </c>
      <c r="V1623" s="37">
        <v>0</v>
      </c>
      <c r="W1623" s="34">
        <f t="shared" si="1393"/>
        <v>0</v>
      </c>
      <c r="X1623" s="34">
        <v>0</v>
      </c>
      <c r="Y1623" s="34">
        <v>0</v>
      </c>
      <c r="Z1623" s="37">
        <v>0</v>
      </c>
      <c r="AA1623" s="34">
        <v>0</v>
      </c>
      <c r="AB1623" s="37">
        <v>0</v>
      </c>
      <c r="AC1623" s="37">
        <v>0</v>
      </c>
      <c r="AD1623" s="34">
        <f t="shared" si="1394"/>
        <v>0</v>
      </c>
      <c r="AE1623" s="34">
        <v>0</v>
      </c>
      <c r="AF1623" s="34">
        <v>0</v>
      </c>
      <c r="AG1623" s="37">
        <v>0</v>
      </c>
      <c r="AH1623" s="34">
        <v>0</v>
      </c>
      <c r="AI1623" s="37">
        <v>0</v>
      </c>
      <c r="AJ1623" s="37">
        <v>0</v>
      </c>
      <c r="AK1623" s="34">
        <f t="shared" si="1395"/>
        <v>0</v>
      </c>
      <c r="AL1623" s="34">
        <v>0</v>
      </c>
      <c r="AM1623" s="34">
        <v>0</v>
      </c>
      <c r="AN1623" s="37">
        <v>0</v>
      </c>
      <c r="AO1623" s="34">
        <v>0</v>
      </c>
      <c r="AP1623" s="34">
        <v>0</v>
      </c>
      <c r="AQ1623" s="34">
        <v>0</v>
      </c>
      <c r="AR1623" s="34">
        <f t="shared" si="1396"/>
        <v>0</v>
      </c>
      <c r="AS1623" s="34">
        <v>0</v>
      </c>
      <c r="AT1623" s="34">
        <v>0</v>
      </c>
      <c r="AU1623" s="34">
        <v>0</v>
      </c>
      <c r="AV1623" s="34">
        <v>0</v>
      </c>
    </row>
    <row r="1624" spans="1:48" ht="153" x14ac:dyDescent="0.5">
      <c r="A1624" s="53">
        <v>1486</v>
      </c>
      <c r="B1624" s="56" t="s">
        <v>3091</v>
      </c>
      <c r="C1624" s="34" t="s">
        <v>3092</v>
      </c>
      <c r="D1624" s="57">
        <v>2016</v>
      </c>
      <c r="E1624" s="57">
        <v>2020</v>
      </c>
      <c r="F1624" s="36">
        <v>4500.12302</v>
      </c>
      <c r="G1624" s="34">
        <f t="shared" si="1385"/>
        <v>0</v>
      </c>
      <c r="H1624" s="34">
        <f t="shared" si="1386"/>
        <v>0</v>
      </c>
      <c r="I1624" s="34">
        <f t="shared" si="1387"/>
        <v>2849.34</v>
      </c>
      <c r="J1624" s="34">
        <f t="shared" si="1388"/>
        <v>0</v>
      </c>
      <c r="K1624" s="34">
        <f t="shared" si="1389"/>
        <v>0</v>
      </c>
      <c r="L1624" s="34">
        <f t="shared" si="1390"/>
        <v>2849.34</v>
      </c>
      <c r="M1624" s="34">
        <f t="shared" si="1391"/>
        <v>0</v>
      </c>
      <c r="N1624" s="37">
        <v>0</v>
      </c>
      <c r="O1624" s="37">
        <v>0</v>
      </c>
      <c r="P1624" s="34">
        <f t="shared" si="1392"/>
        <v>2849.34</v>
      </c>
      <c r="Q1624" s="34">
        <v>0</v>
      </c>
      <c r="R1624" s="34">
        <v>0</v>
      </c>
      <c r="S1624" s="37">
        <v>2849.34</v>
      </c>
      <c r="T1624" s="34">
        <v>0</v>
      </c>
      <c r="U1624" s="37">
        <v>0</v>
      </c>
      <c r="V1624" s="37">
        <v>0</v>
      </c>
      <c r="W1624" s="34">
        <f t="shared" si="1393"/>
        <v>0</v>
      </c>
      <c r="X1624" s="34">
        <v>0</v>
      </c>
      <c r="Y1624" s="34">
        <v>0</v>
      </c>
      <c r="Z1624" s="37">
        <v>0</v>
      </c>
      <c r="AA1624" s="34">
        <v>0</v>
      </c>
      <c r="AB1624" s="37">
        <v>0</v>
      </c>
      <c r="AC1624" s="37">
        <v>0</v>
      </c>
      <c r="AD1624" s="34">
        <f t="shared" si="1394"/>
        <v>0</v>
      </c>
      <c r="AE1624" s="34">
        <v>0</v>
      </c>
      <c r="AF1624" s="34">
        <v>0</v>
      </c>
      <c r="AG1624" s="37">
        <v>0</v>
      </c>
      <c r="AH1624" s="34">
        <v>0</v>
      </c>
      <c r="AI1624" s="37">
        <v>0</v>
      </c>
      <c r="AJ1624" s="37">
        <v>0</v>
      </c>
      <c r="AK1624" s="34">
        <f t="shared" si="1395"/>
        <v>0</v>
      </c>
      <c r="AL1624" s="34">
        <v>0</v>
      </c>
      <c r="AM1624" s="34">
        <v>0</v>
      </c>
      <c r="AN1624" s="37">
        <v>0</v>
      </c>
      <c r="AO1624" s="34">
        <v>0</v>
      </c>
      <c r="AP1624" s="34">
        <v>0</v>
      </c>
      <c r="AQ1624" s="34">
        <v>0</v>
      </c>
      <c r="AR1624" s="34">
        <f t="shared" si="1396"/>
        <v>0</v>
      </c>
      <c r="AS1624" s="34">
        <v>0</v>
      </c>
      <c r="AT1624" s="34">
        <v>0</v>
      </c>
      <c r="AU1624" s="34">
        <v>0</v>
      </c>
      <c r="AV1624" s="34">
        <v>0</v>
      </c>
    </row>
    <row r="1625" spans="1:48" ht="191.25" x14ac:dyDescent="0.5">
      <c r="A1625" s="53">
        <v>1487</v>
      </c>
      <c r="B1625" s="56" t="s">
        <v>2892</v>
      </c>
      <c r="C1625" s="34" t="s">
        <v>2893</v>
      </c>
      <c r="D1625" s="57">
        <v>2019</v>
      </c>
      <c r="E1625" s="57">
        <v>2021</v>
      </c>
      <c r="F1625" s="36">
        <v>22787.62</v>
      </c>
      <c r="G1625" s="34">
        <f t="shared" si="1385"/>
        <v>2.2000000000000002</v>
      </c>
      <c r="H1625" s="34">
        <f t="shared" si="1386"/>
        <v>3.2</v>
      </c>
      <c r="I1625" s="34">
        <f>J1625+K1625+L1625</f>
        <v>22309.9</v>
      </c>
      <c r="J1625" s="34">
        <f t="shared" si="1388"/>
        <v>0</v>
      </c>
      <c r="K1625" s="34">
        <f t="shared" si="1389"/>
        <v>0</v>
      </c>
      <c r="L1625" s="34">
        <f t="shared" si="1390"/>
        <v>22309.9</v>
      </c>
      <c r="M1625" s="34">
        <f t="shared" si="1391"/>
        <v>0</v>
      </c>
      <c r="N1625" s="37">
        <v>0</v>
      </c>
      <c r="O1625" s="37">
        <v>0</v>
      </c>
      <c r="P1625" s="34">
        <f t="shared" si="1392"/>
        <v>528.22</v>
      </c>
      <c r="Q1625" s="34">
        <v>0</v>
      </c>
      <c r="R1625" s="34">
        <v>0</v>
      </c>
      <c r="S1625" s="37">
        <v>528.22</v>
      </c>
      <c r="T1625" s="34">
        <v>0</v>
      </c>
      <c r="U1625" s="37">
        <v>2.2000000000000002</v>
      </c>
      <c r="V1625" s="37">
        <v>3.2</v>
      </c>
      <c r="W1625" s="34">
        <f t="shared" si="1393"/>
        <v>21781.68</v>
      </c>
      <c r="X1625" s="34">
        <v>0</v>
      </c>
      <c r="Y1625" s="34">
        <v>0</v>
      </c>
      <c r="Z1625" s="37">
        <v>21781.68</v>
      </c>
      <c r="AA1625" s="34">
        <v>0</v>
      </c>
      <c r="AB1625" s="37">
        <v>0</v>
      </c>
      <c r="AC1625" s="37">
        <v>0</v>
      </c>
      <c r="AD1625" s="34">
        <f t="shared" si="1394"/>
        <v>0</v>
      </c>
      <c r="AE1625" s="34">
        <v>0</v>
      </c>
      <c r="AF1625" s="34">
        <v>0</v>
      </c>
      <c r="AG1625" s="37">
        <v>0</v>
      </c>
      <c r="AH1625" s="34">
        <v>0</v>
      </c>
      <c r="AI1625" s="37">
        <v>0</v>
      </c>
      <c r="AJ1625" s="37">
        <v>0</v>
      </c>
      <c r="AK1625" s="34">
        <f t="shared" si="1395"/>
        <v>0</v>
      </c>
      <c r="AL1625" s="34">
        <v>0</v>
      </c>
      <c r="AM1625" s="34">
        <v>0</v>
      </c>
      <c r="AN1625" s="37">
        <v>0</v>
      </c>
      <c r="AO1625" s="34">
        <v>0</v>
      </c>
      <c r="AP1625" s="34">
        <v>0</v>
      </c>
      <c r="AQ1625" s="34">
        <v>0</v>
      </c>
      <c r="AR1625" s="34">
        <f t="shared" si="1396"/>
        <v>0</v>
      </c>
      <c r="AS1625" s="34">
        <v>0</v>
      </c>
      <c r="AT1625" s="34">
        <v>0</v>
      </c>
      <c r="AU1625" s="34">
        <v>0</v>
      </c>
      <c r="AV1625" s="34">
        <v>0</v>
      </c>
    </row>
    <row r="1626" spans="1:48" ht="153" x14ac:dyDescent="0.5">
      <c r="A1626" s="53">
        <v>1488</v>
      </c>
      <c r="B1626" s="56" t="s">
        <v>3093</v>
      </c>
      <c r="C1626" s="34" t="s">
        <v>3094</v>
      </c>
      <c r="D1626" s="57">
        <v>2020</v>
      </c>
      <c r="E1626" s="57">
        <v>2021</v>
      </c>
      <c r="F1626" s="36">
        <v>337.12</v>
      </c>
      <c r="G1626" s="34">
        <f t="shared" si="1385"/>
        <v>0.08</v>
      </c>
      <c r="H1626" s="34">
        <f t="shared" si="1386"/>
        <v>0</v>
      </c>
      <c r="I1626" s="34">
        <f>J1626+K1626+L1626</f>
        <v>337.12</v>
      </c>
      <c r="J1626" s="34">
        <f t="shared" si="1388"/>
        <v>0</v>
      </c>
      <c r="K1626" s="34">
        <f t="shared" si="1389"/>
        <v>0</v>
      </c>
      <c r="L1626" s="34">
        <f t="shared" si="1390"/>
        <v>337.12</v>
      </c>
      <c r="M1626" s="34">
        <f t="shared" si="1391"/>
        <v>0</v>
      </c>
      <c r="N1626" s="37">
        <v>0</v>
      </c>
      <c r="O1626" s="37">
        <v>0</v>
      </c>
      <c r="P1626" s="34">
        <f t="shared" si="1392"/>
        <v>10</v>
      </c>
      <c r="Q1626" s="34">
        <v>0</v>
      </c>
      <c r="R1626" s="34">
        <v>0</v>
      </c>
      <c r="S1626" s="37">
        <v>10</v>
      </c>
      <c r="T1626" s="34">
        <v>0</v>
      </c>
      <c r="U1626" s="37">
        <v>0.08</v>
      </c>
      <c r="V1626" s="37">
        <v>0</v>
      </c>
      <c r="W1626" s="34">
        <f t="shared" si="1393"/>
        <v>327.12</v>
      </c>
      <c r="X1626" s="34">
        <v>0</v>
      </c>
      <c r="Y1626" s="34">
        <v>0</v>
      </c>
      <c r="Z1626" s="37">
        <v>327.12</v>
      </c>
      <c r="AA1626" s="34">
        <v>0</v>
      </c>
      <c r="AB1626" s="37">
        <v>0</v>
      </c>
      <c r="AC1626" s="37">
        <v>0</v>
      </c>
      <c r="AD1626" s="34">
        <f t="shared" si="1394"/>
        <v>0</v>
      </c>
      <c r="AE1626" s="34">
        <v>0</v>
      </c>
      <c r="AF1626" s="34">
        <v>0</v>
      </c>
      <c r="AG1626" s="37">
        <v>0</v>
      </c>
      <c r="AH1626" s="34">
        <v>0</v>
      </c>
      <c r="AI1626" s="34">
        <v>0</v>
      </c>
      <c r="AJ1626" s="34">
        <v>0</v>
      </c>
      <c r="AK1626" s="34">
        <f t="shared" si="1395"/>
        <v>0</v>
      </c>
      <c r="AL1626" s="34">
        <v>0</v>
      </c>
      <c r="AM1626" s="34">
        <v>0</v>
      </c>
      <c r="AN1626" s="34">
        <v>0</v>
      </c>
      <c r="AO1626" s="34">
        <v>0</v>
      </c>
      <c r="AP1626" s="34">
        <v>0</v>
      </c>
      <c r="AQ1626" s="34">
        <v>0</v>
      </c>
      <c r="AR1626" s="34">
        <f t="shared" si="1396"/>
        <v>0</v>
      </c>
      <c r="AS1626" s="34">
        <v>0</v>
      </c>
      <c r="AT1626" s="34">
        <v>0</v>
      </c>
      <c r="AU1626" s="34">
        <v>0</v>
      </c>
      <c r="AV1626" s="34">
        <v>0</v>
      </c>
    </row>
    <row r="1627" spans="1:48" ht="114.75" x14ac:dyDescent="0.5">
      <c r="A1627" s="53">
        <v>1489</v>
      </c>
      <c r="B1627" s="56" t="s">
        <v>3095</v>
      </c>
      <c r="C1627" s="34" t="s">
        <v>3096</v>
      </c>
      <c r="D1627" s="57">
        <v>2019</v>
      </c>
      <c r="E1627" s="57">
        <v>2021</v>
      </c>
      <c r="F1627" s="36">
        <v>1558.13</v>
      </c>
      <c r="G1627" s="34">
        <f t="shared" si="1385"/>
        <v>0.8</v>
      </c>
      <c r="H1627" s="34">
        <f t="shared" si="1386"/>
        <v>0</v>
      </c>
      <c r="I1627" s="34">
        <f t="shared" si="1387"/>
        <v>1557.8899999999999</v>
      </c>
      <c r="J1627" s="34">
        <f t="shared" si="1388"/>
        <v>0</v>
      </c>
      <c r="K1627" s="34">
        <f t="shared" si="1389"/>
        <v>0</v>
      </c>
      <c r="L1627" s="34">
        <f t="shared" si="1390"/>
        <v>1557.8899999999999</v>
      </c>
      <c r="M1627" s="34">
        <f t="shared" si="1391"/>
        <v>0</v>
      </c>
      <c r="N1627" s="37">
        <v>0</v>
      </c>
      <c r="O1627" s="37">
        <v>0</v>
      </c>
      <c r="P1627" s="34">
        <f t="shared" si="1392"/>
        <v>234.36</v>
      </c>
      <c r="Q1627" s="34">
        <v>0</v>
      </c>
      <c r="R1627" s="34">
        <v>0</v>
      </c>
      <c r="S1627" s="37">
        <v>234.36</v>
      </c>
      <c r="T1627" s="34">
        <v>0</v>
      </c>
      <c r="U1627" s="37">
        <v>0.8</v>
      </c>
      <c r="V1627" s="37">
        <v>0</v>
      </c>
      <c r="W1627" s="34">
        <f t="shared" si="1393"/>
        <v>1323.53</v>
      </c>
      <c r="X1627" s="34">
        <v>0</v>
      </c>
      <c r="Y1627" s="34">
        <v>0</v>
      </c>
      <c r="Z1627" s="37">
        <v>1323.53</v>
      </c>
      <c r="AA1627" s="34">
        <v>0</v>
      </c>
      <c r="AB1627" s="37">
        <v>0</v>
      </c>
      <c r="AC1627" s="37">
        <v>0</v>
      </c>
      <c r="AD1627" s="34">
        <f t="shared" si="1394"/>
        <v>0</v>
      </c>
      <c r="AE1627" s="34">
        <v>0</v>
      </c>
      <c r="AF1627" s="34">
        <v>0</v>
      </c>
      <c r="AG1627" s="37">
        <v>0</v>
      </c>
      <c r="AH1627" s="34">
        <v>0</v>
      </c>
      <c r="AI1627" s="37">
        <v>0</v>
      </c>
      <c r="AJ1627" s="37">
        <v>0</v>
      </c>
      <c r="AK1627" s="34">
        <f t="shared" si="1395"/>
        <v>0</v>
      </c>
      <c r="AL1627" s="34">
        <v>0</v>
      </c>
      <c r="AM1627" s="34">
        <v>0</v>
      </c>
      <c r="AN1627" s="37">
        <v>0</v>
      </c>
      <c r="AO1627" s="34">
        <v>0</v>
      </c>
      <c r="AP1627" s="34">
        <v>0</v>
      </c>
      <c r="AQ1627" s="34">
        <v>0</v>
      </c>
      <c r="AR1627" s="34">
        <f t="shared" si="1396"/>
        <v>0</v>
      </c>
      <c r="AS1627" s="34">
        <v>0</v>
      </c>
      <c r="AT1627" s="34">
        <v>0</v>
      </c>
      <c r="AU1627" s="34">
        <v>0</v>
      </c>
      <c r="AV1627" s="34">
        <v>0</v>
      </c>
    </row>
    <row r="1628" spans="1:48" ht="153" x14ac:dyDescent="0.5">
      <c r="A1628" s="53">
        <v>1490</v>
      </c>
      <c r="B1628" s="56" t="s">
        <v>2894</v>
      </c>
      <c r="C1628" s="34" t="s">
        <v>2895</v>
      </c>
      <c r="D1628" s="57">
        <v>2019</v>
      </c>
      <c r="E1628" s="57">
        <v>2020</v>
      </c>
      <c r="F1628" s="36">
        <v>13671.23</v>
      </c>
      <c r="G1628" s="34">
        <f t="shared" si="1385"/>
        <v>0.1</v>
      </c>
      <c r="H1628" s="34">
        <f t="shared" si="1386"/>
        <v>1.26</v>
      </c>
      <c r="I1628" s="34">
        <f t="shared" si="1387"/>
        <v>13041.7</v>
      </c>
      <c r="J1628" s="34">
        <f t="shared" si="1388"/>
        <v>0</v>
      </c>
      <c r="K1628" s="34">
        <f t="shared" si="1389"/>
        <v>0</v>
      </c>
      <c r="L1628" s="34">
        <f t="shared" si="1390"/>
        <v>13041.7</v>
      </c>
      <c r="M1628" s="34">
        <f t="shared" si="1391"/>
        <v>0</v>
      </c>
      <c r="N1628" s="37">
        <v>0.1</v>
      </c>
      <c r="O1628" s="37">
        <v>1.26</v>
      </c>
      <c r="P1628" s="34">
        <f t="shared" si="1392"/>
        <v>1580.37</v>
      </c>
      <c r="Q1628" s="34">
        <v>0</v>
      </c>
      <c r="R1628" s="34">
        <v>0</v>
      </c>
      <c r="S1628" s="37">
        <v>1580.37</v>
      </c>
      <c r="T1628" s="34">
        <v>0</v>
      </c>
      <c r="U1628" s="37">
        <v>0</v>
      </c>
      <c r="V1628" s="37">
        <v>0</v>
      </c>
      <c r="W1628" s="34">
        <f t="shared" si="1393"/>
        <v>11461.33</v>
      </c>
      <c r="X1628" s="34">
        <v>0</v>
      </c>
      <c r="Y1628" s="34">
        <v>0</v>
      </c>
      <c r="Z1628" s="37">
        <v>11461.33</v>
      </c>
      <c r="AA1628" s="34">
        <v>0</v>
      </c>
      <c r="AB1628" s="37">
        <v>0</v>
      </c>
      <c r="AC1628" s="37">
        <v>0</v>
      </c>
      <c r="AD1628" s="34">
        <f t="shared" si="1394"/>
        <v>0</v>
      </c>
      <c r="AE1628" s="34">
        <v>0</v>
      </c>
      <c r="AF1628" s="34">
        <v>0</v>
      </c>
      <c r="AG1628" s="37">
        <v>0</v>
      </c>
      <c r="AH1628" s="34">
        <v>0</v>
      </c>
      <c r="AI1628" s="37">
        <v>0</v>
      </c>
      <c r="AJ1628" s="37">
        <v>0</v>
      </c>
      <c r="AK1628" s="34">
        <f t="shared" si="1395"/>
        <v>0</v>
      </c>
      <c r="AL1628" s="34">
        <v>0</v>
      </c>
      <c r="AM1628" s="34">
        <v>0</v>
      </c>
      <c r="AN1628" s="37">
        <v>0</v>
      </c>
      <c r="AO1628" s="34">
        <v>0</v>
      </c>
      <c r="AP1628" s="34">
        <v>0</v>
      </c>
      <c r="AQ1628" s="34">
        <v>0</v>
      </c>
      <c r="AR1628" s="34">
        <f t="shared" si="1396"/>
        <v>0</v>
      </c>
      <c r="AS1628" s="34">
        <v>0</v>
      </c>
      <c r="AT1628" s="34">
        <v>0</v>
      </c>
      <c r="AU1628" s="34">
        <v>0</v>
      </c>
      <c r="AV1628" s="34">
        <v>0</v>
      </c>
    </row>
    <row r="1629" spans="1:48" ht="153" x14ac:dyDescent="0.5">
      <c r="A1629" s="53">
        <v>1491</v>
      </c>
      <c r="B1629" s="56" t="s">
        <v>3097</v>
      </c>
      <c r="C1629" s="34" t="s">
        <v>3098</v>
      </c>
      <c r="D1629" s="57">
        <v>2019</v>
      </c>
      <c r="E1629" s="57">
        <v>2020</v>
      </c>
      <c r="F1629" s="36">
        <v>3594.42</v>
      </c>
      <c r="G1629" s="34">
        <f t="shared" si="1385"/>
        <v>0.6</v>
      </c>
      <c r="H1629" s="34">
        <f t="shared" si="1386"/>
        <v>0</v>
      </c>
      <c r="I1629" s="34">
        <f t="shared" si="1387"/>
        <v>3594.1800000000003</v>
      </c>
      <c r="J1629" s="34">
        <f t="shared" si="1388"/>
        <v>0</v>
      </c>
      <c r="K1629" s="34">
        <f t="shared" si="1389"/>
        <v>0</v>
      </c>
      <c r="L1629" s="34">
        <f t="shared" si="1390"/>
        <v>3594.1800000000003</v>
      </c>
      <c r="M1629" s="34">
        <f t="shared" si="1391"/>
        <v>0</v>
      </c>
      <c r="N1629" s="37">
        <v>0.6</v>
      </c>
      <c r="O1629" s="37">
        <v>0</v>
      </c>
      <c r="P1629" s="34">
        <f t="shared" si="1392"/>
        <v>513.66999999999996</v>
      </c>
      <c r="Q1629" s="34">
        <v>0</v>
      </c>
      <c r="R1629" s="34">
        <v>0</v>
      </c>
      <c r="S1629" s="36">
        <v>513.66999999999996</v>
      </c>
      <c r="T1629" s="34">
        <v>0</v>
      </c>
      <c r="U1629" s="37">
        <v>0</v>
      </c>
      <c r="V1629" s="37">
        <v>0</v>
      </c>
      <c r="W1629" s="34">
        <f t="shared" si="1393"/>
        <v>3080.51</v>
      </c>
      <c r="X1629" s="34">
        <v>0</v>
      </c>
      <c r="Y1629" s="34">
        <v>0</v>
      </c>
      <c r="Z1629" s="37">
        <v>3080.51</v>
      </c>
      <c r="AA1629" s="34">
        <v>0</v>
      </c>
      <c r="AB1629" s="37">
        <v>0</v>
      </c>
      <c r="AC1629" s="37">
        <v>0</v>
      </c>
      <c r="AD1629" s="34">
        <f t="shared" si="1394"/>
        <v>0</v>
      </c>
      <c r="AE1629" s="34">
        <v>0</v>
      </c>
      <c r="AF1629" s="34">
        <v>0</v>
      </c>
      <c r="AG1629" s="37">
        <v>0</v>
      </c>
      <c r="AH1629" s="34">
        <v>0</v>
      </c>
      <c r="AI1629" s="37">
        <v>0</v>
      </c>
      <c r="AJ1629" s="37">
        <v>0</v>
      </c>
      <c r="AK1629" s="34">
        <f t="shared" si="1395"/>
        <v>0</v>
      </c>
      <c r="AL1629" s="34">
        <v>0</v>
      </c>
      <c r="AM1629" s="34">
        <v>0</v>
      </c>
      <c r="AN1629" s="37">
        <v>0</v>
      </c>
      <c r="AO1629" s="34">
        <v>0</v>
      </c>
      <c r="AP1629" s="34">
        <v>0</v>
      </c>
      <c r="AQ1629" s="34">
        <v>0</v>
      </c>
      <c r="AR1629" s="34">
        <f t="shared" si="1396"/>
        <v>0</v>
      </c>
      <c r="AS1629" s="34">
        <v>0</v>
      </c>
      <c r="AT1629" s="34">
        <v>0</v>
      </c>
      <c r="AU1629" s="34">
        <v>0</v>
      </c>
      <c r="AV1629" s="34">
        <v>0</v>
      </c>
    </row>
    <row r="1630" spans="1:48" ht="114.75" x14ac:dyDescent="0.5">
      <c r="A1630" s="53">
        <v>1492</v>
      </c>
      <c r="B1630" s="50" t="s">
        <v>3099</v>
      </c>
      <c r="C1630" s="51" t="s">
        <v>3100</v>
      </c>
      <c r="D1630" s="52">
        <v>2019</v>
      </c>
      <c r="E1630" s="52">
        <v>2021</v>
      </c>
      <c r="F1630" s="33">
        <v>3183.51</v>
      </c>
      <c r="G1630" s="34">
        <f t="shared" si="1385"/>
        <v>0.1</v>
      </c>
      <c r="H1630" s="34">
        <f t="shared" si="1386"/>
        <v>0.4</v>
      </c>
      <c r="I1630" s="34">
        <f t="shared" si="1387"/>
        <v>3183.27</v>
      </c>
      <c r="J1630" s="34">
        <f t="shared" si="1388"/>
        <v>0</v>
      </c>
      <c r="K1630" s="34">
        <f t="shared" si="1389"/>
        <v>0</v>
      </c>
      <c r="L1630" s="34">
        <f t="shared" si="1390"/>
        <v>3183.27</v>
      </c>
      <c r="M1630" s="34">
        <f t="shared" si="1391"/>
        <v>0</v>
      </c>
      <c r="N1630" s="34">
        <v>0</v>
      </c>
      <c r="O1630" s="34">
        <v>0</v>
      </c>
      <c r="P1630" s="34">
        <f t="shared" si="1392"/>
        <v>100</v>
      </c>
      <c r="Q1630" s="34">
        <v>0</v>
      </c>
      <c r="R1630" s="34">
        <v>0</v>
      </c>
      <c r="S1630" s="34">
        <v>100</v>
      </c>
      <c r="T1630" s="34">
        <v>0</v>
      </c>
      <c r="U1630" s="34">
        <v>0.1</v>
      </c>
      <c r="V1630" s="34">
        <v>0.4</v>
      </c>
      <c r="W1630" s="34">
        <f t="shared" si="1393"/>
        <v>3083.27</v>
      </c>
      <c r="X1630" s="34">
        <v>0</v>
      </c>
      <c r="Y1630" s="34">
        <v>0</v>
      </c>
      <c r="Z1630" s="34">
        <v>3083.27</v>
      </c>
      <c r="AA1630" s="34">
        <v>0</v>
      </c>
      <c r="AB1630" s="34">
        <v>0</v>
      </c>
      <c r="AC1630" s="34">
        <v>0</v>
      </c>
      <c r="AD1630" s="34">
        <f t="shared" si="1394"/>
        <v>0</v>
      </c>
      <c r="AE1630" s="34">
        <v>0</v>
      </c>
      <c r="AF1630" s="34">
        <v>0</v>
      </c>
      <c r="AG1630" s="34">
        <v>0</v>
      </c>
      <c r="AH1630" s="34">
        <v>0</v>
      </c>
      <c r="AI1630" s="34">
        <v>0</v>
      </c>
      <c r="AJ1630" s="34">
        <v>0</v>
      </c>
      <c r="AK1630" s="34">
        <f t="shared" si="1395"/>
        <v>0</v>
      </c>
      <c r="AL1630" s="34">
        <v>0</v>
      </c>
      <c r="AM1630" s="34">
        <v>0</v>
      </c>
      <c r="AN1630" s="34">
        <v>0</v>
      </c>
      <c r="AO1630" s="34">
        <v>0</v>
      </c>
      <c r="AP1630" s="34">
        <v>0</v>
      </c>
      <c r="AQ1630" s="34">
        <v>0</v>
      </c>
      <c r="AR1630" s="34">
        <f t="shared" si="1396"/>
        <v>0</v>
      </c>
      <c r="AS1630" s="34">
        <v>0</v>
      </c>
      <c r="AT1630" s="34">
        <v>0</v>
      </c>
      <c r="AU1630" s="34">
        <v>0</v>
      </c>
      <c r="AV1630" s="34">
        <v>0</v>
      </c>
    </row>
    <row r="1631" spans="1:48" ht="153" x14ac:dyDescent="0.5">
      <c r="A1631" s="53">
        <v>1493</v>
      </c>
      <c r="B1631" s="50" t="s">
        <v>3101</v>
      </c>
      <c r="C1631" s="51" t="s">
        <v>3102</v>
      </c>
      <c r="D1631" s="52">
        <v>2020</v>
      </c>
      <c r="E1631" s="52">
        <v>2021</v>
      </c>
      <c r="F1631" s="33">
        <v>19855.22</v>
      </c>
      <c r="G1631" s="34">
        <f t="shared" si="1385"/>
        <v>1.6</v>
      </c>
      <c r="H1631" s="34">
        <f t="shared" si="1386"/>
        <v>0.8</v>
      </c>
      <c r="I1631" s="34">
        <f t="shared" si="1387"/>
        <v>19855.22</v>
      </c>
      <c r="J1631" s="34">
        <f t="shared" si="1388"/>
        <v>0</v>
      </c>
      <c r="K1631" s="34">
        <f t="shared" si="1389"/>
        <v>0</v>
      </c>
      <c r="L1631" s="34">
        <f t="shared" si="1390"/>
        <v>19855.22</v>
      </c>
      <c r="M1631" s="34">
        <f t="shared" si="1391"/>
        <v>0</v>
      </c>
      <c r="N1631" s="34">
        <v>0</v>
      </c>
      <c r="O1631" s="34">
        <v>0</v>
      </c>
      <c r="P1631" s="34">
        <f t="shared" si="1392"/>
        <v>252.41</v>
      </c>
      <c r="Q1631" s="34">
        <v>0</v>
      </c>
      <c r="R1631" s="34">
        <v>0</v>
      </c>
      <c r="S1631" s="34">
        <v>252.41</v>
      </c>
      <c r="T1631" s="34">
        <v>0</v>
      </c>
      <c r="U1631" s="34">
        <v>1.6</v>
      </c>
      <c r="V1631" s="34">
        <v>0.8</v>
      </c>
      <c r="W1631" s="34">
        <f t="shared" si="1393"/>
        <v>19602.810000000001</v>
      </c>
      <c r="X1631" s="34">
        <v>0</v>
      </c>
      <c r="Y1631" s="34">
        <v>0</v>
      </c>
      <c r="Z1631" s="34">
        <v>19602.810000000001</v>
      </c>
      <c r="AA1631" s="34">
        <v>0</v>
      </c>
      <c r="AB1631" s="34">
        <v>0</v>
      </c>
      <c r="AC1631" s="34">
        <v>0</v>
      </c>
      <c r="AD1631" s="34">
        <f t="shared" si="1394"/>
        <v>0</v>
      </c>
      <c r="AE1631" s="34">
        <v>0</v>
      </c>
      <c r="AF1631" s="34">
        <v>0</v>
      </c>
      <c r="AG1631" s="34">
        <v>0</v>
      </c>
      <c r="AH1631" s="34">
        <v>0</v>
      </c>
      <c r="AI1631" s="34">
        <v>0</v>
      </c>
      <c r="AJ1631" s="34">
        <v>0</v>
      </c>
      <c r="AK1631" s="34">
        <f t="shared" si="1395"/>
        <v>0</v>
      </c>
      <c r="AL1631" s="34">
        <v>0</v>
      </c>
      <c r="AM1631" s="34">
        <v>0</v>
      </c>
      <c r="AN1631" s="34">
        <v>0</v>
      </c>
      <c r="AO1631" s="34">
        <v>0</v>
      </c>
      <c r="AP1631" s="34">
        <v>0</v>
      </c>
      <c r="AQ1631" s="34">
        <v>0</v>
      </c>
      <c r="AR1631" s="34">
        <f t="shared" si="1396"/>
        <v>0</v>
      </c>
      <c r="AS1631" s="34">
        <v>0</v>
      </c>
      <c r="AT1631" s="34">
        <v>0</v>
      </c>
      <c r="AU1631" s="34">
        <v>0</v>
      </c>
      <c r="AV1631" s="34">
        <v>0</v>
      </c>
    </row>
    <row r="1632" spans="1:48" ht="114.75" x14ac:dyDescent="0.5">
      <c r="A1632" s="53">
        <v>1494</v>
      </c>
      <c r="B1632" s="50" t="s">
        <v>3103</v>
      </c>
      <c r="C1632" s="51" t="s">
        <v>3104</v>
      </c>
      <c r="D1632" s="52">
        <v>2020</v>
      </c>
      <c r="E1632" s="52">
        <v>2021</v>
      </c>
      <c r="F1632" s="33">
        <v>773.97</v>
      </c>
      <c r="G1632" s="34">
        <f t="shared" si="1385"/>
        <v>0.3</v>
      </c>
      <c r="H1632" s="34">
        <f t="shared" si="1386"/>
        <v>0</v>
      </c>
      <c r="I1632" s="34">
        <f t="shared" si="1387"/>
        <v>773.97</v>
      </c>
      <c r="J1632" s="34">
        <f t="shared" si="1388"/>
        <v>0</v>
      </c>
      <c r="K1632" s="34">
        <f t="shared" si="1389"/>
        <v>0</v>
      </c>
      <c r="L1632" s="34">
        <f t="shared" si="1390"/>
        <v>773.97</v>
      </c>
      <c r="M1632" s="34">
        <f t="shared" si="1391"/>
        <v>0</v>
      </c>
      <c r="N1632" s="34">
        <v>0</v>
      </c>
      <c r="O1632" s="34">
        <v>0</v>
      </c>
      <c r="P1632" s="34">
        <f t="shared" si="1392"/>
        <v>15.84</v>
      </c>
      <c r="Q1632" s="34">
        <v>0</v>
      </c>
      <c r="R1632" s="34">
        <v>0</v>
      </c>
      <c r="S1632" s="34">
        <v>15.84</v>
      </c>
      <c r="T1632" s="34">
        <v>0</v>
      </c>
      <c r="U1632" s="34">
        <v>0.3</v>
      </c>
      <c r="V1632" s="34">
        <v>0</v>
      </c>
      <c r="W1632" s="34">
        <f t="shared" si="1393"/>
        <v>758.13</v>
      </c>
      <c r="X1632" s="34">
        <v>0</v>
      </c>
      <c r="Y1632" s="34">
        <v>0</v>
      </c>
      <c r="Z1632" s="34">
        <v>758.13</v>
      </c>
      <c r="AA1632" s="34">
        <v>0</v>
      </c>
      <c r="AB1632" s="34">
        <v>0</v>
      </c>
      <c r="AC1632" s="34">
        <v>0</v>
      </c>
      <c r="AD1632" s="34">
        <f t="shared" si="1394"/>
        <v>0</v>
      </c>
      <c r="AE1632" s="34">
        <v>0</v>
      </c>
      <c r="AF1632" s="34">
        <v>0</v>
      </c>
      <c r="AG1632" s="34">
        <v>0</v>
      </c>
      <c r="AH1632" s="34">
        <v>0</v>
      </c>
      <c r="AI1632" s="34">
        <v>0</v>
      </c>
      <c r="AJ1632" s="34">
        <v>0</v>
      </c>
      <c r="AK1632" s="34">
        <f t="shared" si="1395"/>
        <v>0</v>
      </c>
      <c r="AL1632" s="34">
        <v>0</v>
      </c>
      <c r="AM1632" s="34">
        <v>0</v>
      </c>
      <c r="AN1632" s="34">
        <v>0</v>
      </c>
      <c r="AO1632" s="34">
        <v>0</v>
      </c>
      <c r="AP1632" s="34">
        <v>0</v>
      </c>
      <c r="AQ1632" s="34">
        <v>0</v>
      </c>
      <c r="AR1632" s="34">
        <f t="shared" si="1396"/>
        <v>0</v>
      </c>
      <c r="AS1632" s="34">
        <v>0</v>
      </c>
      <c r="AT1632" s="34">
        <v>0</v>
      </c>
      <c r="AU1632" s="34">
        <v>0</v>
      </c>
      <c r="AV1632" s="34">
        <v>0</v>
      </c>
    </row>
    <row r="1633" spans="1:48" ht="38.25" x14ac:dyDescent="0.5">
      <c r="A1633" s="53"/>
      <c r="B1633" s="54" t="s">
        <v>784</v>
      </c>
      <c r="C1633" s="38"/>
      <c r="D1633" s="63"/>
      <c r="E1633" s="63"/>
      <c r="F1633" s="39">
        <f>SUM(F1634:F1649)</f>
        <v>305366.05201000004</v>
      </c>
      <c r="G1633" s="39">
        <f t="shared" ref="G1633:AV1633" si="1397">SUM(G1634:G1649)</f>
        <v>18.869000000000007</v>
      </c>
      <c r="H1633" s="39">
        <f t="shared" si="1397"/>
        <v>10.48</v>
      </c>
      <c r="I1633" s="39">
        <f t="shared" si="1397"/>
        <v>228697.70246999996</v>
      </c>
      <c r="J1633" s="39">
        <f t="shared" si="1397"/>
        <v>0</v>
      </c>
      <c r="K1633" s="39">
        <f t="shared" si="1397"/>
        <v>0</v>
      </c>
      <c r="L1633" s="39">
        <f t="shared" si="1397"/>
        <v>228697.70246999996</v>
      </c>
      <c r="M1633" s="39">
        <f t="shared" si="1397"/>
        <v>0</v>
      </c>
      <c r="N1633" s="39">
        <f t="shared" si="1397"/>
        <v>7.1969999999999992</v>
      </c>
      <c r="O1633" s="39">
        <f t="shared" si="1397"/>
        <v>5.16</v>
      </c>
      <c r="P1633" s="39">
        <f t="shared" si="1397"/>
        <v>67279.862470000007</v>
      </c>
      <c r="Q1633" s="39">
        <f t="shared" si="1397"/>
        <v>0</v>
      </c>
      <c r="R1633" s="39">
        <f t="shared" si="1397"/>
        <v>0</v>
      </c>
      <c r="S1633" s="39">
        <f t="shared" si="1397"/>
        <v>67279.862470000007</v>
      </c>
      <c r="T1633" s="39">
        <f t="shared" si="1397"/>
        <v>0</v>
      </c>
      <c r="U1633" s="39">
        <f>SUM(U1634:U1649)</f>
        <v>11.672000000000001</v>
      </c>
      <c r="V1633" s="39">
        <f t="shared" si="1397"/>
        <v>5.3199999999999994</v>
      </c>
      <c r="W1633" s="39">
        <f t="shared" si="1397"/>
        <v>94111.680000000008</v>
      </c>
      <c r="X1633" s="39">
        <f t="shared" si="1397"/>
        <v>0</v>
      </c>
      <c r="Y1633" s="39">
        <f t="shared" si="1397"/>
        <v>0</v>
      </c>
      <c r="Z1633" s="39">
        <f t="shared" si="1397"/>
        <v>94111.680000000008</v>
      </c>
      <c r="AA1633" s="39">
        <f t="shared" si="1397"/>
        <v>0</v>
      </c>
      <c r="AB1633" s="39">
        <f t="shared" si="1397"/>
        <v>0</v>
      </c>
      <c r="AC1633" s="39">
        <f t="shared" si="1397"/>
        <v>0</v>
      </c>
      <c r="AD1633" s="39">
        <f t="shared" si="1397"/>
        <v>67306.16</v>
      </c>
      <c r="AE1633" s="39">
        <f t="shared" si="1397"/>
        <v>0</v>
      </c>
      <c r="AF1633" s="39">
        <f t="shared" si="1397"/>
        <v>0</v>
      </c>
      <c r="AG1633" s="39">
        <f t="shared" si="1397"/>
        <v>67306.16</v>
      </c>
      <c r="AH1633" s="39">
        <f t="shared" si="1397"/>
        <v>0</v>
      </c>
      <c r="AI1633" s="39">
        <f t="shared" si="1397"/>
        <v>0</v>
      </c>
      <c r="AJ1633" s="39">
        <f t="shared" si="1397"/>
        <v>0</v>
      </c>
      <c r="AK1633" s="39">
        <f t="shared" si="1397"/>
        <v>0</v>
      </c>
      <c r="AL1633" s="39">
        <f t="shared" si="1397"/>
        <v>0</v>
      </c>
      <c r="AM1633" s="39">
        <f t="shared" si="1397"/>
        <v>0</v>
      </c>
      <c r="AN1633" s="39">
        <f t="shared" si="1397"/>
        <v>0</v>
      </c>
      <c r="AO1633" s="39">
        <f t="shared" si="1397"/>
        <v>0</v>
      </c>
      <c r="AP1633" s="39">
        <f t="shared" si="1397"/>
        <v>0</v>
      </c>
      <c r="AQ1633" s="39">
        <f t="shared" si="1397"/>
        <v>0</v>
      </c>
      <c r="AR1633" s="39">
        <f t="shared" si="1397"/>
        <v>0</v>
      </c>
      <c r="AS1633" s="39">
        <f t="shared" si="1397"/>
        <v>0</v>
      </c>
      <c r="AT1633" s="39">
        <f t="shared" si="1397"/>
        <v>0</v>
      </c>
      <c r="AU1633" s="39">
        <f t="shared" si="1397"/>
        <v>0</v>
      </c>
      <c r="AV1633" s="39">
        <f t="shared" si="1397"/>
        <v>0</v>
      </c>
    </row>
    <row r="1634" spans="1:48" ht="153" x14ac:dyDescent="0.5">
      <c r="A1634" s="53">
        <v>1495</v>
      </c>
      <c r="B1634" s="56" t="s">
        <v>3105</v>
      </c>
      <c r="C1634" s="34" t="s">
        <v>3106</v>
      </c>
      <c r="D1634" s="57">
        <v>2018</v>
      </c>
      <c r="E1634" s="57">
        <v>2020</v>
      </c>
      <c r="F1634" s="36">
        <v>6990.0117</v>
      </c>
      <c r="G1634" s="34">
        <f t="shared" ref="G1634:G1649" si="1398">N1634+U1634+AB1634+AI1634+AP1634</f>
        <v>0.85</v>
      </c>
      <c r="H1634" s="34">
        <f t="shared" ref="H1634:H1649" si="1399">O1634+V1634+AC1634+AJ1634+AQ1634</f>
        <v>1.26</v>
      </c>
      <c r="I1634" s="34">
        <f t="shared" ref="I1634:I1649" si="1400">J1634+K1634+L1634</f>
        <v>6395.76</v>
      </c>
      <c r="J1634" s="34">
        <f t="shared" ref="J1634:J1649" si="1401">Q1634+X1634+AE1634+AL1634+AS1634</f>
        <v>0</v>
      </c>
      <c r="K1634" s="34">
        <f t="shared" ref="K1634:K1649" si="1402">R1634+Y1634+AF1634+AM1634+AT1634</f>
        <v>0</v>
      </c>
      <c r="L1634" s="34">
        <f t="shared" ref="L1634:L1649" si="1403">S1634+Z1634+AG1634+AN1634+AU1634</f>
        <v>6395.76</v>
      </c>
      <c r="M1634" s="34">
        <f t="shared" ref="M1634:M1649" si="1404">T1634+AA1634+AH1634+AO1634+AV1634</f>
        <v>0</v>
      </c>
      <c r="N1634" s="37">
        <v>0.85</v>
      </c>
      <c r="O1634" s="37">
        <v>1.26</v>
      </c>
      <c r="P1634" s="34">
        <f t="shared" ref="P1634:P1649" si="1405">Q1634+R1634+S1634</f>
        <v>6395.76</v>
      </c>
      <c r="Q1634" s="34">
        <v>0</v>
      </c>
      <c r="R1634" s="34">
        <v>0</v>
      </c>
      <c r="S1634" s="37">
        <v>6395.76</v>
      </c>
      <c r="T1634" s="34">
        <v>0</v>
      </c>
      <c r="U1634" s="37">
        <v>0</v>
      </c>
      <c r="V1634" s="37">
        <v>0</v>
      </c>
      <c r="W1634" s="34">
        <f t="shared" ref="W1634:W1649" si="1406">X1634+Y1634+Z1634</f>
        <v>0</v>
      </c>
      <c r="X1634" s="34">
        <v>0</v>
      </c>
      <c r="Y1634" s="34">
        <v>0</v>
      </c>
      <c r="Z1634" s="37">
        <v>0</v>
      </c>
      <c r="AA1634" s="34">
        <v>0</v>
      </c>
      <c r="AB1634" s="37">
        <v>0</v>
      </c>
      <c r="AC1634" s="37">
        <v>0</v>
      </c>
      <c r="AD1634" s="34">
        <f t="shared" ref="AD1634:AD1649" si="1407">AE1634+AF1634+AG1634</f>
        <v>0</v>
      </c>
      <c r="AE1634" s="34">
        <v>0</v>
      </c>
      <c r="AF1634" s="34">
        <v>0</v>
      </c>
      <c r="AG1634" s="37">
        <v>0</v>
      </c>
      <c r="AH1634" s="34">
        <v>0</v>
      </c>
      <c r="AI1634" s="37">
        <v>0</v>
      </c>
      <c r="AJ1634" s="37">
        <v>0</v>
      </c>
      <c r="AK1634" s="34">
        <f t="shared" ref="AK1634:AK1649" si="1408">AL1634+AM1634+AN1634</f>
        <v>0</v>
      </c>
      <c r="AL1634" s="34">
        <v>0</v>
      </c>
      <c r="AM1634" s="34">
        <v>0</v>
      </c>
      <c r="AN1634" s="37">
        <v>0</v>
      </c>
      <c r="AO1634" s="34">
        <v>0</v>
      </c>
      <c r="AP1634" s="34">
        <v>0</v>
      </c>
      <c r="AQ1634" s="34">
        <v>0</v>
      </c>
      <c r="AR1634" s="34">
        <f t="shared" ref="AR1634:AR1649" si="1409">AS1634+AT1634+AU1634</f>
        <v>0</v>
      </c>
      <c r="AS1634" s="34">
        <v>0</v>
      </c>
      <c r="AT1634" s="34">
        <v>0</v>
      </c>
      <c r="AU1634" s="34">
        <v>0</v>
      </c>
      <c r="AV1634" s="34">
        <v>0</v>
      </c>
    </row>
    <row r="1635" spans="1:48" ht="114.75" x14ac:dyDescent="0.5">
      <c r="A1635" s="53">
        <v>1496</v>
      </c>
      <c r="B1635" s="56" t="s">
        <v>3107</v>
      </c>
      <c r="C1635" s="34" t="s">
        <v>3108</v>
      </c>
      <c r="D1635" s="57">
        <v>2019</v>
      </c>
      <c r="E1635" s="57">
        <v>2020</v>
      </c>
      <c r="F1635" s="36">
        <v>10284.317140000001</v>
      </c>
      <c r="G1635" s="34">
        <f t="shared" si="1398"/>
        <v>0.16300000000000001</v>
      </c>
      <c r="H1635" s="34">
        <f t="shared" si="1399"/>
        <v>1.26</v>
      </c>
      <c r="I1635" s="34">
        <f t="shared" si="1400"/>
        <v>10266.98</v>
      </c>
      <c r="J1635" s="34">
        <f t="shared" si="1401"/>
        <v>0</v>
      </c>
      <c r="K1635" s="34">
        <f t="shared" si="1402"/>
        <v>0</v>
      </c>
      <c r="L1635" s="34">
        <f t="shared" si="1403"/>
        <v>10266.98</v>
      </c>
      <c r="M1635" s="34">
        <f t="shared" si="1404"/>
        <v>0</v>
      </c>
      <c r="N1635" s="37">
        <v>0.16300000000000001</v>
      </c>
      <c r="O1635" s="37">
        <v>1.26</v>
      </c>
      <c r="P1635" s="34">
        <f t="shared" si="1405"/>
        <v>10266.98</v>
      </c>
      <c r="Q1635" s="34">
        <v>0</v>
      </c>
      <c r="R1635" s="34">
        <v>0</v>
      </c>
      <c r="S1635" s="37">
        <v>10266.98</v>
      </c>
      <c r="T1635" s="34">
        <v>0</v>
      </c>
      <c r="U1635" s="37">
        <v>0</v>
      </c>
      <c r="V1635" s="37">
        <v>0</v>
      </c>
      <c r="W1635" s="34">
        <f t="shared" si="1406"/>
        <v>0</v>
      </c>
      <c r="X1635" s="34">
        <v>0</v>
      </c>
      <c r="Y1635" s="34">
        <v>0</v>
      </c>
      <c r="Z1635" s="37">
        <v>0</v>
      </c>
      <c r="AA1635" s="34">
        <v>0</v>
      </c>
      <c r="AB1635" s="37">
        <v>0</v>
      </c>
      <c r="AC1635" s="37">
        <v>0</v>
      </c>
      <c r="AD1635" s="34">
        <f t="shared" si="1407"/>
        <v>0</v>
      </c>
      <c r="AE1635" s="34">
        <v>0</v>
      </c>
      <c r="AF1635" s="34">
        <v>0</v>
      </c>
      <c r="AG1635" s="37">
        <v>0</v>
      </c>
      <c r="AH1635" s="34">
        <v>0</v>
      </c>
      <c r="AI1635" s="37">
        <v>0</v>
      </c>
      <c r="AJ1635" s="37">
        <v>0</v>
      </c>
      <c r="AK1635" s="34">
        <f t="shared" si="1408"/>
        <v>0</v>
      </c>
      <c r="AL1635" s="34">
        <v>0</v>
      </c>
      <c r="AM1635" s="34">
        <v>0</v>
      </c>
      <c r="AN1635" s="37">
        <v>0</v>
      </c>
      <c r="AO1635" s="34">
        <v>0</v>
      </c>
      <c r="AP1635" s="34">
        <v>0</v>
      </c>
      <c r="AQ1635" s="34">
        <v>0</v>
      </c>
      <c r="AR1635" s="34">
        <f t="shared" si="1409"/>
        <v>0</v>
      </c>
      <c r="AS1635" s="34">
        <v>0</v>
      </c>
      <c r="AT1635" s="34">
        <v>0</v>
      </c>
      <c r="AU1635" s="34">
        <v>0</v>
      </c>
      <c r="AV1635" s="34">
        <v>0</v>
      </c>
    </row>
    <row r="1636" spans="1:48" ht="153" x14ac:dyDescent="0.5">
      <c r="A1636" s="53">
        <v>1497</v>
      </c>
      <c r="B1636" s="56" t="s">
        <v>3109</v>
      </c>
      <c r="C1636" s="34" t="s">
        <v>3110</v>
      </c>
      <c r="D1636" s="57" t="s">
        <v>2927</v>
      </c>
      <c r="E1636" s="57">
        <v>2021</v>
      </c>
      <c r="F1636" s="36">
        <v>13195.97</v>
      </c>
      <c r="G1636" s="34">
        <f t="shared" si="1398"/>
        <v>0.67600000000000005</v>
      </c>
      <c r="H1636" s="34">
        <f t="shared" si="1399"/>
        <v>2</v>
      </c>
      <c r="I1636" s="34">
        <f t="shared" si="1400"/>
        <v>12214.94247</v>
      </c>
      <c r="J1636" s="34">
        <f t="shared" si="1401"/>
        <v>0</v>
      </c>
      <c r="K1636" s="34">
        <f t="shared" si="1402"/>
        <v>0</v>
      </c>
      <c r="L1636" s="34">
        <f t="shared" si="1403"/>
        <v>12214.94247</v>
      </c>
      <c r="M1636" s="34">
        <f t="shared" si="1404"/>
        <v>0</v>
      </c>
      <c r="N1636" s="37">
        <v>0</v>
      </c>
      <c r="O1636" s="37">
        <v>0</v>
      </c>
      <c r="P1636" s="34">
        <f t="shared" si="1405"/>
        <v>538.85247000000004</v>
      </c>
      <c r="Q1636" s="34">
        <v>0</v>
      </c>
      <c r="R1636" s="34">
        <v>0</v>
      </c>
      <c r="S1636" s="37">
        <v>538.85247000000004</v>
      </c>
      <c r="T1636" s="34">
        <v>0</v>
      </c>
      <c r="U1636" s="37">
        <v>0.67600000000000005</v>
      </c>
      <c r="V1636" s="37">
        <v>2</v>
      </c>
      <c r="W1636" s="34">
        <f t="shared" si="1406"/>
        <v>11676.09</v>
      </c>
      <c r="X1636" s="34">
        <v>0</v>
      </c>
      <c r="Y1636" s="34">
        <v>0</v>
      </c>
      <c r="Z1636" s="37">
        <v>11676.09</v>
      </c>
      <c r="AA1636" s="34">
        <v>0</v>
      </c>
      <c r="AB1636" s="37">
        <v>0</v>
      </c>
      <c r="AC1636" s="37">
        <v>0</v>
      </c>
      <c r="AD1636" s="34">
        <f t="shared" si="1407"/>
        <v>0</v>
      </c>
      <c r="AE1636" s="34">
        <v>0</v>
      </c>
      <c r="AF1636" s="34">
        <v>0</v>
      </c>
      <c r="AG1636" s="37">
        <v>0</v>
      </c>
      <c r="AH1636" s="34">
        <v>0</v>
      </c>
      <c r="AI1636" s="37">
        <v>0</v>
      </c>
      <c r="AJ1636" s="37">
        <v>0</v>
      </c>
      <c r="AK1636" s="34">
        <f t="shared" si="1408"/>
        <v>0</v>
      </c>
      <c r="AL1636" s="34">
        <v>0</v>
      </c>
      <c r="AM1636" s="34">
        <v>0</v>
      </c>
      <c r="AN1636" s="37">
        <v>0</v>
      </c>
      <c r="AO1636" s="34">
        <v>0</v>
      </c>
      <c r="AP1636" s="34">
        <v>0</v>
      </c>
      <c r="AQ1636" s="34">
        <v>0</v>
      </c>
      <c r="AR1636" s="34">
        <f t="shared" si="1409"/>
        <v>0</v>
      </c>
      <c r="AS1636" s="34">
        <v>0</v>
      </c>
      <c r="AT1636" s="34">
        <v>0</v>
      </c>
      <c r="AU1636" s="34">
        <v>0</v>
      </c>
      <c r="AV1636" s="34">
        <v>0</v>
      </c>
    </row>
    <row r="1637" spans="1:48" ht="114.75" x14ac:dyDescent="0.5">
      <c r="A1637" s="53">
        <v>1498</v>
      </c>
      <c r="B1637" s="56" t="s">
        <v>3111</v>
      </c>
      <c r="C1637" s="34" t="s">
        <v>3112</v>
      </c>
      <c r="D1637" s="57" t="s">
        <v>2927</v>
      </c>
      <c r="E1637" s="57">
        <v>2020</v>
      </c>
      <c r="F1637" s="36">
        <v>2461.6616600000002</v>
      </c>
      <c r="G1637" s="34">
        <f t="shared" si="1398"/>
        <v>2.5999999999999999E-2</v>
      </c>
      <c r="H1637" s="34">
        <f t="shared" si="1399"/>
        <v>0.63</v>
      </c>
      <c r="I1637" s="34">
        <f t="shared" si="1400"/>
        <v>2253.29</v>
      </c>
      <c r="J1637" s="34">
        <f t="shared" si="1401"/>
        <v>0</v>
      </c>
      <c r="K1637" s="34">
        <f t="shared" si="1402"/>
        <v>0</v>
      </c>
      <c r="L1637" s="34">
        <f t="shared" si="1403"/>
        <v>2253.29</v>
      </c>
      <c r="M1637" s="34">
        <f t="shared" si="1404"/>
        <v>0</v>
      </c>
      <c r="N1637" s="37">
        <v>2.5999999999999999E-2</v>
      </c>
      <c r="O1637" s="37">
        <v>0.63</v>
      </c>
      <c r="P1637" s="34">
        <f t="shared" si="1405"/>
        <v>2253.29</v>
      </c>
      <c r="Q1637" s="34">
        <v>0</v>
      </c>
      <c r="R1637" s="34">
        <v>0</v>
      </c>
      <c r="S1637" s="37">
        <v>2253.29</v>
      </c>
      <c r="T1637" s="34">
        <v>0</v>
      </c>
      <c r="U1637" s="37">
        <v>0</v>
      </c>
      <c r="V1637" s="37">
        <v>0</v>
      </c>
      <c r="W1637" s="34">
        <f t="shared" si="1406"/>
        <v>0</v>
      </c>
      <c r="X1637" s="34">
        <v>0</v>
      </c>
      <c r="Y1637" s="34">
        <v>0</v>
      </c>
      <c r="Z1637" s="37">
        <v>0</v>
      </c>
      <c r="AA1637" s="34">
        <v>0</v>
      </c>
      <c r="AB1637" s="37">
        <v>0</v>
      </c>
      <c r="AC1637" s="37">
        <v>0</v>
      </c>
      <c r="AD1637" s="34">
        <f t="shared" si="1407"/>
        <v>0</v>
      </c>
      <c r="AE1637" s="34">
        <v>0</v>
      </c>
      <c r="AF1637" s="34">
        <v>0</v>
      </c>
      <c r="AG1637" s="37">
        <v>0</v>
      </c>
      <c r="AH1637" s="34">
        <v>0</v>
      </c>
      <c r="AI1637" s="37">
        <v>0</v>
      </c>
      <c r="AJ1637" s="37">
        <v>0</v>
      </c>
      <c r="AK1637" s="34">
        <f t="shared" si="1408"/>
        <v>0</v>
      </c>
      <c r="AL1637" s="34">
        <v>0</v>
      </c>
      <c r="AM1637" s="34">
        <v>0</v>
      </c>
      <c r="AN1637" s="37">
        <v>0</v>
      </c>
      <c r="AO1637" s="34">
        <v>0</v>
      </c>
      <c r="AP1637" s="34">
        <v>0</v>
      </c>
      <c r="AQ1637" s="34">
        <v>0</v>
      </c>
      <c r="AR1637" s="34">
        <f t="shared" si="1409"/>
        <v>0</v>
      </c>
      <c r="AS1637" s="34">
        <v>0</v>
      </c>
      <c r="AT1637" s="34">
        <v>0</v>
      </c>
      <c r="AU1637" s="34">
        <v>0</v>
      </c>
      <c r="AV1637" s="34">
        <v>0</v>
      </c>
    </row>
    <row r="1638" spans="1:48" ht="306" x14ac:dyDescent="0.5">
      <c r="A1638" s="53">
        <v>1499</v>
      </c>
      <c r="B1638" s="56" t="s">
        <v>2896</v>
      </c>
      <c r="C1638" s="34" t="s">
        <v>2897</v>
      </c>
      <c r="D1638" s="57">
        <v>2017</v>
      </c>
      <c r="E1638" s="57">
        <v>2021</v>
      </c>
      <c r="F1638" s="36">
        <v>118689.06</v>
      </c>
      <c r="G1638" s="34">
        <f t="shared" si="1398"/>
        <v>7.95</v>
      </c>
      <c r="H1638" s="34">
        <f t="shared" si="1399"/>
        <v>1.26</v>
      </c>
      <c r="I1638" s="34">
        <f t="shared" si="1400"/>
        <v>92105.19</v>
      </c>
      <c r="J1638" s="34">
        <f t="shared" si="1401"/>
        <v>0</v>
      </c>
      <c r="K1638" s="34">
        <f t="shared" si="1402"/>
        <v>0</v>
      </c>
      <c r="L1638" s="34">
        <f t="shared" si="1403"/>
        <v>92105.19</v>
      </c>
      <c r="M1638" s="34">
        <f t="shared" si="1404"/>
        <v>0</v>
      </c>
      <c r="N1638" s="37">
        <v>0</v>
      </c>
      <c r="O1638" s="37">
        <v>0</v>
      </c>
      <c r="P1638" s="34">
        <f t="shared" si="1405"/>
        <v>15492.71</v>
      </c>
      <c r="Q1638" s="34">
        <v>0</v>
      </c>
      <c r="R1638" s="34">
        <v>0</v>
      </c>
      <c r="S1638" s="37">
        <v>15492.71</v>
      </c>
      <c r="T1638" s="34">
        <v>0</v>
      </c>
      <c r="U1638" s="37">
        <v>7.95</v>
      </c>
      <c r="V1638" s="37">
        <v>1.26</v>
      </c>
      <c r="W1638" s="34">
        <f t="shared" si="1406"/>
        <v>9306.32</v>
      </c>
      <c r="X1638" s="34">
        <v>0</v>
      </c>
      <c r="Y1638" s="34">
        <v>0</v>
      </c>
      <c r="Z1638" s="37">
        <v>9306.32</v>
      </c>
      <c r="AA1638" s="34">
        <v>0</v>
      </c>
      <c r="AB1638" s="37">
        <v>0</v>
      </c>
      <c r="AC1638" s="37">
        <v>0</v>
      </c>
      <c r="AD1638" s="34">
        <f t="shared" si="1407"/>
        <v>67306.16</v>
      </c>
      <c r="AE1638" s="34">
        <v>0</v>
      </c>
      <c r="AF1638" s="34">
        <v>0</v>
      </c>
      <c r="AG1638" s="37">
        <v>67306.16</v>
      </c>
      <c r="AH1638" s="34">
        <v>0</v>
      </c>
      <c r="AI1638" s="37">
        <v>0</v>
      </c>
      <c r="AJ1638" s="37">
        <v>0</v>
      </c>
      <c r="AK1638" s="34">
        <f t="shared" si="1408"/>
        <v>0</v>
      </c>
      <c r="AL1638" s="34">
        <v>0</v>
      </c>
      <c r="AM1638" s="34">
        <v>0</v>
      </c>
      <c r="AN1638" s="37">
        <v>0</v>
      </c>
      <c r="AO1638" s="34">
        <v>0</v>
      </c>
      <c r="AP1638" s="34">
        <v>0</v>
      </c>
      <c r="AQ1638" s="34">
        <v>0</v>
      </c>
      <c r="AR1638" s="34">
        <f t="shared" si="1409"/>
        <v>0</v>
      </c>
      <c r="AS1638" s="34">
        <v>0</v>
      </c>
      <c r="AT1638" s="34">
        <v>0</v>
      </c>
      <c r="AU1638" s="34">
        <v>0</v>
      </c>
      <c r="AV1638" s="34">
        <v>0</v>
      </c>
    </row>
    <row r="1639" spans="1:48" ht="267.75" x14ac:dyDescent="0.5">
      <c r="A1639" s="53">
        <v>1500</v>
      </c>
      <c r="B1639" s="56" t="s">
        <v>3113</v>
      </c>
      <c r="C1639" s="34" t="s">
        <v>3114</v>
      </c>
      <c r="D1639" s="57">
        <v>2016</v>
      </c>
      <c r="E1639" s="57">
        <v>2020</v>
      </c>
      <c r="F1639" s="36">
        <v>17287.150000000001</v>
      </c>
      <c r="G1639" s="34">
        <f t="shared" si="1398"/>
        <v>2.38</v>
      </c>
      <c r="H1639" s="34">
        <f t="shared" si="1399"/>
        <v>1.26</v>
      </c>
      <c r="I1639" s="34">
        <f t="shared" si="1400"/>
        <v>11776.43</v>
      </c>
      <c r="J1639" s="34">
        <f t="shared" si="1401"/>
        <v>0</v>
      </c>
      <c r="K1639" s="34">
        <f t="shared" si="1402"/>
        <v>0</v>
      </c>
      <c r="L1639" s="34">
        <f t="shared" si="1403"/>
        <v>11776.43</v>
      </c>
      <c r="M1639" s="34">
        <f t="shared" si="1404"/>
        <v>0</v>
      </c>
      <c r="N1639" s="37">
        <v>2.38</v>
      </c>
      <c r="O1639" s="37">
        <v>1.26</v>
      </c>
      <c r="P1639" s="34">
        <f t="shared" si="1405"/>
        <v>288.48</v>
      </c>
      <c r="Q1639" s="34">
        <v>0</v>
      </c>
      <c r="R1639" s="34">
        <v>0</v>
      </c>
      <c r="S1639" s="37">
        <v>288.48</v>
      </c>
      <c r="T1639" s="34">
        <v>0</v>
      </c>
      <c r="U1639" s="37">
        <v>0</v>
      </c>
      <c r="V1639" s="37">
        <v>0</v>
      </c>
      <c r="W1639" s="34">
        <f t="shared" si="1406"/>
        <v>11487.95</v>
      </c>
      <c r="X1639" s="34">
        <v>0</v>
      </c>
      <c r="Y1639" s="34">
        <v>0</v>
      </c>
      <c r="Z1639" s="37">
        <v>11487.95</v>
      </c>
      <c r="AA1639" s="34">
        <v>0</v>
      </c>
      <c r="AB1639" s="37">
        <v>0</v>
      </c>
      <c r="AC1639" s="37">
        <v>0</v>
      </c>
      <c r="AD1639" s="34">
        <f t="shared" si="1407"/>
        <v>0</v>
      </c>
      <c r="AE1639" s="34">
        <v>0</v>
      </c>
      <c r="AF1639" s="34">
        <v>0</v>
      </c>
      <c r="AG1639" s="37">
        <v>0</v>
      </c>
      <c r="AH1639" s="34">
        <v>0</v>
      </c>
      <c r="AI1639" s="37">
        <v>0</v>
      </c>
      <c r="AJ1639" s="37">
        <v>0</v>
      </c>
      <c r="AK1639" s="34">
        <f t="shared" si="1408"/>
        <v>0</v>
      </c>
      <c r="AL1639" s="34">
        <v>0</v>
      </c>
      <c r="AM1639" s="34">
        <v>0</v>
      </c>
      <c r="AN1639" s="37">
        <v>0</v>
      </c>
      <c r="AO1639" s="34">
        <v>0</v>
      </c>
      <c r="AP1639" s="34">
        <v>0</v>
      </c>
      <c r="AQ1639" s="34">
        <v>0</v>
      </c>
      <c r="AR1639" s="34">
        <f t="shared" si="1409"/>
        <v>0</v>
      </c>
      <c r="AS1639" s="34">
        <v>0</v>
      </c>
      <c r="AT1639" s="34">
        <v>0</v>
      </c>
      <c r="AU1639" s="34">
        <v>0</v>
      </c>
      <c r="AV1639" s="34">
        <v>0</v>
      </c>
    </row>
    <row r="1640" spans="1:48" ht="191.25" x14ac:dyDescent="0.5">
      <c r="A1640" s="53">
        <v>1501</v>
      </c>
      <c r="B1640" s="56" t="s">
        <v>3115</v>
      </c>
      <c r="C1640" s="34" t="s">
        <v>3116</v>
      </c>
      <c r="D1640" s="57">
        <v>2016</v>
      </c>
      <c r="E1640" s="57">
        <v>2020</v>
      </c>
      <c r="F1640" s="36">
        <v>78723.225059999997</v>
      </c>
      <c r="G1640" s="34">
        <f t="shared" si="1398"/>
        <v>3.4</v>
      </c>
      <c r="H1640" s="34">
        <f t="shared" si="1399"/>
        <v>0</v>
      </c>
      <c r="I1640" s="34">
        <f t="shared" si="1400"/>
        <v>53496.780000000006</v>
      </c>
      <c r="J1640" s="34">
        <f t="shared" si="1401"/>
        <v>0</v>
      </c>
      <c r="K1640" s="34">
        <f t="shared" si="1402"/>
        <v>0</v>
      </c>
      <c r="L1640" s="34">
        <f t="shared" si="1403"/>
        <v>53496.780000000006</v>
      </c>
      <c r="M1640" s="34">
        <f t="shared" si="1404"/>
        <v>0</v>
      </c>
      <c r="N1640" s="37">
        <v>3.4</v>
      </c>
      <c r="O1640" s="37">
        <v>0</v>
      </c>
      <c r="P1640" s="34">
        <f t="shared" si="1405"/>
        <v>15434.87</v>
      </c>
      <c r="Q1640" s="34">
        <v>0</v>
      </c>
      <c r="R1640" s="34">
        <v>0</v>
      </c>
      <c r="S1640" s="37">
        <v>15434.87</v>
      </c>
      <c r="T1640" s="34">
        <v>0</v>
      </c>
      <c r="U1640" s="37">
        <v>0</v>
      </c>
      <c r="V1640" s="37">
        <v>0</v>
      </c>
      <c r="W1640" s="34">
        <f t="shared" si="1406"/>
        <v>38061.910000000003</v>
      </c>
      <c r="X1640" s="34">
        <v>0</v>
      </c>
      <c r="Y1640" s="34">
        <v>0</v>
      </c>
      <c r="Z1640" s="37">
        <v>38061.910000000003</v>
      </c>
      <c r="AA1640" s="34">
        <v>0</v>
      </c>
      <c r="AB1640" s="37">
        <v>0</v>
      </c>
      <c r="AC1640" s="37">
        <v>0</v>
      </c>
      <c r="AD1640" s="34">
        <f t="shared" si="1407"/>
        <v>0</v>
      </c>
      <c r="AE1640" s="34">
        <v>0</v>
      </c>
      <c r="AF1640" s="34">
        <v>0</v>
      </c>
      <c r="AG1640" s="37">
        <v>0</v>
      </c>
      <c r="AH1640" s="34">
        <v>0</v>
      </c>
      <c r="AI1640" s="37">
        <v>0</v>
      </c>
      <c r="AJ1640" s="37">
        <v>0</v>
      </c>
      <c r="AK1640" s="34">
        <f t="shared" si="1408"/>
        <v>0</v>
      </c>
      <c r="AL1640" s="34">
        <v>0</v>
      </c>
      <c r="AM1640" s="34">
        <v>0</v>
      </c>
      <c r="AN1640" s="37">
        <v>0</v>
      </c>
      <c r="AO1640" s="34">
        <v>0</v>
      </c>
      <c r="AP1640" s="34">
        <v>0</v>
      </c>
      <c r="AQ1640" s="34">
        <v>0</v>
      </c>
      <c r="AR1640" s="34">
        <f t="shared" si="1409"/>
        <v>0</v>
      </c>
      <c r="AS1640" s="34">
        <v>0</v>
      </c>
      <c r="AT1640" s="34">
        <v>0</v>
      </c>
      <c r="AU1640" s="34">
        <v>0</v>
      </c>
      <c r="AV1640" s="34">
        <v>0</v>
      </c>
    </row>
    <row r="1641" spans="1:48" ht="153" x14ac:dyDescent="0.5">
      <c r="A1641" s="53">
        <v>1502</v>
      </c>
      <c r="B1641" s="56" t="s">
        <v>3117</v>
      </c>
      <c r="C1641" s="34" t="s">
        <v>3118</v>
      </c>
      <c r="D1641" s="57">
        <v>2017</v>
      </c>
      <c r="E1641" s="57">
        <v>2020</v>
      </c>
      <c r="F1641" s="36">
        <v>1716.8759499999999</v>
      </c>
      <c r="G1641" s="34">
        <f t="shared" si="1398"/>
        <v>0.112</v>
      </c>
      <c r="H1641" s="34">
        <f t="shared" si="1399"/>
        <v>0.25</v>
      </c>
      <c r="I1641" s="34">
        <f t="shared" si="1400"/>
        <v>1237.68</v>
      </c>
      <c r="J1641" s="34">
        <f t="shared" si="1401"/>
        <v>0</v>
      </c>
      <c r="K1641" s="34">
        <f t="shared" si="1402"/>
        <v>0</v>
      </c>
      <c r="L1641" s="34">
        <f t="shared" si="1403"/>
        <v>1237.68</v>
      </c>
      <c r="M1641" s="34">
        <f t="shared" si="1404"/>
        <v>0</v>
      </c>
      <c r="N1641" s="37">
        <v>0.112</v>
      </c>
      <c r="O1641" s="37">
        <v>0.25</v>
      </c>
      <c r="P1641" s="34">
        <f t="shared" si="1405"/>
        <v>259.19</v>
      </c>
      <c r="Q1641" s="34">
        <v>0</v>
      </c>
      <c r="R1641" s="34">
        <v>0</v>
      </c>
      <c r="S1641" s="37">
        <v>259.19</v>
      </c>
      <c r="T1641" s="34">
        <v>0</v>
      </c>
      <c r="U1641" s="37">
        <v>0</v>
      </c>
      <c r="V1641" s="37">
        <v>0</v>
      </c>
      <c r="W1641" s="34">
        <f t="shared" si="1406"/>
        <v>978.49</v>
      </c>
      <c r="X1641" s="34">
        <v>0</v>
      </c>
      <c r="Y1641" s="34">
        <v>0</v>
      </c>
      <c r="Z1641" s="37">
        <v>978.49</v>
      </c>
      <c r="AA1641" s="34">
        <v>0</v>
      </c>
      <c r="AB1641" s="37">
        <v>0</v>
      </c>
      <c r="AC1641" s="37">
        <v>0</v>
      </c>
      <c r="AD1641" s="34">
        <f t="shared" si="1407"/>
        <v>0</v>
      </c>
      <c r="AE1641" s="34">
        <v>0</v>
      </c>
      <c r="AF1641" s="34">
        <v>0</v>
      </c>
      <c r="AG1641" s="37">
        <v>0</v>
      </c>
      <c r="AH1641" s="34">
        <v>0</v>
      </c>
      <c r="AI1641" s="37">
        <v>0</v>
      </c>
      <c r="AJ1641" s="37">
        <v>0</v>
      </c>
      <c r="AK1641" s="34">
        <f t="shared" si="1408"/>
        <v>0</v>
      </c>
      <c r="AL1641" s="34">
        <v>0</v>
      </c>
      <c r="AM1641" s="34">
        <v>0</v>
      </c>
      <c r="AN1641" s="37">
        <v>0</v>
      </c>
      <c r="AO1641" s="34">
        <v>0</v>
      </c>
      <c r="AP1641" s="34">
        <v>0</v>
      </c>
      <c r="AQ1641" s="34">
        <v>0</v>
      </c>
      <c r="AR1641" s="34">
        <f t="shared" si="1409"/>
        <v>0</v>
      </c>
      <c r="AS1641" s="34">
        <v>0</v>
      </c>
      <c r="AT1641" s="34">
        <v>0</v>
      </c>
      <c r="AU1641" s="34">
        <v>0</v>
      </c>
      <c r="AV1641" s="34">
        <v>0</v>
      </c>
    </row>
    <row r="1642" spans="1:48" ht="153" x14ac:dyDescent="0.5">
      <c r="A1642" s="53">
        <v>1503</v>
      </c>
      <c r="B1642" s="56" t="s">
        <v>3119</v>
      </c>
      <c r="C1642" s="34" t="s">
        <v>3120</v>
      </c>
      <c r="D1642" s="57">
        <v>2017</v>
      </c>
      <c r="E1642" s="57">
        <v>2020</v>
      </c>
      <c r="F1642" s="36">
        <v>11150.380499999999</v>
      </c>
      <c r="G1642" s="34">
        <f t="shared" si="1398"/>
        <v>0</v>
      </c>
      <c r="H1642" s="34">
        <f t="shared" si="1399"/>
        <v>0</v>
      </c>
      <c r="I1642" s="34">
        <f t="shared" si="1400"/>
        <v>3103.86</v>
      </c>
      <c r="J1642" s="34">
        <f t="shared" si="1401"/>
        <v>0</v>
      </c>
      <c r="K1642" s="34">
        <f t="shared" si="1402"/>
        <v>0</v>
      </c>
      <c r="L1642" s="34">
        <f t="shared" si="1403"/>
        <v>3103.86</v>
      </c>
      <c r="M1642" s="34">
        <f t="shared" si="1404"/>
        <v>0</v>
      </c>
      <c r="N1642" s="37">
        <v>0</v>
      </c>
      <c r="O1642" s="37">
        <v>0</v>
      </c>
      <c r="P1642" s="34">
        <f t="shared" si="1405"/>
        <v>3103.86</v>
      </c>
      <c r="Q1642" s="34">
        <v>0</v>
      </c>
      <c r="R1642" s="34">
        <v>0</v>
      </c>
      <c r="S1642" s="37">
        <v>3103.86</v>
      </c>
      <c r="T1642" s="34">
        <v>0</v>
      </c>
      <c r="U1642" s="37">
        <v>0</v>
      </c>
      <c r="V1642" s="37">
        <v>0</v>
      </c>
      <c r="W1642" s="34">
        <f t="shared" si="1406"/>
        <v>0</v>
      </c>
      <c r="X1642" s="34">
        <v>0</v>
      </c>
      <c r="Y1642" s="34">
        <v>0</v>
      </c>
      <c r="Z1642" s="37">
        <v>0</v>
      </c>
      <c r="AA1642" s="34">
        <v>0</v>
      </c>
      <c r="AB1642" s="37">
        <v>0</v>
      </c>
      <c r="AC1642" s="37">
        <v>0</v>
      </c>
      <c r="AD1642" s="34">
        <f t="shared" si="1407"/>
        <v>0</v>
      </c>
      <c r="AE1642" s="34">
        <v>0</v>
      </c>
      <c r="AF1642" s="34">
        <v>0</v>
      </c>
      <c r="AG1642" s="37">
        <v>0</v>
      </c>
      <c r="AH1642" s="34">
        <v>0</v>
      </c>
      <c r="AI1642" s="37">
        <v>0</v>
      </c>
      <c r="AJ1642" s="37">
        <v>0</v>
      </c>
      <c r="AK1642" s="34">
        <f t="shared" si="1408"/>
        <v>0</v>
      </c>
      <c r="AL1642" s="34">
        <v>0</v>
      </c>
      <c r="AM1642" s="34">
        <v>0</v>
      </c>
      <c r="AN1642" s="37">
        <v>0</v>
      </c>
      <c r="AO1642" s="34">
        <v>0</v>
      </c>
      <c r="AP1642" s="34">
        <v>0</v>
      </c>
      <c r="AQ1642" s="34">
        <v>0</v>
      </c>
      <c r="AR1642" s="34">
        <f t="shared" si="1409"/>
        <v>0</v>
      </c>
      <c r="AS1642" s="34">
        <v>0</v>
      </c>
      <c r="AT1642" s="34">
        <v>0</v>
      </c>
      <c r="AU1642" s="34">
        <v>0</v>
      </c>
      <c r="AV1642" s="34">
        <v>0</v>
      </c>
    </row>
    <row r="1643" spans="1:48" ht="306" x14ac:dyDescent="0.5">
      <c r="A1643" s="53">
        <v>1504</v>
      </c>
      <c r="B1643" s="56" t="s">
        <v>3121</v>
      </c>
      <c r="C1643" s="34" t="s">
        <v>3122</v>
      </c>
      <c r="D1643" s="57">
        <v>2015</v>
      </c>
      <c r="E1643" s="57">
        <v>2021</v>
      </c>
      <c r="F1643" s="36">
        <v>3943.34</v>
      </c>
      <c r="G1643" s="34">
        <f t="shared" si="1398"/>
        <v>0.94</v>
      </c>
      <c r="H1643" s="34">
        <f t="shared" si="1399"/>
        <v>0</v>
      </c>
      <c r="I1643" s="34">
        <f t="shared" si="1400"/>
        <v>3330.26</v>
      </c>
      <c r="J1643" s="34">
        <f t="shared" si="1401"/>
        <v>0</v>
      </c>
      <c r="K1643" s="34">
        <f t="shared" si="1402"/>
        <v>0</v>
      </c>
      <c r="L1643" s="34">
        <f t="shared" si="1403"/>
        <v>3330.26</v>
      </c>
      <c r="M1643" s="34">
        <f t="shared" si="1404"/>
        <v>0</v>
      </c>
      <c r="N1643" s="37">
        <v>0</v>
      </c>
      <c r="O1643" s="37">
        <v>0</v>
      </c>
      <c r="P1643" s="34">
        <f t="shared" si="1405"/>
        <v>200.73</v>
      </c>
      <c r="Q1643" s="34">
        <v>0</v>
      </c>
      <c r="R1643" s="34">
        <v>0</v>
      </c>
      <c r="S1643" s="37">
        <v>200.73</v>
      </c>
      <c r="T1643" s="34">
        <v>0</v>
      </c>
      <c r="U1643" s="37">
        <v>0.94</v>
      </c>
      <c r="V1643" s="37">
        <v>0</v>
      </c>
      <c r="W1643" s="34">
        <f t="shared" si="1406"/>
        <v>3129.53</v>
      </c>
      <c r="X1643" s="34">
        <v>0</v>
      </c>
      <c r="Y1643" s="34">
        <v>0</v>
      </c>
      <c r="Z1643" s="37">
        <v>3129.53</v>
      </c>
      <c r="AA1643" s="34">
        <v>0</v>
      </c>
      <c r="AB1643" s="37">
        <v>0</v>
      </c>
      <c r="AC1643" s="37">
        <v>0</v>
      </c>
      <c r="AD1643" s="34">
        <f t="shared" si="1407"/>
        <v>0</v>
      </c>
      <c r="AE1643" s="34">
        <v>0</v>
      </c>
      <c r="AF1643" s="34">
        <v>0</v>
      </c>
      <c r="AG1643" s="37">
        <v>0</v>
      </c>
      <c r="AH1643" s="34">
        <v>0</v>
      </c>
      <c r="AI1643" s="37">
        <v>0</v>
      </c>
      <c r="AJ1643" s="37">
        <v>0</v>
      </c>
      <c r="AK1643" s="34">
        <f t="shared" si="1408"/>
        <v>0</v>
      </c>
      <c r="AL1643" s="34">
        <v>0</v>
      </c>
      <c r="AM1643" s="34">
        <v>0</v>
      </c>
      <c r="AN1643" s="37">
        <v>0</v>
      </c>
      <c r="AO1643" s="34">
        <v>0</v>
      </c>
      <c r="AP1643" s="34">
        <v>0</v>
      </c>
      <c r="AQ1643" s="34">
        <v>0</v>
      </c>
      <c r="AR1643" s="34">
        <f t="shared" si="1409"/>
        <v>0</v>
      </c>
      <c r="AS1643" s="34">
        <v>0</v>
      </c>
      <c r="AT1643" s="34">
        <v>0</v>
      </c>
      <c r="AU1643" s="34">
        <v>0</v>
      </c>
      <c r="AV1643" s="34">
        <v>0</v>
      </c>
    </row>
    <row r="1644" spans="1:48" ht="153" x14ac:dyDescent="0.5">
      <c r="A1644" s="53">
        <v>1505</v>
      </c>
      <c r="B1644" s="56" t="s">
        <v>2898</v>
      </c>
      <c r="C1644" s="34" t="s">
        <v>2899</v>
      </c>
      <c r="D1644" s="57">
        <v>2015</v>
      </c>
      <c r="E1644" s="57">
        <v>2021</v>
      </c>
      <c r="F1644" s="36">
        <v>11840.92</v>
      </c>
      <c r="G1644" s="34">
        <f t="shared" si="1398"/>
        <v>6.6000000000000003E-2</v>
      </c>
      <c r="H1644" s="34">
        <f t="shared" si="1399"/>
        <v>1.26</v>
      </c>
      <c r="I1644" s="34">
        <f t="shared" si="1400"/>
        <v>9207.59</v>
      </c>
      <c r="J1644" s="34">
        <f t="shared" si="1401"/>
        <v>0</v>
      </c>
      <c r="K1644" s="34">
        <f t="shared" si="1402"/>
        <v>0</v>
      </c>
      <c r="L1644" s="34">
        <f t="shared" si="1403"/>
        <v>9207.59</v>
      </c>
      <c r="M1644" s="34">
        <f t="shared" si="1404"/>
        <v>0</v>
      </c>
      <c r="N1644" s="37">
        <v>0</v>
      </c>
      <c r="O1644" s="37">
        <v>0</v>
      </c>
      <c r="P1644" s="34">
        <f t="shared" si="1405"/>
        <v>8613.02</v>
      </c>
      <c r="Q1644" s="34">
        <v>0</v>
      </c>
      <c r="R1644" s="34">
        <v>0</v>
      </c>
      <c r="S1644" s="37">
        <v>8613.02</v>
      </c>
      <c r="T1644" s="34">
        <v>0</v>
      </c>
      <c r="U1644" s="37">
        <v>6.6000000000000003E-2</v>
      </c>
      <c r="V1644" s="37">
        <v>1.26</v>
      </c>
      <c r="W1644" s="34">
        <f t="shared" si="1406"/>
        <v>594.57000000000005</v>
      </c>
      <c r="X1644" s="34">
        <v>0</v>
      </c>
      <c r="Y1644" s="34">
        <v>0</v>
      </c>
      <c r="Z1644" s="37">
        <v>594.57000000000005</v>
      </c>
      <c r="AA1644" s="34">
        <v>0</v>
      </c>
      <c r="AB1644" s="37">
        <v>0</v>
      </c>
      <c r="AC1644" s="37">
        <v>0</v>
      </c>
      <c r="AD1644" s="34">
        <f t="shared" si="1407"/>
        <v>0</v>
      </c>
      <c r="AE1644" s="34">
        <v>0</v>
      </c>
      <c r="AF1644" s="34">
        <v>0</v>
      </c>
      <c r="AG1644" s="37">
        <v>0</v>
      </c>
      <c r="AH1644" s="34">
        <v>0</v>
      </c>
      <c r="AI1644" s="37">
        <v>0</v>
      </c>
      <c r="AJ1644" s="37">
        <v>0</v>
      </c>
      <c r="AK1644" s="34">
        <f t="shared" si="1408"/>
        <v>0</v>
      </c>
      <c r="AL1644" s="34">
        <v>0</v>
      </c>
      <c r="AM1644" s="34">
        <v>0</v>
      </c>
      <c r="AN1644" s="37">
        <v>0</v>
      </c>
      <c r="AO1644" s="34">
        <v>0</v>
      </c>
      <c r="AP1644" s="34">
        <v>0</v>
      </c>
      <c r="AQ1644" s="34">
        <v>0</v>
      </c>
      <c r="AR1644" s="34">
        <f t="shared" si="1409"/>
        <v>0</v>
      </c>
      <c r="AS1644" s="34">
        <v>0</v>
      </c>
      <c r="AT1644" s="34">
        <v>0</v>
      </c>
      <c r="AU1644" s="34">
        <v>0</v>
      </c>
      <c r="AV1644" s="34">
        <v>0</v>
      </c>
    </row>
    <row r="1645" spans="1:48" ht="191.25" x14ac:dyDescent="0.5">
      <c r="A1645" s="53">
        <v>1506</v>
      </c>
      <c r="B1645" s="56" t="s">
        <v>2900</v>
      </c>
      <c r="C1645" s="34" t="s">
        <v>2901</v>
      </c>
      <c r="D1645" s="57">
        <v>2015</v>
      </c>
      <c r="E1645" s="57">
        <v>2020</v>
      </c>
      <c r="F1645" s="36">
        <v>8503.09</v>
      </c>
      <c r="G1645" s="34">
        <f t="shared" si="1398"/>
        <v>0.216</v>
      </c>
      <c r="H1645" s="34">
        <f t="shared" si="1399"/>
        <v>0.5</v>
      </c>
      <c r="I1645" s="34">
        <f t="shared" si="1400"/>
        <v>5543.6900000000005</v>
      </c>
      <c r="J1645" s="34">
        <f t="shared" si="1401"/>
        <v>0</v>
      </c>
      <c r="K1645" s="34">
        <f t="shared" si="1402"/>
        <v>0</v>
      </c>
      <c r="L1645" s="34">
        <f t="shared" si="1403"/>
        <v>5543.6900000000005</v>
      </c>
      <c r="M1645" s="34">
        <f t="shared" si="1404"/>
        <v>0</v>
      </c>
      <c r="N1645" s="37">
        <v>0.216</v>
      </c>
      <c r="O1645" s="37">
        <v>0.5</v>
      </c>
      <c r="P1645" s="34">
        <f t="shared" si="1405"/>
        <v>3740.26</v>
      </c>
      <c r="Q1645" s="34">
        <v>0</v>
      </c>
      <c r="R1645" s="34">
        <v>0</v>
      </c>
      <c r="S1645" s="37">
        <v>3740.26</v>
      </c>
      <c r="T1645" s="34">
        <v>0</v>
      </c>
      <c r="U1645" s="37">
        <v>0</v>
      </c>
      <c r="V1645" s="37">
        <v>0</v>
      </c>
      <c r="W1645" s="34">
        <f t="shared" si="1406"/>
        <v>1803.43</v>
      </c>
      <c r="X1645" s="34">
        <v>0</v>
      </c>
      <c r="Y1645" s="34">
        <v>0</v>
      </c>
      <c r="Z1645" s="37">
        <v>1803.43</v>
      </c>
      <c r="AA1645" s="34">
        <v>0</v>
      </c>
      <c r="AB1645" s="37">
        <v>0</v>
      </c>
      <c r="AC1645" s="37">
        <v>0</v>
      </c>
      <c r="AD1645" s="34">
        <f t="shared" si="1407"/>
        <v>0</v>
      </c>
      <c r="AE1645" s="34">
        <v>0</v>
      </c>
      <c r="AF1645" s="34">
        <v>0</v>
      </c>
      <c r="AG1645" s="37">
        <v>0</v>
      </c>
      <c r="AH1645" s="34">
        <v>0</v>
      </c>
      <c r="AI1645" s="37">
        <v>0</v>
      </c>
      <c r="AJ1645" s="37">
        <v>0</v>
      </c>
      <c r="AK1645" s="34">
        <f t="shared" si="1408"/>
        <v>0</v>
      </c>
      <c r="AL1645" s="34">
        <v>0</v>
      </c>
      <c r="AM1645" s="34">
        <v>0</v>
      </c>
      <c r="AN1645" s="37">
        <v>0</v>
      </c>
      <c r="AO1645" s="34">
        <v>0</v>
      </c>
      <c r="AP1645" s="34">
        <v>0</v>
      </c>
      <c r="AQ1645" s="34">
        <v>0</v>
      </c>
      <c r="AR1645" s="34">
        <f t="shared" si="1409"/>
        <v>0</v>
      </c>
      <c r="AS1645" s="34">
        <v>0</v>
      </c>
      <c r="AT1645" s="34">
        <v>0</v>
      </c>
      <c r="AU1645" s="34">
        <v>0</v>
      </c>
      <c r="AV1645" s="34">
        <v>0</v>
      </c>
    </row>
    <row r="1646" spans="1:48" ht="229.5" x14ac:dyDescent="0.5">
      <c r="A1646" s="53">
        <v>1507</v>
      </c>
      <c r="B1646" s="56" t="s">
        <v>3123</v>
      </c>
      <c r="C1646" s="34" t="s">
        <v>3124</v>
      </c>
      <c r="D1646" s="57">
        <v>2019</v>
      </c>
      <c r="E1646" s="57">
        <v>2021</v>
      </c>
      <c r="F1646" s="36">
        <v>10900.65</v>
      </c>
      <c r="G1646" s="34">
        <f t="shared" si="1398"/>
        <v>0.32</v>
      </c>
      <c r="H1646" s="34">
        <f t="shared" si="1399"/>
        <v>0.8</v>
      </c>
      <c r="I1646" s="34">
        <f t="shared" si="1400"/>
        <v>8086.09</v>
      </c>
      <c r="J1646" s="34">
        <f t="shared" si="1401"/>
        <v>0</v>
      </c>
      <c r="K1646" s="34">
        <f t="shared" si="1402"/>
        <v>0</v>
      </c>
      <c r="L1646" s="34">
        <f t="shared" si="1403"/>
        <v>8086.09</v>
      </c>
      <c r="M1646" s="34">
        <f t="shared" si="1404"/>
        <v>0</v>
      </c>
      <c r="N1646" s="37">
        <v>0</v>
      </c>
      <c r="O1646" s="37">
        <v>0</v>
      </c>
      <c r="P1646" s="34">
        <f t="shared" si="1405"/>
        <v>482.5</v>
      </c>
      <c r="Q1646" s="34">
        <v>0</v>
      </c>
      <c r="R1646" s="34">
        <v>0</v>
      </c>
      <c r="S1646" s="37">
        <v>482.5</v>
      </c>
      <c r="T1646" s="34">
        <v>0</v>
      </c>
      <c r="U1646" s="37">
        <v>0.32</v>
      </c>
      <c r="V1646" s="37">
        <v>0.8</v>
      </c>
      <c r="W1646" s="34">
        <f t="shared" si="1406"/>
        <v>7603.59</v>
      </c>
      <c r="X1646" s="34">
        <v>0</v>
      </c>
      <c r="Y1646" s="34">
        <v>0</v>
      </c>
      <c r="Z1646" s="37">
        <v>7603.59</v>
      </c>
      <c r="AA1646" s="34">
        <v>0</v>
      </c>
      <c r="AB1646" s="37">
        <v>0</v>
      </c>
      <c r="AC1646" s="37">
        <v>0</v>
      </c>
      <c r="AD1646" s="34">
        <f t="shared" si="1407"/>
        <v>0</v>
      </c>
      <c r="AE1646" s="34">
        <v>0</v>
      </c>
      <c r="AF1646" s="34">
        <v>0</v>
      </c>
      <c r="AG1646" s="37">
        <v>0</v>
      </c>
      <c r="AH1646" s="34">
        <v>0</v>
      </c>
      <c r="AI1646" s="37">
        <v>0</v>
      </c>
      <c r="AJ1646" s="37">
        <v>0</v>
      </c>
      <c r="AK1646" s="34">
        <f t="shared" si="1408"/>
        <v>0</v>
      </c>
      <c r="AL1646" s="34">
        <v>0</v>
      </c>
      <c r="AM1646" s="34">
        <v>0</v>
      </c>
      <c r="AN1646" s="37">
        <v>0</v>
      </c>
      <c r="AO1646" s="34">
        <v>0</v>
      </c>
      <c r="AP1646" s="34">
        <v>0</v>
      </c>
      <c r="AQ1646" s="34">
        <v>0</v>
      </c>
      <c r="AR1646" s="34">
        <f t="shared" si="1409"/>
        <v>0</v>
      </c>
      <c r="AS1646" s="34">
        <v>0</v>
      </c>
      <c r="AT1646" s="34">
        <v>0</v>
      </c>
      <c r="AU1646" s="34">
        <v>0</v>
      </c>
      <c r="AV1646" s="34">
        <v>0</v>
      </c>
    </row>
    <row r="1647" spans="1:48" ht="114.75" x14ac:dyDescent="0.5">
      <c r="A1647" s="53">
        <v>1508</v>
      </c>
      <c r="B1647" s="56" t="s">
        <v>3125</v>
      </c>
      <c r="C1647" s="34" t="s">
        <v>3126</v>
      </c>
      <c r="D1647" s="57">
        <v>2019</v>
      </c>
      <c r="E1647" s="57">
        <v>2020</v>
      </c>
      <c r="F1647" s="36">
        <v>99.2</v>
      </c>
      <c r="G1647" s="34">
        <f t="shared" si="1398"/>
        <v>0.05</v>
      </c>
      <c r="H1647" s="34">
        <f t="shared" si="1399"/>
        <v>0</v>
      </c>
      <c r="I1647" s="34">
        <f t="shared" si="1400"/>
        <v>98.96</v>
      </c>
      <c r="J1647" s="34">
        <f t="shared" si="1401"/>
        <v>0</v>
      </c>
      <c r="K1647" s="34">
        <f t="shared" si="1402"/>
        <v>0</v>
      </c>
      <c r="L1647" s="34">
        <f t="shared" si="1403"/>
        <v>98.96</v>
      </c>
      <c r="M1647" s="34">
        <f t="shared" si="1404"/>
        <v>0</v>
      </c>
      <c r="N1647" s="37">
        <v>0.05</v>
      </c>
      <c r="O1647" s="37">
        <v>0</v>
      </c>
      <c r="P1647" s="34">
        <f t="shared" si="1405"/>
        <v>98.96</v>
      </c>
      <c r="Q1647" s="34">
        <v>0</v>
      </c>
      <c r="R1647" s="34">
        <v>0</v>
      </c>
      <c r="S1647" s="37">
        <v>98.96</v>
      </c>
      <c r="T1647" s="34">
        <v>0</v>
      </c>
      <c r="U1647" s="37">
        <v>0</v>
      </c>
      <c r="V1647" s="37">
        <v>0</v>
      </c>
      <c r="W1647" s="34">
        <f t="shared" si="1406"/>
        <v>0</v>
      </c>
      <c r="X1647" s="34">
        <v>0</v>
      </c>
      <c r="Y1647" s="34">
        <v>0</v>
      </c>
      <c r="Z1647" s="37">
        <v>0</v>
      </c>
      <c r="AA1647" s="34">
        <v>0</v>
      </c>
      <c r="AB1647" s="37">
        <v>0</v>
      </c>
      <c r="AC1647" s="37">
        <v>0</v>
      </c>
      <c r="AD1647" s="34">
        <f t="shared" si="1407"/>
        <v>0</v>
      </c>
      <c r="AE1647" s="34">
        <v>0</v>
      </c>
      <c r="AF1647" s="34">
        <v>0</v>
      </c>
      <c r="AG1647" s="37">
        <v>0</v>
      </c>
      <c r="AH1647" s="34">
        <v>0</v>
      </c>
      <c r="AI1647" s="37">
        <v>0</v>
      </c>
      <c r="AJ1647" s="37">
        <v>0</v>
      </c>
      <c r="AK1647" s="34">
        <f t="shared" si="1408"/>
        <v>0</v>
      </c>
      <c r="AL1647" s="34">
        <v>0</v>
      </c>
      <c r="AM1647" s="34">
        <v>0</v>
      </c>
      <c r="AN1647" s="37">
        <v>0</v>
      </c>
      <c r="AO1647" s="34">
        <v>0</v>
      </c>
      <c r="AP1647" s="34">
        <v>0</v>
      </c>
      <c r="AQ1647" s="34">
        <v>0</v>
      </c>
      <c r="AR1647" s="34">
        <f t="shared" si="1409"/>
        <v>0</v>
      </c>
      <c r="AS1647" s="34">
        <v>0</v>
      </c>
      <c r="AT1647" s="34">
        <v>0</v>
      </c>
      <c r="AU1647" s="34">
        <v>0</v>
      </c>
      <c r="AV1647" s="34">
        <v>0</v>
      </c>
    </row>
    <row r="1648" spans="1:48" ht="114.75" x14ac:dyDescent="0.5">
      <c r="A1648" s="53">
        <v>1509</v>
      </c>
      <c r="B1648" s="50" t="s">
        <v>3127</v>
      </c>
      <c r="C1648" s="51" t="s">
        <v>3128</v>
      </c>
      <c r="D1648" s="52">
        <v>2020</v>
      </c>
      <c r="E1648" s="52">
        <v>2021</v>
      </c>
      <c r="F1648" s="33">
        <v>3879.3</v>
      </c>
      <c r="G1648" s="34">
        <f t="shared" si="1398"/>
        <v>0.6</v>
      </c>
      <c r="H1648" s="34">
        <f t="shared" si="1399"/>
        <v>0</v>
      </c>
      <c r="I1648" s="34">
        <f t="shared" si="1400"/>
        <v>3879.3</v>
      </c>
      <c r="J1648" s="34">
        <f t="shared" si="1401"/>
        <v>0</v>
      </c>
      <c r="K1648" s="34">
        <f t="shared" si="1402"/>
        <v>0</v>
      </c>
      <c r="L1648" s="34">
        <f t="shared" si="1403"/>
        <v>3879.3</v>
      </c>
      <c r="M1648" s="34">
        <f t="shared" si="1404"/>
        <v>0</v>
      </c>
      <c r="N1648" s="34">
        <v>0</v>
      </c>
      <c r="O1648" s="34">
        <v>0</v>
      </c>
      <c r="P1648" s="34">
        <f t="shared" si="1405"/>
        <v>10</v>
      </c>
      <c r="Q1648" s="33">
        <v>0</v>
      </c>
      <c r="R1648" s="34">
        <v>0</v>
      </c>
      <c r="S1648" s="34">
        <v>10</v>
      </c>
      <c r="T1648" s="34">
        <v>0</v>
      </c>
      <c r="U1648" s="34">
        <v>0.6</v>
      </c>
      <c r="V1648" s="34">
        <v>0</v>
      </c>
      <c r="W1648" s="34">
        <f t="shared" si="1406"/>
        <v>3869.3</v>
      </c>
      <c r="X1648" s="34">
        <v>0</v>
      </c>
      <c r="Y1648" s="34">
        <v>0</v>
      </c>
      <c r="Z1648" s="34">
        <v>3869.3</v>
      </c>
      <c r="AA1648" s="34">
        <v>0</v>
      </c>
      <c r="AB1648" s="34">
        <v>0</v>
      </c>
      <c r="AC1648" s="34">
        <v>0</v>
      </c>
      <c r="AD1648" s="34">
        <f t="shared" si="1407"/>
        <v>0</v>
      </c>
      <c r="AE1648" s="34">
        <v>0</v>
      </c>
      <c r="AF1648" s="34">
        <v>0</v>
      </c>
      <c r="AG1648" s="34">
        <v>0</v>
      </c>
      <c r="AH1648" s="34">
        <v>0</v>
      </c>
      <c r="AI1648" s="34">
        <v>0</v>
      </c>
      <c r="AJ1648" s="34">
        <v>0</v>
      </c>
      <c r="AK1648" s="34">
        <f t="shared" si="1408"/>
        <v>0</v>
      </c>
      <c r="AL1648" s="34">
        <v>0</v>
      </c>
      <c r="AM1648" s="34">
        <v>0</v>
      </c>
      <c r="AN1648" s="34">
        <v>0</v>
      </c>
      <c r="AO1648" s="34">
        <v>0</v>
      </c>
      <c r="AP1648" s="34">
        <v>0</v>
      </c>
      <c r="AQ1648" s="34">
        <v>0</v>
      </c>
      <c r="AR1648" s="34">
        <f t="shared" si="1409"/>
        <v>0</v>
      </c>
      <c r="AS1648" s="34">
        <v>0</v>
      </c>
      <c r="AT1648" s="34">
        <v>0</v>
      </c>
      <c r="AU1648" s="34">
        <v>0</v>
      </c>
      <c r="AV1648" s="34">
        <v>0</v>
      </c>
    </row>
    <row r="1649" spans="1:48" ht="153" x14ac:dyDescent="0.5">
      <c r="A1649" s="53">
        <v>1510</v>
      </c>
      <c r="B1649" s="56" t="s">
        <v>3129</v>
      </c>
      <c r="C1649" s="34" t="s">
        <v>3130</v>
      </c>
      <c r="D1649" s="57">
        <v>2020</v>
      </c>
      <c r="E1649" s="57">
        <v>2021</v>
      </c>
      <c r="F1649" s="36">
        <v>5700.9</v>
      </c>
      <c r="G1649" s="34">
        <f t="shared" si="1398"/>
        <v>1.1200000000000001</v>
      </c>
      <c r="H1649" s="34">
        <f t="shared" si="1399"/>
        <v>0</v>
      </c>
      <c r="I1649" s="34">
        <f t="shared" si="1400"/>
        <v>5700.9</v>
      </c>
      <c r="J1649" s="34">
        <f t="shared" si="1401"/>
        <v>0</v>
      </c>
      <c r="K1649" s="34">
        <f t="shared" si="1402"/>
        <v>0</v>
      </c>
      <c r="L1649" s="34">
        <f t="shared" si="1403"/>
        <v>5700.9</v>
      </c>
      <c r="M1649" s="34">
        <f t="shared" si="1404"/>
        <v>0</v>
      </c>
      <c r="N1649" s="37">
        <v>0</v>
      </c>
      <c r="O1649" s="37">
        <v>0</v>
      </c>
      <c r="P1649" s="34">
        <f t="shared" si="1405"/>
        <v>100.4</v>
      </c>
      <c r="Q1649" s="34">
        <v>0</v>
      </c>
      <c r="R1649" s="34">
        <v>0</v>
      </c>
      <c r="S1649" s="37">
        <v>100.4</v>
      </c>
      <c r="T1649" s="34">
        <v>0</v>
      </c>
      <c r="U1649" s="37">
        <v>1.1200000000000001</v>
      </c>
      <c r="V1649" s="37">
        <v>0</v>
      </c>
      <c r="W1649" s="34">
        <f t="shared" si="1406"/>
        <v>5600.5</v>
      </c>
      <c r="X1649" s="34">
        <v>0</v>
      </c>
      <c r="Y1649" s="34">
        <v>0</v>
      </c>
      <c r="Z1649" s="37">
        <v>5600.5</v>
      </c>
      <c r="AA1649" s="34">
        <v>0</v>
      </c>
      <c r="AB1649" s="37">
        <v>0</v>
      </c>
      <c r="AC1649" s="37">
        <v>0</v>
      </c>
      <c r="AD1649" s="34">
        <f t="shared" si="1407"/>
        <v>0</v>
      </c>
      <c r="AE1649" s="34">
        <v>0</v>
      </c>
      <c r="AF1649" s="34">
        <v>0</v>
      </c>
      <c r="AG1649" s="37">
        <v>0</v>
      </c>
      <c r="AH1649" s="34">
        <v>0</v>
      </c>
      <c r="AI1649" s="37">
        <v>0</v>
      </c>
      <c r="AJ1649" s="37">
        <v>0</v>
      </c>
      <c r="AK1649" s="34">
        <f t="shared" si="1408"/>
        <v>0</v>
      </c>
      <c r="AL1649" s="34">
        <v>0</v>
      </c>
      <c r="AM1649" s="34">
        <v>0</v>
      </c>
      <c r="AN1649" s="37">
        <v>0</v>
      </c>
      <c r="AO1649" s="34">
        <v>0</v>
      </c>
      <c r="AP1649" s="34">
        <v>0</v>
      </c>
      <c r="AQ1649" s="34">
        <v>0</v>
      </c>
      <c r="AR1649" s="34">
        <f t="shared" si="1409"/>
        <v>0</v>
      </c>
      <c r="AS1649" s="34">
        <v>0</v>
      </c>
      <c r="AT1649" s="34">
        <v>0</v>
      </c>
      <c r="AU1649" s="34">
        <v>0</v>
      </c>
      <c r="AV1649" s="34">
        <v>0</v>
      </c>
    </row>
    <row r="1650" spans="1:48" ht="38.25" x14ac:dyDescent="0.5">
      <c r="A1650" s="53"/>
      <c r="B1650" s="54" t="s">
        <v>1312</v>
      </c>
      <c r="C1650" s="38"/>
      <c r="D1650" s="63"/>
      <c r="E1650" s="63"/>
      <c r="F1650" s="39">
        <f>SUM(F1651:F1658)</f>
        <v>56626.850269999995</v>
      </c>
      <c r="G1650" s="39">
        <f t="shared" ref="G1650:AV1650" si="1410">SUM(G1651:G1658)</f>
        <v>1.3200000000000003</v>
      </c>
      <c r="H1650" s="39">
        <f t="shared" si="1410"/>
        <v>2.06</v>
      </c>
      <c r="I1650" s="39">
        <f t="shared" si="1410"/>
        <v>51170.148269999991</v>
      </c>
      <c r="J1650" s="39">
        <f t="shared" si="1410"/>
        <v>0</v>
      </c>
      <c r="K1650" s="39">
        <f t="shared" si="1410"/>
        <v>0</v>
      </c>
      <c r="L1650" s="39">
        <f t="shared" si="1410"/>
        <v>51170.148269999991</v>
      </c>
      <c r="M1650" s="39">
        <f t="shared" si="1410"/>
        <v>0</v>
      </c>
      <c r="N1650" s="39">
        <f t="shared" si="1410"/>
        <v>0.36</v>
      </c>
      <c r="O1650" s="39">
        <f t="shared" si="1410"/>
        <v>0</v>
      </c>
      <c r="P1650" s="39">
        <f t="shared" si="1410"/>
        <v>39353.618269999999</v>
      </c>
      <c r="Q1650" s="39">
        <f t="shared" si="1410"/>
        <v>0</v>
      </c>
      <c r="R1650" s="39">
        <f t="shared" si="1410"/>
        <v>0</v>
      </c>
      <c r="S1650" s="39">
        <f t="shared" si="1410"/>
        <v>39353.618269999999</v>
      </c>
      <c r="T1650" s="39">
        <f t="shared" si="1410"/>
        <v>0</v>
      </c>
      <c r="U1650" s="39">
        <f t="shared" si="1410"/>
        <v>0.96000000000000008</v>
      </c>
      <c r="V1650" s="39">
        <f t="shared" si="1410"/>
        <v>2.06</v>
      </c>
      <c r="W1650" s="39">
        <f t="shared" si="1410"/>
        <v>11816.529999999999</v>
      </c>
      <c r="X1650" s="39">
        <f t="shared" si="1410"/>
        <v>0</v>
      </c>
      <c r="Y1650" s="39">
        <f t="shared" si="1410"/>
        <v>0</v>
      </c>
      <c r="Z1650" s="39">
        <f t="shared" si="1410"/>
        <v>11816.529999999999</v>
      </c>
      <c r="AA1650" s="39">
        <f t="shared" si="1410"/>
        <v>0</v>
      </c>
      <c r="AB1650" s="39">
        <f t="shared" si="1410"/>
        <v>0</v>
      </c>
      <c r="AC1650" s="39">
        <f t="shared" si="1410"/>
        <v>0</v>
      </c>
      <c r="AD1650" s="39">
        <f t="shared" si="1410"/>
        <v>0</v>
      </c>
      <c r="AE1650" s="39">
        <f t="shared" si="1410"/>
        <v>0</v>
      </c>
      <c r="AF1650" s="39">
        <f t="shared" si="1410"/>
        <v>0</v>
      </c>
      <c r="AG1650" s="39">
        <f t="shared" si="1410"/>
        <v>0</v>
      </c>
      <c r="AH1650" s="39">
        <f t="shared" si="1410"/>
        <v>0</v>
      </c>
      <c r="AI1650" s="39">
        <f t="shared" si="1410"/>
        <v>0</v>
      </c>
      <c r="AJ1650" s="39">
        <f t="shared" si="1410"/>
        <v>0</v>
      </c>
      <c r="AK1650" s="39">
        <f t="shared" si="1410"/>
        <v>0</v>
      </c>
      <c r="AL1650" s="39">
        <f t="shared" si="1410"/>
        <v>0</v>
      </c>
      <c r="AM1650" s="39">
        <f t="shared" si="1410"/>
        <v>0</v>
      </c>
      <c r="AN1650" s="39">
        <f t="shared" si="1410"/>
        <v>0</v>
      </c>
      <c r="AO1650" s="39">
        <f t="shared" si="1410"/>
        <v>0</v>
      </c>
      <c r="AP1650" s="39">
        <f t="shared" si="1410"/>
        <v>0</v>
      </c>
      <c r="AQ1650" s="39">
        <f t="shared" si="1410"/>
        <v>0</v>
      </c>
      <c r="AR1650" s="39">
        <f t="shared" si="1410"/>
        <v>0</v>
      </c>
      <c r="AS1650" s="39">
        <f t="shared" si="1410"/>
        <v>0</v>
      </c>
      <c r="AT1650" s="39">
        <f t="shared" si="1410"/>
        <v>0</v>
      </c>
      <c r="AU1650" s="39">
        <f t="shared" si="1410"/>
        <v>0</v>
      </c>
      <c r="AV1650" s="39">
        <f t="shared" si="1410"/>
        <v>0</v>
      </c>
    </row>
    <row r="1651" spans="1:48" ht="114.75" x14ac:dyDescent="0.5">
      <c r="A1651" s="53">
        <v>1511</v>
      </c>
      <c r="B1651" s="56" t="s">
        <v>3131</v>
      </c>
      <c r="C1651" s="34" t="s">
        <v>3132</v>
      </c>
      <c r="D1651" s="57">
        <v>2018</v>
      </c>
      <c r="E1651" s="57">
        <v>2020</v>
      </c>
      <c r="F1651" s="36">
        <v>1904.0862299999999</v>
      </c>
      <c r="G1651" s="34">
        <f t="shared" ref="G1651:H1658" si="1411">N1651+U1651+AB1651+AI1651+AP1651</f>
        <v>0</v>
      </c>
      <c r="H1651" s="34">
        <f t="shared" si="1411"/>
        <v>0</v>
      </c>
      <c r="I1651" s="34">
        <f t="shared" ref="I1651:I1658" si="1412">J1651+K1651+L1651</f>
        <v>265.41000000000003</v>
      </c>
      <c r="J1651" s="34">
        <f t="shared" ref="J1651:M1658" si="1413">Q1651+X1651+AE1651+AL1651+AS1651</f>
        <v>0</v>
      </c>
      <c r="K1651" s="34">
        <f t="shared" si="1413"/>
        <v>0</v>
      </c>
      <c r="L1651" s="34">
        <f t="shared" si="1413"/>
        <v>265.41000000000003</v>
      </c>
      <c r="M1651" s="34">
        <f t="shared" si="1413"/>
        <v>0</v>
      </c>
      <c r="N1651" s="36">
        <v>0</v>
      </c>
      <c r="O1651" s="36">
        <v>0</v>
      </c>
      <c r="P1651" s="34">
        <f t="shared" ref="P1651:P1658" si="1414">Q1651+R1651+S1651</f>
        <v>265.41000000000003</v>
      </c>
      <c r="Q1651" s="34">
        <v>0</v>
      </c>
      <c r="R1651" s="34">
        <v>0</v>
      </c>
      <c r="S1651" s="34">
        <v>265.41000000000003</v>
      </c>
      <c r="T1651" s="34">
        <v>0</v>
      </c>
      <c r="U1651" s="36">
        <v>0</v>
      </c>
      <c r="V1651" s="36">
        <v>0</v>
      </c>
      <c r="W1651" s="34">
        <f t="shared" ref="W1651:W1658" si="1415">X1651+Y1651+Z1651</f>
        <v>0</v>
      </c>
      <c r="X1651" s="34">
        <v>0</v>
      </c>
      <c r="Y1651" s="34">
        <v>0</v>
      </c>
      <c r="Z1651" s="36">
        <v>0</v>
      </c>
      <c r="AA1651" s="34">
        <v>0</v>
      </c>
      <c r="AB1651" s="36">
        <v>0</v>
      </c>
      <c r="AC1651" s="36">
        <v>0</v>
      </c>
      <c r="AD1651" s="34">
        <f t="shared" ref="AD1651:AD1658" si="1416">AE1651+AF1651+AG1651</f>
        <v>0</v>
      </c>
      <c r="AE1651" s="34">
        <v>0</v>
      </c>
      <c r="AF1651" s="34">
        <v>0</v>
      </c>
      <c r="AG1651" s="36">
        <v>0</v>
      </c>
      <c r="AH1651" s="34">
        <v>0</v>
      </c>
      <c r="AI1651" s="36">
        <v>0</v>
      </c>
      <c r="AJ1651" s="36">
        <v>0</v>
      </c>
      <c r="AK1651" s="34">
        <f t="shared" ref="AK1651:AK1658" si="1417">AL1651+AM1651+AN1651</f>
        <v>0</v>
      </c>
      <c r="AL1651" s="34">
        <v>0</v>
      </c>
      <c r="AM1651" s="34">
        <v>0</v>
      </c>
      <c r="AN1651" s="36">
        <v>0</v>
      </c>
      <c r="AO1651" s="34">
        <v>0</v>
      </c>
      <c r="AP1651" s="34">
        <v>0</v>
      </c>
      <c r="AQ1651" s="34">
        <v>0</v>
      </c>
      <c r="AR1651" s="34">
        <f t="shared" ref="AR1651:AR1658" si="1418">AS1651+AT1651+AU1651</f>
        <v>0</v>
      </c>
      <c r="AS1651" s="34">
        <v>0</v>
      </c>
      <c r="AT1651" s="34">
        <v>0</v>
      </c>
      <c r="AU1651" s="34">
        <v>0</v>
      </c>
      <c r="AV1651" s="34">
        <v>0</v>
      </c>
    </row>
    <row r="1652" spans="1:48" ht="191.25" x14ac:dyDescent="0.5">
      <c r="A1652" s="53">
        <v>1512</v>
      </c>
      <c r="B1652" s="56" t="s">
        <v>3133</v>
      </c>
      <c r="C1652" s="34" t="s">
        <v>3134</v>
      </c>
      <c r="D1652" s="57">
        <v>2019</v>
      </c>
      <c r="E1652" s="57">
        <v>2020</v>
      </c>
      <c r="F1652" s="36">
        <v>670.18</v>
      </c>
      <c r="G1652" s="34">
        <f t="shared" si="1411"/>
        <v>0.24</v>
      </c>
      <c r="H1652" s="34">
        <f t="shared" si="1411"/>
        <v>0</v>
      </c>
      <c r="I1652" s="34">
        <f t="shared" si="1412"/>
        <v>659.78276999999991</v>
      </c>
      <c r="J1652" s="34">
        <f t="shared" si="1413"/>
        <v>0</v>
      </c>
      <c r="K1652" s="34">
        <f t="shared" si="1413"/>
        <v>0</v>
      </c>
      <c r="L1652" s="34">
        <f t="shared" si="1413"/>
        <v>659.78276999999991</v>
      </c>
      <c r="M1652" s="34">
        <f t="shared" si="1413"/>
        <v>0</v>
      </c>
      <c r="N1652" s="36">
        <v>0.24</v>
      </c>
      <c r="O1652" s="36">
        <v>0</v>
      </c>
      <c r="P1652" s="34">
        <f t="shared" si="1414"/>
        <v>659.78276999999991</v>
      </c>
      <c r="Q1652" s="34">
        <v>0</v>
      </c>
      <c r="R1652" s="34">
        <v>0</v>
      </c>
      <c r="S1652" s="36">
        <v>659.78276999999991</v>
      </c>
      <c r="T1652" s="34">
        <v>0</v>
      </c>
      <c r="U1652" s="36">
        <v>0</v>
      </c>
      <c r="V1652" s="36">
        <v>0</v>
      </c>
      <c r="W1652" s="34">
        <f t="shared" si="1415"/>
        <v>0</v>
      </c>
      <c r="X1652" s="34">
        <v>0</v>
      </c>
      <c r="Y1652" s="34">
        <v>0</v>
      </c>
      <c r="Z1652" s="36">
        <v>0</v>
      </c>
      <c r="AA1652" s="34">
        <v>0</v>
      </c>
      <c r="AB1652" s="36">
        <v>0</v>
      </c>
      <c r="AC1652" s="36">
        <v>0</v>
      </c>
      <c r="AD1652" s="34">
        <f t="shared" si="1416"/>
        <v>0</v>
      </c>
      <c r="AE1652" s="34">
        <v>0</v>
      </c>
      <c r="AF1652" s="34">
        <v>0</v>
      </c>
      <c r="AG1652" s="36">
        <v>0</v>
      </c>
      <c r="AH1652" s="34">
        <v>0</v>
      </c>
      <c r="AI1652" s="36">
        <v>0</v>
      </c>
      <c r="AJ1652" s="36">
        <v>0</v>
      </c>
      <c r="AK1652" s="34">
        <f t="shared" si="1417"/>
        <v>0</v>
      </c>
      <c r="AL1652" s="34">
        <v>0</v>
      </c>
      <c r="AM1652" s="34">
        <v>0</v>
      </c>
      <c r="AN1652" s="36">
        <v>0</v>
      </c>
      <c r="AO1652" s="34">
        <v>0</v>
      </c>
      <c r="AP1652" s="34">
        <v>0</v>
      </c>
      <c r="AQ1652" s="34">
        <v>0</v>
      </c>
      <c r="AR1652" s="34">
        <f t="shared" si="1418"/>
        <v>0</v>
      </c>
      <c r="AS1652" s="34">
        <v>0</v>
      </c>
      <c r="AT1652" s="34">
        <v>0</v>
      </c>
      <c r="AU1652" s="34">
        <v>0</v>
      </c>
      <c r="AV1652" s="34">
        <v>0</v>
      </c>
    </row>
    <row r="1653" spans="1:48" ht="114.75" x14ac:dyDescent="0.5">
      <c r="A1653" s="53">
        <v>1513</v>
      </c>
      <c r="B1653" s="56" t="s">
        <v>3135</v>
      </c>
      <c r="C1653" s="34" t="s">
        <v>3136</v>
      </c>
      <c r="D1653" s="57">
        <v>2019</v>
      </c>
      <c r="E1653" s="57">
        <v>2020</v>
      </c>
      <c r="F1653" s="36">
        <v>51.29269</v>
      </c>
      <c r="G1653" s="34">
        <f t="shared" si="1411"/>
        <v>0.02</v>
      </c>
      <c r="H1653" s="34">
        <f t="shared" si="1411"/>
        <v>0</v>
      </c>
      <c r="I1653" s="34">
        <f t="shared" si="1412"/>
        <v>49.26</v>
      </c>
      <c r="J1653" s="34">
        <f t="shared" si="1413"/>
        <v>0</v>
      </c>
      <c r="K1653" s="34">
        <f t="shared" si="1413"/>
        <v>0</v>
      </c>
      <c r="L1653" s="34">
        <f t="shared" si="1413"/>
        <v>49.26</v>
      </c>
      <c r="M1653" s="34">
        <f t="shared" si="1413"/>
        <v>0</v>
      </c>
      <c r="N1653" s="36">
        <v>0.02</v>
      </c>
      <c r="O1653" s="36">
        <v>0</v>
      </c>
      <c r="P1653" s="34">
        <f t="shared" si="1414"/>
        <v>49.26</v>
      </c>
      <c r="Q1653" s="34">
        <v>0</v>
      </c>
      <c r="R1653" s="34">
        <v>0</v>
      </c>
      <c r="S1653" s="36">
        <v>49.26</v>
      </c>
      <c r="T1653" s="34">
        <v>0</v>
      </c>
      <c r="U1653" s="36">
        <v>0</v>
      </c>
      <c r="V1653" s="36">
        <v>0</v>
      </c>
      <c r="W1653" s="34">
        <f t="shared" si="1415"/>
        <v>0</v>
      </c>
      <c r="X1653" s="34">
        <v>0</v>
      </c>
      <c r="Y1653" s="34">
        <v>0</v>
      </c>
      <c r="Z1653" s="36">
        <v>0</v>
      </c>
      <c r="AA1653" s="34">
        <v>0</v>
      </c>
      <c r="AB1653" s="36">
        <v>0</v>
      </c>
      <c r="AC1653" s="36">
        <v>0</v>
      </c>
      <c r="AD1653" s="34">
        <f t="shared" si="1416"/>
        <v>0</v>
      </c>
      <c r="AE1653" s="34">
        <v>0</v>
      </c>
      <c r="AF1653" s="34">
        <v>0</v>
      </c>
      <c r="AG1653" s="36">
        <v>0</v>
      </c>
      <c r="AH1653" s="34">
        <v>0</v>
      </c>
      <c r="AI1653" s="36">
        <v>0</v>
      </c>
      <c r="AJ1653" s="36">
        <v>0</v>
      </c>
      <c r="AK1653" s="34">
        <f t="shared" si="1417"/>
        <v>0</v>
      </c>
      <c r="AL1653" s="34">
        <v>0</v>
      </c>
      <c r="AM1653" s="34">
        <v>0</v>
      </c>
      <c r="AN1653" s="36">
        <v>0</v>
      </c>
      <c r="AO1653" s="34">
        <v>0</v>
      </c>
      <c r="AP1653" s="34">
        <v>0</v>
      </c>
      <c r="AQ1653" s="34">
        <v>0</v>
      </c>
      <c r="AR1653" s="34">
        <f t="shared" si="1418"/>
        <v>0</v>
      </c>
      <c r="AS1653" s="34">
        <v>0</v>
      </c>
      <c r="AT1653" s="34">
        <v>0</v>
      </c>
      <c r="AU1653" s="34">
        <v>0</v>
      </c>
      <c r="AV1653" s="34">
        <v>0</v>
      </c>
    </row>
    <row r="1654" spans="1:48" ht="114.75" x14ac:dyDescent="0.5">
      <c r="A1654" s="53">
        <v>1514</v>
      </c>
      <c r="B1654" s="56" t="s">
        <v>3137</v>
      </c>
      <c r="C1654" s="34" t="s">
        <v>3138</v>
      </c>
      <c r="D1654" s="57" t="s">
        <v>2927</v>
      </c>
      <c r="E1654" s="57">
        <v>2020</v>
      </c>
      <c r="F1654" s="36">
        <v>41838.435850000002</v>
      </c>
      <c r="G1654" s="34">
        <f t="shared" si="1411"/>
        <v>0</v>
      </c>
      <c r="H1654" s="34">
        <f t="shared" si="1411"/>
        <v>0</v>
      </c>
      <c r="I1654" s="34">
        <f t="shared" si="1412"/>
        <v>38032.839999999997</v>
      </c>
      <c r="J1654" s="34">
        <f t="shared" si="1413"/>
        <v>0</v>
      </c>
      <c r="K1654" s="34">
        <f t="shared" si="1413"/>
        <v>0</v>
      </c>
      <c r="L1654" s="34">
        <f t="shared" si="1413"/>
        <v>38032.839999999997</v>
      </c>
      <c r="M1654" s="34">
        <f t="shared" si="1413"/>
        <v>0</v>
      </c>
      <c r="N1654" s="37">
        <v>0</v>
      </c>
      <c r="O1654" s="37">
        <v>0</v>
      </c>
      <c r="P1654" s="34">
        <f t="shared" si="1414"/>
        <v>38032.839999999997</v>
      </c>
      <c r="Q1654" s="34">
        <v>0</v>
      </c>
      <c r="R1654" s="34">
        <v>0</v>
      </c>
      <c r="S1654" s="37">
        <v>38032.839999999997</v>
      </c>
      <c r="T1654" s="34">
        <v>0</v>
      </c>
      <c r="U1654" s="37">
        <v>0</v>
      </c>
      <c r="V1654" s="37">
        <v>0</v>
      </c>
      <c r="W1654" s="34">
        <f t="shared" si="1415"/>
        <v>0</v>
      </c>
      <c r="X1654" s="34">
        <v>0</v>
      </c>
      <c r="Y1654" s="34">
        <v>0</v>
      </c>
      <c r="Z1654" s="37">
        <v>0</v>
      </c>
      <c r="AA1654" s="34">
        <v>0</v>
      </c>
      <c r="AB1654" s="37">
        <v>0</v>
      </c>
      <c r="AC1654" s="37">
        <v>0</v>
      </c>
      <c r="AD1654" s="34">
        <f t="shared" si="1416"/>
        <v>0</v>
      </c>
      <c r="AE1654" s="34">
        <v>0</v>
      </c>
      <c r="AF1654" s="34">
        <v>0</v>
      </c>
      <c r="AG1654" s="37">
        <v>0</v>
      </c>
      <c r="AH1654" s="34">
        <v>0</v>
      </c>
      <c r="AI1654" s="37">
        <v>0</v>
      </c>
      <c r="AJ1654" s="37">
        <v>0</v>
      </c>
      <c r="AK1654" s="34">
        <f t="shared" si="1417"/>
        <v>0</v>
      </c>
      <c r="AL1654" s="34">
        <v>0</v>
      </c>
      <c r="AM1654" s="34">
        <v>0</v>
      </c>
      <c r="AN1654" s="37">
        <v>0</v>
      </c>
      <c r="AO1654" s="34">
        <v>0</v>
      </c>
      <c r="AP1654" s="34">
        <v>0</v>
      </c>
      <c r="AQ1654" s="34">
        <v>0</v>
      </c>
      <c r="AR1654" s="34">
        <f t="shared" si="1418"/>
        <v>0</v>
      </c>
      <c r="AS1654" s="34">
        <v>0</v>
      </c>
      <c r="AT1654" s="34">
        <v>0</v>
      </c>
      <c r="AU1654" s="34">
        <v>0</v>
      </c>
      <c r="AV1654" s="34">
        <v>0</v>
      </c>
    </row>
    <row r="1655" spans="1:48" ht="229.5" x14ac:dyDescent="0.5">
      <c r="A1655" s="53">
        <v>1515</v>
      </c>
      <c r="B1655" s="56" t="s">
        <v>3139</v>
      </c>
      <c r="C1655" s="34" t="s">
        <v>3140</v>
      </c>
      <c r="D1655" s="57">
        <v>2020</v>
      </c>
      <c r="E1655" s="57">
        <v>2021</v>
      </c>
      <c r="F1655" s="36">
        <v>804.59</v>
      </c>
      <c r="G1655" s="34">
        <f t="shared" si="1411"/>
        <v>0.2</v>
      </c>
      <c r="H1655" s="34">
        <f t="shared" si="1411"/>
        <v>0</v>
      </c>
      <c r="I1655" s="34">
        <f t="shared" si="1412"/>
        <v>804.59</v>
      </c>
      <c r="J1655" s="34">
        <f t="shared" si="1413"/>
        <v>0</v>
      </c>
      <c r="K1655" s="34">
        <f t="shared" si="1413"/>
        <v>0</v>
      </c>
      <c r="L1655" s="34">
        <f t="shared" si="1413"/>
        <v>804.59</v>
      </c>
      <c r="M1655" s="34">
        <f t="shared" si="1413"/>
        <v>0</v>
      </c>
      <c r="N1655" s="37">
        <v>0</v>
      </c>
      <c r="O1655" s="37">
        <v>0</v>
      </c>
      <c r="P1655" s="34">
        <f t="shared" si="1414"/>
        <v>17.440000000000001</v>
      </c>
      <c r="Q1655" s="34">
        <v>0</v>
      </c>
      <c r="R1655" s="34">
        <v>0</v>
      </c>
      <c r="S1655" s="37">
        <v>17.440000000000001</v>
      </c>
      <c r="T1655" s="34">
        <v>0</v>
      </c>
      <c r="U1655" s="37">
        <v>0.2</v>
      </c>
      <c r="V1655" s="37">
        <v>0</v>
      </c>
      <c r="W1655" s="34">
        <f t="shared" si="1415"/>
        <v>787.15</v>
      </c>
      <c r="X1655" s="34">
        <v>0</v>
      </c>
      <c r="Y1655" s="34">
        <v>0</v>
      </c>
      <c r="Z1655" s="37">
        <v>787.15</v>
      </c>
      <c r="AA1655" s="34">
        <v>0</v>
      </c>
      <c r="AB1655" s="37">
        <v>0</v>
      </c>
      <c r="AC1655" s="37">
        <v>0</v>
      </c>
      <c r="AD1655" s="34">
        <f t="shared" si="1416"/>
        <v>0</v>
      </c>
      <c r="AE1655" s="34">
        <v>0</v>
      </c>
      <c r="AF1655" s="34">
        <v>0</v>
      </c>
      <c r="AG1655" s="37">
        <v>0</v>
      </c>
      <c r="AH1655" s="34">
        <v>0</v>
      </c>
      <c r="AI1655" s="37">
        <v>0</v>
      </c>
      <c r="AJ1655" s="37">
        <v>0</v>
      </c>
      <c r="AK1655" s="34">
        <f t="shared" si="1417"/>
        <v>0</v>
      </c>
      <c r="AL1655" s="34">
        <v>0</v>
      </c>
      <c r="AM1655" s="34">
        <v>0</v>
      </c>
      <c r="AN1655" s="37">
        <v>0</v>
      </c>
      <c r="AO1655" s="34">
        <v>0</v>
      </c>
      <c r="AP1655" s="34">
        <v>0</v>
      </c>
      <c r="AQ1655" s="34">
        <v>0</v>
      </c>
      <c r="AR1655" s="34">
        <f t="shared" si="1418"/>
        <v>0</v>
      </c>
      <c r="AS1655" s="34">
        <v>0</v>
      </c>
      <c r="AT1655" s="34">
        <v>0</v>
      </c>
      <c r="AU1655" s="34">
        <v>0</v>
      </c>
      <c r="AV1655" s="34">
        <v>0</v>
      </c>
    </row>
    <row r="1656" spans="1:48" ht="114.75" x14ac:dyDescent="0.5">
      <c r="A1656" s="53">
        <v>1516</v>
      </c>
      <c r="B1656" s="56" t="s">
        <v>3141</v>
      </c>
      <c r="C1656" s="34" t="s">
        <v>3142</v>
      </c>
      <c r="D1656" s="57">
        <v>2021</v>
      </c>
      <c r="E1656" s="57">
        <v>2021</v>
      </c>
      <c r="F1656" s="36">
        <v>6649.03</v>
      </c>
      <c r="G1656" s="34">
        <f t="shared" si="1411"/>
        <v>0.66</v>
      </c>
      <c r="H1656" s="34">
        <f t="shared" si="1411"/>
        <v>1.26</v>
      </c>
      <c r="I1656" s="34">
        <f t="shared" si="1412"/>
        <v>6649.03</v>
      </c>
      <c r="J1656" s="34">
        <f t="shared" si="1413"/>
        <v>0</v>
      </c>
      <c r="K1656" s="34">
        <f t="shared" si="1413"/>
        <v>0</v>
      </c>
      <c r="L1656" s="34">
        <f t="shared" si="1413"/>
        <v>6649.03</v>
      </c>
      <c r="M1656" s="34">
        <f t="shared" si="1413"/>
        <v>0</v>
      </c>
      <c r="N1656" s="37">
        <v>0</v>
      </c>
      <c r="O1656" s="37">
        <v>0</v>
      </c>
      <c r="P1656" s="34">
        <f t="shared" si="1414"/>
        <v>10</v>
      </c>
      <c r="Q1656" s="34">
        <v>0</v>
      </c>
      <c r="R1656" s="34">
        <v>0</v>
      </c>
      <c r="S1656" s="37">
        <v>10</v>
      </c>
      <c r="T1656" s="34">
        <v>0</v>
      </c>
      <c r="U1656" s="37">
        <v>0.66</v>
      </c>
      <c r="V1656" s="37">
        <v>1.26</v>
      </c>
      <c r="W1656" s="34">
        <f t="shared" si="1415"/>
        <v>6639.03</v>
      </c>
      <c r="X1656" s="34">
        <v>0</v>
      </c>
      <c r="Y1656" s="34">
        <v>0</v>
      </c>
      <c r="Z1656" s="37">
        <v>6639.03</v>
      </c>
      <c r="AA1656" s="34">
        <v>0</v>
      </c>
      <c r="AB1656" s="37">
        <v>0</v>
      </c>
      <c r="AC1656" s="37">
        <v>0</v>
      </c>
      <c r="AD1656" s="34">
        <f t="shared" si="1416"/>
        <v>0</v>
      </c>
      <c r="AE1656" s="34">
        <v>0</v>
      </c>
      <c r="AF1656" s="34">
        <v>0</v>
      </c>
      <c r="AG1656" s="37">
        <v>0</v>
      </c>
      <c r="AH1656" s="34">
        <v>0</v>
      </c>
      <c r="AI1656" s="34">
        <v>0</v>
      </c>
      <c r="AJ1656" s="34">
        <v>0</v>
      </c>
      <c r="AK1656" s="34">
        <f t="shared" si="1417"/>
        <v>0</v>
      </c>
      <c r="AL1656" s="34">
        <v>0</v>
      </c>
      <c r="AM1656" s="34">
        <v>0</v>
      </c>
      <c r="AN1656" s="34">
        <v>0</v>
      </c>
      <c r="AO1656" s="34">
        <v>0</v>
      </c>
      <c r="AP1656" s="34">
        <v>0</v>
      </c>
      <c r="AQ1656" s="34">
        <v>0</v>
      </c>
      <c r="AR1656" s="34">
        <f t="shared" si="1418"/>
        <v>0</v>
      </c>
      <c r="AS1656" s="34">
        <v>0</v>
      </c>
      <c r="AT1656" s="34">
        <v>0</v>
      </c>
      <c r="AU1656" s="34">
        <v>0</v>
      </c>
      <c r="AV1656" s="34">
        <v>0</v>
      </c>
    </row>
    <row r="1657" spans="1:48" ht="114.75" x14ac:dyDescent="0.5">
      <c r="A1657" s="53">
        <v>1517</v>
      </c>
      <c r="B1657" s="56" t="s">
        <v>3143</v>
      </c>
      <c r="C1657" s="34" t="s">
        <v>3144</v>
      </c>
      <c r="D1657" s="57">
        <v>2020</v>
      </c>
      <c r="E1657" s="57">
        <v>2021</v>
      </c>
      <c r="F1657" s="36">
        <v>4440.3500000000004</v>
      </c>
      <c r="G1657" s="34">
        <f t="shared" si="1411"/>
        <v>0.1</v>
      </c>
      <c r="H1657" s="34">
        <f t="shared" si="1411"/>
        <v>0.8</v>
      </c>
      <c r="I1657" s="34">
        <f t="shared" si="1412"/>
        <v>4440.3500000000004</v>
      </c>
      <c r="J1657" s="34">
        <f t="shared" si="1413"/>
        <v>0</v>
      </c>
      <c r="K1657" s="34">
        <f t="shared" si="1413"/>
        <v>0</v>
      </c>
      <c r="L1657" s="34">
        <f t="shared" si="1413"/>
        <v>4440.3500000000004</v>
      </c>
      <c r="M1657" s="34">
        <f t="shared" si="1413"/>
        <v>0</v>
      </c>
      <c r="N1657" s="37">
        <v>0</v>
      </c>
      <c r="O1657" s="37">
        <v>0</v>
      </c>
      <c r="P1657" s="34">
        <f t="shared" si="1414"/>
        <v>50</v>
      </c>
      <c r="Q1657" s="34">
        <v>0</v>
      </c>
      <c r="R1657" s="34">
        <v>0</v>
      </c>
      <c r="S1657" s="37">
        <v>50</v>
      </c>
      <c r="T1657" s="34">
        <v>0</v>
      </c>
      <c r="U1657" s="37">
        <v>0.1</v>
      </c>
      <c r="V1657" s="37">
        <v>0.8</v>
      </c>
      <c r="W1657" s="34">
        <f t="shared" si="1415"/>
        <v>4390.3500000000004</v>
      </c>
      <c r="X1657" s="34">
        <v>0</v>
      </c>
      <c r="Y1657" s="34">
        <v>0</v>
      </c>
      <c r="Z1657" s="37">
        <v>4390.3500000000004</v>
      </c>
      <c r="AA1657" s="34">
        <v>0</v>
      </c>
      <c r="AB1657" s="37">
        <v>0</v>
      </c>
      <c r="AC1657" s="37">
        <v>0</v>
      </c>
      <c r="AD1657" s="34">
        <f t="shared" si="1416"/>
        <v>0</v>
      </c>
      <c r="AE1657" s="34">
        <v>0</v>
      </c>
      <c r="AF1657" s="34">
        <v>0</v>
      </c>
      <c r="AG1657" s="37">
        <v>0</v>
      </c>
      <c r="AH1657" s="34">
        <v>0</v>
      </c>
      <c r="AI1657" s="34">
        <v>0</v>
      </c>
      <c r="AJ1657" s="34">
        <v>0</v>
      </c>
      <c r="AK1657" s="34">
        <f t="shared" si="1417"/>
        <v>0</v>
      </c>
      <c r="AL1657" s="34">
        <v>0</v>
      </c>
      <c r="AM1657" s="34">
        <v>0</v>
      </c>
      <c r="AN1657" s="34">
        <v>0</v>
      </c>
      <c r="AO1657" s="34">
        <v>0</v>
      </c>
      <c r="AP1657" s="34">
        <v>0</v>
      </c>
      <c r="AQ1657" s="34">
        <v>0</v>
      </c>
      <c r="AR1657" s="34">
        <f t="shared" si="1418"/>
        <v>0</v>
      </c>
      <c r="AS1657" s="34">
        <v>0</v>
      </c>
      <c r="AT1657" s="34">
        <v>0</v>
      </c>
      <c r="AU1657" s="34">
        <v>0</v>
      </c>
      <c r="AV1657" s="34">
        <v>0</v>
      </c>
    </row>
    <row r="1658" spans="1:48" ht="153" x14ac:dyDescent="0.5">
      <c r="A1658" s="53">
        <v>1518</v>
      </c>
      <c r="B1658" s="56" t="s">
        <v>3145</v>
      </c>
      <c r="C1658" s="34" t="s">
        <v>3146</v>
      </c>
      <c r="D1658" s="57">
        <v>2020</v>
      </c>
      <c r="E1658" s="57">
        <v>2020</v>
      </c>
      <c r="F1658" s="36">
        <v>268.88549999999998</v>
      </c>
      <c r="G1658" s="34">
        <f t="shared" si="1411"/>
        <v>0.1</v>
      </c>
      <c r="H1658" s="34">
        <f t="shared" si="1411"/>
        <v>0</v>
      </c>
      <c r="I1658" s="34">
        <f t="shared" si="1412"/>
        <v>268.88549999999998</v>
      </c>
      <c r="J1658" s="34">
        <f t="shared" si="1413"/>
        <v>0</v>
      </c>
      <c r="K1658" s="34">
        <f t="shared" si="1413"/>
        <v>0</v>
      </c>
      <c r="L1658" s="34">
        <f t="shared" si="1413"/>
        <v>268.88549999999998</v>
      </c>
      <c r="M1658" s="34">
        <f t="shared" si="1413"/>
        <v>0</v>
      </c>
      <c r="N1658" s="37">
        <v>0.1</v>
      </c>
      <c r="O1658" s="37">
        <v>0</v>
      </c>
      <c r="P1658" s="34">
        <f t="shared" si="1414"/>
        <v>268.88549999999998</v>
      </c>
      <c r="Q1658" s="34">
        <v>0</v>
      </c>
      <c r="R1658" s="34">
        <v>0</v>
      </c>
      <c r="S1658" s="37">
        <v>268.88549999999998</v>
      </c>
      <c r="T1658" s="34">
        <v>0</v>
      </c>
      <c r="U1658" s="37">
        <v>0</v>
      </c>
      <c r="V1658" s="37">
        <v>0</v>
      </c>
      <c r="W1658" s="34">
        <f t="shared" si="1415"/>
        <v>0</v>
      </c>
      <c r="X1658" s="34">
        <v>0</v>
      </c>
      <c r="Y1658" s="34">
        <v>0</v>
      </c>
      <c r="Z1658" s="37">
        <v>0</v>
      </c>
      <c r="AA1658" s="34">
        <v>0</v>
      </c>
      <c r="AB1658" s="37">
        <v>0</v>
      </c>
      <c r="AC1658" s="37">
        <v>0</v>
      </c>
      <c r="AD1658" s="34">
        <f t="shared" si="1416"/>
        <v>0</v>
      </c>
      <c r="AE1658" s="34">
        <v>0</v>
      </c>
      <c r="AF1658" s="34">
        <v>0</v>
      </c>
      <c r="AG1658" s="37">
        <v>0</v>
      </c>
      <c r="AH1658" s="34">
        <v>0</v>
      </c>
      <c r="AI1658" s="37">
        <v>0</v>
      </c>
      <c r="AJ1658" s="37">
        <v>0</v>
      </c>
      <c r="AK1658" s="34">
        <f t="shared" si="1417"/>
        <v>0</v>
      </c>
      <c r="AL1658" s="34">
        <v>0</v>
      </c>
      <c r="AM1658" s="34">
        <v>0</v>
      </c>
      <c r="AN1658" s="37">
        <v>0</v>
      </c>
      <c r="AO1658" s="34">
        <v>0</v>
      </c>
      <c r="AP1658" s="34">
        <v>0</v>
      </c>
      <c r="AQ1658" s="34">
        <v>0</v>
      </c>
      <c r="AR1658" s="34">
        <f t="shared" si="1418"/>
        <v>0</v>
      </c>
      <c r="AS1658" s="34">
        <v>0</v>
      </c>
      <c r="AT1658" s="34">
        <v>0</v>
      </c>
      <c r="AU1658" s="34">
        <v>0</v>
      </c>
      <c r="AV1658" s="34">
        <v>0</v>
      </c>
    </row>
    <row r="1659" spans="1:48" ht="38.25" x14ac:dyDescent="0.5">
      <c r="A1659" s="53"/>
      <c r="B1659" s="54" t="s">
        <v>170</v>
      </c>
      <c r="C1659" s="38"/>
      <c r="D1659" s="63"/>
      <c r="E1659" s="63"/>
      <c r="F1659" s="39">
        <f>SUM(F1660:F1660)</f>
        <v>430.43937</v>
      </c>
      <c r="G1659" s="39">
        <f t="shared" ref="G1659:AV1659" si="1419">SUM(G1660:G1660)</f>
        <v>0</v>
      </c>
      <c r="H1659" s="39">
        <f t="shared" si="1419"/>
        <v>0</v>
      </c>
      <c r="I1659" s="39">
        <f t="shared" si="1419"/>
        <v>183.81</v>
      </c>
      <c r="J1659" s="39">
        <f t="shared" si="1419"/>
        <v>0</v>
      </c>
      <c r="K1659" s="39">
        <f t="shared" si="1419"/>
        <v>0</v>
      </c>
      <c r="L1659" s="39">
        <f t="shared" si="1419"/>
        <v>183.81</v>
      </c>
      <c r="M1659" s="39">
        <f t="shared" si="1419"/>
        <v>0</v>
      </c>
      <c r="N1659" s="39">
        <f t="shared" si="1419"/>
        <v>0</v>
      </c>
      <c r="O1659" s="39">
        <f t="shared" si="1419"/>
        <v>0</v>
      </c>
      <c r="P1659" s="39">
        <f t="shared" si="1419"/>
        <v>183.81</v>
      </c>
      <c r="Q1659" s="39">
        <f t="shared" si="1419"/>
        <v>0</v>
      </c>
      <c r="R1659" s="39">
        <f t="shared" si="1419"/>
        <v>0</v>
      </c>
      <c r="S1659" s="39">
        <f t="shared" si="1419"/>
        <v>183.81</v>
      </c>
      <c r="T1659" s="39">
        <f t="shared" si="1419"/>
        <v>0</v>
      </c>
      <c r="U1659" s="39">
        <f>SUM(U1660:U1660)</f>
        <v>0</v>
      </c>
      <c r="V1659" s="39">
        <f t="shared" si="1419"/>
        <v>0</v>
      </c>
      <c r="W1659" s="39">
        <f t="shared" si="1419"/>
        <v>0</v>
      </c>
      <c r="X1659" s="39">
        <f t="shared" si="1419"/>
        <v>0</v>
      </c>
      <c r="Y1659" s="39">
        <f t="shared" si="1419"/>
        <v>0</v>
      </c>
      <c r="Z1659" s="39">
        <f t="shared" si="1419"/>
        <v>0</v>
      </c>
      <c r="AA1659" s="39">
        <f t="shared" si="1419"/>
        <v>0</v>
      </c>
      <c r="AB1659" s="39">
        <f t="shared" si="1419"/>
        <v>0</v>
      </c>
      <c r="AC1659" s="39">
        <f t="shared" si="1419"/>
        <v>0</v>
      </c>
      <c r="AD1659" s="39">
        <f t="shared" si="1419"/>
        <v>0</v>
      </c>
      <c r="AE1659" s="39">
        <f t="shared" si="1419"/>
        <v>0</v>
      </c>
      <c r="AF1659" s="39">
        <f t="shared" si="1419"/>
        <v>0</v>
      </c>
      <c r="AG1659" s="39">
        <f t="shared" si="1419"/>
        <v>0</v>
      </c>
      <c r="AH1659" s="39">
        <f t="shared" si="1419"/>
        <v>0</v>
      </c>
      <c r="AI1659" s="39">
        <f t="shared" si="1419"/>
        <v>0</v>
      </c>
      <c r="AJ1659" s="39">
        <f t="shared" si="1419"/>
        <v>0</v>
      </c>
      <c r="AK1659" s="39">
        <f t="shared" si="1419"/>
        <v>0</v>
      </c>
      <c r="AL1659" s="39">
        <f t="shared" si="1419"/>
        <v>0</v>
      </c>
      <c r="AM1659" s="39">
        <f t="shared" si="1419"/>
        <v>0</v>
      </c>
      <c r="AN1659" s="39">
        <f t="shared" si="1419"/>
        <v>0</v>
      </c>
      <c r="AO1659" s="39">
        <f t="shared" si="1419"/>
        <v>0</v>
      </c>
      <c r="AP1659" s="39">
        <f t="shared" si="1419"/>
        <v>0</v>
      </c>
      <c r="AQ1659" s="39">
        <f t="shared" si="1419"/>
        <v>0</v>
      </c>
      <c r="AR1659" s="39">
        <f t="shared" si="1419"/>
        <v>0</v>
      </c>
      <c r="AS1659" s="39">
        <f t="shared" si="1419"/>
        <v>0</v>
      </c>
      <c r="AT1659" s="39">
        <f t="shared" si="1419"/>
        <v>0</v>
      </c>
      <c r="AU1659" s="39">
        <f t="shared" si="1419"/>
        <v>0</v>
      </c>
      <c r="AV1659" s="39">
        <f t="shared" si="1419"/>
        <v>0</v>
      </c>
    </row>
    <row r="1660" spans="1:48" ht="191.25" x14ac:dyDescent="0.5">
      <c r="A1660" s="53">
        <v>1519</v>
      </c>
      <c r="B1660" s="56" t="s">
        <v>3147</v>
      </c>
      <c r="C1660" s="34" t="s">
        <v>3148</v>
      </c>
      <c r="D1660" s="57">
        <v>2014</v>
      </c>
      <c r="E1660" s="57">
        <v>2020</v>
      </c>
      <c r="F1660" s="36">
        <v>430.43937</v>
      </c>
      <c r="G1660" s="34">
        <f>N1660+U1660+AB1660+AI1660+AP1660</f>
        <v>0</v>
      </c>
      <c r="H1660" s="34">
        <f>O1660+V1660+AC1660+AJ1660+AQ1660</f>
        <v>0</v>
      </c>
      <c r="I1660" s="34">
        <f>J1660+K1660+L1660</f>
        <v>183.81</v>
      </c>
      <c r="J1660" s="34">
        <f>Q1660+X1660+AE1660+AL1660+AS1660</f>
        <v>0</v>
      </c>
      <c r="K1660" s="34">
        <f>R1660+Y1660+AF1660+AM1660+AT1660</f>
        <v>0</v>
      </c>
      <c r="L1660" s="34">
        <f>S1660+Z1660+AG1660+AN1660+AU1660</f>
        <v>183.81</v>
      </c>
      <c r="M1660" s="34">
        <f>T1660+AA1660+AH1660+AO1660+AV1660</f>
        <v>0</v>
      </c>
      <c r="N1660" s="37">
        <v>0</v>
      </c>
      <c r="O1660" s="37">
        <v>0</v>
      </c>
      <c r="P1660" s="34">
        <f>Q1660+R1660+S1660</f>
        <v>183.81</v>
      </c>
      <c r="Q1660" s="34">
        <v>0</v>
      </c>
      <c r="R1660" s="34">
        <v>0</v>
      </c>
      <c r="S1660" s="37">
        <v>183.81</v>
      </c>
      <c r="T1660" s="34">
        <v>0</v>
      </c>
      <c r="U1660" s="37">
        <v>0</v>
      </c>
      <c r="V1660" s="37">
        <v>0</v>
      </c>
      <c r="W1660" s="34">
        <f>X1660+Y1660+Z1660</f>
        <v>0</v>
      </c>
      <c r="X1660" s="34">
        <v>0</v>
      </c>
      <c r="Y1660" s="34">
        <v>0</v>
      </c>
      <c r="Z1660" s="37">
        <v>0</v>
      </c>
      <c r="AA1660" s="34">
        <v>0</v>
      </c>
      <c r="AB1660" s="37">
        <v>0</v>
      </c>
      <c r="AC1660" s="37">
        <v>0</v>
      </c>
      <c r="AD1660" s="34">
        <f>AE1660+AF1660+AG1660</f>
        <v>0</v>
      </c>
      <c r="AE1660" s="34">
        <v>0</v>
      </c>
      <c r="AF1660" s="34">
        <v>0</v>
      </c>
      <c r="AG1660" s="37">
        <v>0</v>
      </c>
      <c r="AH1660" s="34">
        <v>0</v>
      </c>
      <c r="AI1660" s="37">
        <v>0</v>
      </c>
      <c r="AJ1660" s="37">
        <v>0</v>
      </c>
      <c r="AK1660" s="34">
        <f>AL1660+AM1660+AN1660</f>
        <v>0</v>
      </c>
      <c r="AL1660" s="34">
        <v>0</v>
      </c>
      <c r="AM1660" s="34">
        <v>0</v>
      </c>
      <c r="AN1660" s="37">
        <v>0</v>
      </c>
      <c r="AO1660" s="34">
        <v>0</v>
      </c>
      <c r="AP1660" s="34">
        <v>0</v>
      </c>
      <c r="AQ1660" s="34">
        <v>0</v>
      </c>
      <c r="AR1660" s="34">
        <f>AS1660+AT1660+AU1660</f>
        <v>0</v>
      </c>
      <c r="AS1660" s="34">
        <v>0</v>
      </c>
      <c r="AT1660" s="34">
        <v>0</v>
      </c>
      <c r="AU1660" s="34">
        <v>0</v>
      </c>
      <c r="AV1660" s="34">
        <v>0</v>
      </c>
    </row>
    <row r="1661" spans="1:48" ht="38.25" x14ac:dyDescent="0.5">
      <c r="A1661" s="53"/>
      <c r="B1661" s="54" t="s">
        <v>1151</v>
      </c>
      <c r="C1661" s="38"/>
      <c r="D1661" s="63"/>
      <c r="E1661" s="63"/>
      <c r="F1661" s="39">
        <f t="shared" ref="F1661:AV1661" si="1420">SUM(F1662:F1663)</f>
        <v>50216.076970000002</v>
      </c>
      <c r="G1661" s="39">
        <f t="shared" si="1420"/>
        <v>2.4</v>
      </c>
      <c r="H1661" s="39">
        <f t="shared" si="1420"/>
        <v>0</v>
      </c>
      <c r="I1661" s="39">
        <f t="shared" si="1420"/>
        <v>43871.6</v>
      </c>
      <c r="J1661" s="39">
        <f t="shared" si="1420"/>
        <v>0</v>
      </c>
      <c r="K1661" s="39">
        <f t="shared" si="1420"/>
        <v>0</v>
      </c>
      <c r="L1661" s="39">
        <f t="shared" si="1420"/>
        <v>43871.6</v>
      </c>
      <c r="M1661" s="39">
        <f t="shared" si="1420"/>
        <v>0</v>
      </c>
      <c r="N1661" s="39">
        <f t="shared" si="1420"/>
        <v>0</v>
      </c>
      <c r="O1661" s="39">
        <f t="shared" si="1420"/>
        <v>0</v>
      </c>
      <c r="P1661" s="39">
        <f t="shared" si="1420"/>
        <v>34930.519999999997</v>
      </c>
      <c r="Q1661" s="39">
        <f t="shared" si="1420"/>
        <v>0</v>
      </c>
      <c r="R1661" s="39">
        <f t="shared" si="1420"/>
        <v>0</v>
      </c>
      <c r="S1661" s="39">
        <f t="shared" si="1420"/>
        <v>34930.519999999997</v>
      </c>
      <c r="T1661" s="39">
        <f t="shared" si="1420"/>
        <v>0</v>
      </c>
      <c r="U1661" s="39">
        <f>SUM(U1662:U1663)</f>
        <v>2.4</v>
      </c>
      <c r="V1661" s="39">
        <f t="shared" si="1420"/>
        <v>0</v>
      </c>
      <c r="W1661" s="39">
        <f t="shared" si="1420"/>
        <v>1568.95</v>
      </c>
      <c r="X1661" s="39">
        <f t="shared" si="1420"/>
        <v>0</v>
      </c>
      <c r="Y1661" s="39">
        <f t="shared" si="1420"/>
        <v>0</v>
      </c>
      <c r="Z1661" s="39">
        <f t="shared" si="1420"/>
        <v>1568.95</v>
      </c>
      <c r="AA1661" s="39">
        <f t="shared" si="1420"/>
        <v>0</v>
      </c>
      <c r="AB1661" s="39">
        <f t="shared" si="1420"/>
        <v>0</v>
      </c>
      <c r="AC1661" s="39">
        <f t="shared" si="1420"/>
        <v>0</v>
      </c>
      <c r="AD1661" s="39">
        <f t="shared" si="1420"/>
        <v>7372.13</v>
      </c>
      <c r="AE1661" s="39">
        <f t="shared" si="1420"/>
        <v>0</v>
      </c>
      <c r="AF1661" s="39">
        <f t="shared" si="1420"/>
        <v>0</v>
      </c>
      <c r="AG1661" s="39">
        <f t="shared" si="1420"/>
        <v>7372.13</v>
      </c>
      <c r="AH1661" s="39">
        <f t="shared" si="1420"/>
        <v>0</v>
      </c>
      <c r="AI1661" s="39">
        <f t="shared" si="1420"/>
        <v>0</v>
      </c>
      <c r="AJ1661" s="39">
        <f t="shared" si="1420"/>
        <v>0</v>
      </c>
      <c r="AK1661" s="39">
        <f t="shared" si="1420"/>
        <v>0</v>
      </c>
      <c r="AL1661" s="39">
        <f t="shared" si="1420"/>
        <v>0</v>
      </c>
      <c r="AM1661" s="39">
        <f t="shared" si="1420"/>
        <v>0</v>
      </c>
      <c r="AN1661" s="39">
        <f t="shared" si="1420"/>
        <v>0</v>
      </c>
      <c r="AO1661" s="39">
        <f t="shared" si="1420"/>
        <v>0</v>
      </c>
      <c r="AP1661" s="39">
        <f t="shared" si="1420"/>
        <v>0</v>
      </c>
      <c r="AQ1661" s="39">
        <f t="shared" si="1420"/>
        <v>0</v>
      </c>
      <c r="AR1661" s="39">
        <f t="shared" si="1420"/>
        <v>0</v>
      </c>
      <c r="AS1661" s="39">
        <f t="shared" si="1420"/>
        <v>0</v>
      </c>
      <c r="AT1661" s="39">
        <f t="shared" si="1420"/>
        <v>0</v>
      </c>
      <c r="AU1661" s="39">
        <f t="shared" si="1420"/>
        <v>0</v>
      </c>
      <c r="AV1661" s="39">
        <f t="shared" si="1420"/>
        <v>0</v>
      </c>
    </row>
    <row r="1662" spans="1:48" ht="153" x14ac:dyDescent="0.5">
      <c r="A1662" s="53">
        <v>1520</v>
      </c>
      <c r="B1662" s="56" t="s">
        <v>3149</v>
      </c>
      <c r="C1662" s="34" t="s">
        <v>3150</v>
      </c>
      <c r="D1662" s="57">
        <v>2017</v>
      </c>
      <c r="E1662" s="57">
        <v>2021</v>
      </c>
      <c r="F1662" s="36">
        <v>12522.43</v>
      </c>
      <c r="G1662" s="34">
        <f>N1662+U1662+AB1662+AI1662+AP1662</f>
        <v>2.4</v>
      </c>
      <c r="H1662" s="34">
        <f>O1662+V1662+AC1662+AJ1662+AQ1662</f>
        <v>0</v>
      </c>
      <c r="I1662" s="34">
        <f>J1662+K1662+L1662</f>
        <v>9092.7200000000012</v>
      </c>
      <c r="J1662" s="34">
        <f t="shared" ref="J1662:M1663" si="1421">Q1662+X1662+AE1662+AL1662+AS1662</f>
        <v>0</v>
      </c>
      <c r="K1662" s="34">
        <f t="shared" si="1421"/>
        <v>0</v>
      </c>
      <c r="L1662" s="34">
        <f t="shared" si="1421"/>
        <v>9092.7200000000012</v>
      </c>
      <c r="M1662" s="34">
        <f t="shared" si="1421"/>
        <v>0</v>
      </c>
      <c r="N1662" s="37">
        <v>0</v>
      </c>
      <c r="O1662" s="37">
        <v>0</v>
      </c>
      <c r="P1662" s="34">
        <f t="shared" ref="P1662:P1663" si="1422">Q1662+R1662+S1662</f>
        <v>151.63999999999999</v>
      </c>
      <c r="Q1662" s="34">
        <v>0</v>
      </c>
      <c r="R1662" s="34">
        <v>0</v>
      </c>
      <c r="S1662" s="37">
        <v>151.63999999999999</v>
      </c>
      <c r="T1662" s="34">
        <v>0</v>
      </c>
      <c r="U1662" s="37">
        <v>2.4</v>
      </c>
      <c r="V1662" s="37">
        <v>0</v>
      </c>
      <c r="W1662" s="34">
        <f t="shared" ref="W1662:W1663" si="1423">X1662+Y1662+Z1662</f>
        <v>1568.95</v>
      </c>
      <c r="X1662" s="34">
        <v>0</v>
      </c>
      <c r="Y1662" s="34">
        <v>0</v>
      </c>
      <c r="Z1662" s="37">
        <v>1568.95</v>
      </c>
      <c r="AA1662" s="34">
        <v>0</v>
      </c>
      <c r="AB1662" s="37">
        <v>0</v>
      </c>
      <c r="AC1662" s="37">
        <v>0</v>
      </c>
      <c r="AD1662" s="34">
        <f t="shared" ref="AD1662:AD1663" si="1424">AE1662+AF1662+AG1662</f>
        <v>7372.13</v>
      </c>
      <c r="AE1662" s="34">
        <v>0</v>
      </c>
      <c r="AF1662" s="34">
        <v>0</v>
      </c>
      <c r="AG1662" s="37">
        <v>7372.13</v>
      </c>
      <c r="AH1662" s="34">
        <v>0</v>
      </c>
      <c r="AI1662" s="37">
        <v>0</v>
      </c>
      <c r="AJ1662" s="37">
        <v>0</v>
      </c>
      <c r="AK1662" s="34">
        <f t="shared" ref="AK1662:AK1663" si="1425">AL1662+AM1662+AN1662</f>
        <v>0</v>
      </c>
      <c r="AL1662" s="34">
        <v>0</v>
      </c>
      <c r="AM1662" s="34">
        <v>0</v>
      </c>
      <c r="AN1662" s="37">
        <v>0</v>
      </c>
      <c r="AO1662" s="34">
        <v>0</v>
      </c>
      <c r="AP1662" s="34">
        <v>0</v>
      </c>
      <c r="AQ1662" s="34">
        <v>0</v>
      </c>
      <c r="AR1662" s="34">
        <f t="shared" ref="AR1662:AR1663" si="1426">AS1662+AT1662+AU1662</f>
        <v>0</v>
      </c>
      <c r="AS1662" s="34">
        <v>0</v>
      </c>
      <c r="AT1662" s="34">
        <v>0</v>
      </c>
      <c r="AU1662" s="34">
        <v>0</v>
      </c>
      <c r="AV1662" s="34">
        <v>0</v>
      </c>
    </row>
    <row r="1663" spans="1:48" ht="153" x14ac:dyDescent="0.5">
      <c r="A1663" s="53">
        <v>1521</v>
      </c>
      <c r="B1663" s="56" t="s">
        <v>3151</v>
      </c>
      <c r="C1663" s="34" t="s">
        <v>3152</v>
      </c>
      <c r="D1663" s="57">
        <v>2018</v>
      </c>
      <c r="E1663" s="57">
        <v>2020</v>
      </c>
      <c r="F1663" s="36">
        <v>37693.646970000002</v>
      </c>
      <c r="G1663" s="34">
        <f>N1663+U1663+AB1663+AI1663+AP1663</f>
        <v>0</v>
      </c>
      <c r="H1663" s="34">
        <f>O1663+V1663+AC1663+AJ1663+AQ1663</f>
        <v>0</v>
      </c>
      <c r="I1663" s="34">
        <f>J1663+K1663+L1663</f>
        <v>34778.879999999997</v>
      </c>
      <c r="J1663" s="34">
        <f t="shared" si="1421"/>
        <v>0</v>
      </c>
      <c r="K1663" s="34">
        <f t="shared" si="1421"/>
        <v>0</v>
      </c>
      <c r="L1663" s="34">
        <f t="shared" si="1421"/>
        <v>34778.879999999997</v>
      </c>
      <c r="M1663" s="34">
        <f t="shared" si="1421"/>
        <v>0</v>
      </c>
      <c r="N1663" s="37">
        <v>0</v>
      </c>
      <c r="O1663" s="37">
        <v>0</v>
      </c>
      <c r="P1663" s="34">
        <f t="shared" si="1422"/>
        <v>34778.879999999997</v>
      </c>
      <c r="Q1663" s="34">
        <v>0</v>
      </c>
      <c r="R1663" s="34">
        <v>0</v>
      </c>
      <c r="S1663" s="37">
        <v>34778.879999999997</v>
      </c>
      <c r="T1663" s="34">
        <v>0</v>
      </c>
      <c r="U1663" s="37">
        <v>0</v>
      </c>
      <c r="V1663" s="37">
        <v>0</v>
      </c>
      <c r="W1663" s="34">
        <f t="shared" si="1423"/>
        <v>0</v>
      </c>
      <c r="X1663" s="34">
        <v>0</v>
      </c>
      <c r="Y1663" s="34">
        <v>0</v>
      </c>
      <c r="Z1663" s="37">
        <v>0</v>
      </c>
      <c r="AA1663" s="34">
        <v>0</v>
      </c>
      <c r="AB1663" s="37">
        <v>0</v>
      </c>
      <c r="AC1663" s="37">
        <v>0</v>
      </c>
      <c r="AD1663" s="34">
        <f t="shared" si="1424"/>
        <v>0</v>
      </c>
      <c r="AE1663" s="34">
        <v>0</v>
      </c>
      <c r="AF1663" s="34">
        <v>0</v>
      </c>
      <c r="AG1663" s="37">
        <v>0</v>
      </c>
      <c r="AH1663" s="34">
        <v>0</v>
      </c>
      <c r="AI1663" s="37">
        <v>0</v>
      </c>
      <c r="AJ1663" s="37">
        <v>0</v>
      </c>
      <c r="AK1663" s="34">
        <f t="shared" si="1425"/>
        <v>0</v>
      </c>
      <c r="AL1663" s="34">
        <v>0</v>
      </c>
      <c r="AM1663" s="34">
        <v>0</v>
      </c>
      <c r="AN1663" s="37">
        <v>0</v>
      </c>
      <c r="AO1663" s="34">
        <v>0</v>
      </c>
      <c r="AP1663" s="34">
        <v>0</v>
      </c>
      <c r="AQ1663" s="34">
        <v>0</v>
      </c>
      <c r="AR1663" s="34">
        <f t="shared" si="1426"/>
        <v>0</v>
      </c>
      <c r="AS1663" s="34">
        <v>0</v>
      </c>
      <c r="AT1663" s="34">
        <v>0</v>
      </c>
      <c r="AU1663" s="34">
        <v>0</v>
      </c>
      <c r="AV1663" s="34">
        <v>0</v>
      </c>
    </row>
    <row r="1664" spans="1:48" ht="38.25" x14ac:dyDescent="0.5">
      <c r="A1664" s="53"/>
      <c r="B1664" s="54" t="s">
        <v>1110</v>
      </c>
      <c r="C1664" s="38"/>
      <c r="D1664" s="63"/>
      <c r="E1664" s="63"/>
      <c r="F1664" s="39">
        <f t="shared" ref="F1664:O1664" si="1427">SUM(F1665:F1669)</f>
        <v>67361.940210000001</v>
      </c>
      <c r="G1664" s="39">
        <f t="shared" si="1427"/>
        <v>4.16</v>
      </c>
      <c r="H1664" s="39">
        <f t="shared" si="1427"/>
        <v>2.06</v>
      </c>
      <c r="I1664" s="39">
        <f t="shared" si="1427"/>
        <v>66679.569999999992</v>
      </c>
      <c r="J1664" s="39">
        <f t="shared" si="1427"/>
        <v>0</v>
      </c>
      <c r="K1664" s="39">
        <f t="shared" si="1427"/>
        <v>0</v>
      </c>
      <c r="L1664" s="39">
        <f t="shared" si="1427"/>
        <v>66679.569999999992</v>
      </c>
      <c r="M1664" s="39">
        <f t="shared" si="1427"/>
        <v>0</v>
      </c>
      <c r="N1664" s="39">
        <f t="shared" si="1427"/>
        <v>0.7</v>
      </c>
      <c r="O1664" s="39">
        <f t="shared" si="1427"/>
        <v>1.26</v>
      </c>
      <c r="P1664" s="39">
        <f t="shared" ref="P1664:V1664" si="1428">SUM(P1665:P1669)</f>
        <v>7943.0900000000011</v>
      </c>
      <c r="Q1664" s="39">
        <f t="shared" si="1428"/>
        <v>0</v>
      </c>
      <c r="R1664" s="39">
        <f t="shared" si="1428"/>
        <v>0</v>
      </c>
      <c r="S1664" s="39">
        <f t="shared" si="1428"/>
        <v>7943.0900000000011</v>
      </c>
      <c r="T1664" s="39">
        <f t="shared" si="1428"/>
        <v>0</v>
      </c>
      <c r="U1664" s="39">
        <f>SUM(U1665:U1669)</f>
        <v>3.46</v>
      </c>
      <c r="V1664" s="39">
        <f t="shared" si="1428"/>
        <v>0.8</v>
      </c>
      <c r="W1664" s="39">
        <f t="shared" ref="W1664:AC1664" si="1429">SUM(W1665:W1669)</f>
        <v>23247.269999999997</v>
      </c>
      <c r="X1664" s="39">
        <f t="shared" si="1429"/>
        <v>0</v>
      </c>
      <c r="Y1664" s="39">
        <f t="shared" si="1429"/>
        <v>0</v>
      </c>
      <c r="Z1664" s="39">
        <f t="shared" si="1429"/>
        <v>23247.269999999997</v>
      </c>
      <c r="AA1664" s="39">
        <f t="shared" si="1429"/>
        <v>0</v>
      </c>
      <c r="AB1664" s="39">
        <f t="shared" si="1429"/>
        <v>0</v>
      </c>
      <c r="AC1664" s="39">
        <f t="shared" si="1429"/>
        <v>0</v>
      </c>
      <c r="AD1664" s="39">
        <f t="shared" ref="AD1664:AJ1664" si="1430">SUM(AD1665:AD1669)</f>
        <v>35489.21</v>
      </c>
      <c r="AE1664" s="39">
        <f t="shared" si="1430"/>
        <v>0</v>
      </c>
      <c r="AF1664" s="39">
        <f t="shared" si="1430"/>
        <v>0</v>
      </c>
      <c r="AG1664" s="39">
        <f t="shared" si="1430"/>
        <v>35489.21</v>
      </c>
      <c r="AH1664" s="39">
        <f t="shared" si="1430"/>
        <v>0</v>
      </c>
      <c r="AI1664" s="39">
        <f t="shared" si="1430"/>
        <v>0</v>
      </c>
      <c r="AJ1664" s="39">
        <f t="shared" si="1430"/>
        <v>0</v>
      </c>
      <c r="AK1664" s="39">
        <f t="shared" ref="AK1664:AQ1664" si="1431">SUM(AK1665:AK1669)</f>
        <v>0</v>
      </c>
      <c r="AL1664" s="39">
        <f t="shared" si="1431"/>
        <v>0</v>
      </c>
      <c r="AM1664" s="39">
        <f t="shared" si="1431"/>
        <v>0</v>
      </c>
      <c r="AN1664" s="39">
        <f t="shared" si="1431"/>
        <v>0</v>
      </c>
      <c r="AO1664" s="39">
        <f t="shared" si="1431"/>
        <v>0</v>
      </c>
      <c r="AP1664" s="39">
        <f t="shared" si="1431"/>
        <v>0</v>
      </c>
      <c r="AQ1664" s="39">
        <f t="shared" si="1431"/>
        <v>0</v>
      </c>
      <c r="AR1664" s="39">
        <f t="shared" ref="AR1664:AV1664" si="1432">SUM(AR1665:AR1669)</f>
        <v>0</v>
      </c>
      <c r="AS1664" s="39">
        <f t="shared" si="1432"/>
        <v>0</v>
      </c>
      <c r="AT1664" s="39">
        <f t="shared" si="1432"/>
        <v>0</v>
      </c>
      <c r="AU1664" s="39">
        <f t="shared" si="1432"/>
        <v>0</v>
      </c>
      <c r="AV1664" s="39">
        <f t="shared" si="1432"/>
        <v>0</v>
      </c>
    </row>
    <row r="1665" spans="1:48" ht="114.75" x14ac:dyDescent="0.5">
      <c r="A1665" s="53">
        <v>1522</v>
      </c>
      <c r="B1665" s="56" t="s">
        <v>3153</v>
      </c>
      <c r="C1665" s="34" t="s">
        <v>3154</v>
      </c>
      <c r="D1665" s="57">
        <v>2019</v>
      </c>
      <c r="E1665" s="57">
        <v>2020</v>
      </c>
      <c r="F1665" s="36">
        <v>1983.2302099999999</v>
      </c>
      <c r="G1665" s="34">
        <f t="shared" ref="G1665:H1669" si="1433">N1665+U1665+AB1665+AI1665+AP1665</f>
        <v>0</v>
      </c>
      <c r="H1665" s="34">
        <f t="shared" si="1433"/>
        <v>0</v>
      </c>
      <c r="I1665" s="34">
        <f>J1665+K1665+L1665</f>
        <v>1782.03</v>
      </c>
      <c r="J1665" s="34">
        <f t="shared" ref="J1665:M1669" si="1434">Q1665+X1665+AE1665+AL1665+AS1665</f>
        <v>0</v>
      </c>
      <c r="K1665" s="34">
        <f t="shared" si="1434"/>
        <v>0</v>
      </c>
      <c r="L1665" s="34">
        <f t="shared" si="1434"/>
        <v>1782.03</v>
      </c>
      <c r="M1665" s="34">
        <f t="shared" si="1434"/>
        <v>0</v>
      </c>
      <c r="N1665" s="37">
        <v>0</v>
      </c>
      <c r="O1665" s="37">
        <v>0</v>
      </c>
      <c r="P1665" s="34">
        <f t="shared" ref="P1665:P1669" si="1435">Q1665+R1665+S1665</f>
        <v>1782.03</v>
      </c>
      <c r="Q1665" s="34">
        <v>0</v>
      </c>
      <c r="R1665" s="34">
        <v>0</v>
      </c>
      <c r="S1665" s="37">
        <v>1782.03</v>
      </c>
      <c r="T1665" s="34">
        <v>0</v>
      </c>
      <c r="U1665" s="37">
        <v>0</v>
      </c>
      <c r="V1665" s="37">
        <v>0</v>
      </c>
      <c r="W1665" s="34">
        <f t="shared" ref="W1665:W1669" si="1436">X1665+Y1665+Z1665</f>
        <v>0</v>
      </c>
      <c r="X1665" s="34">
        <v>0</v>
      </c>
      <c r="Y1665" s="34">
        <v>0</v>
      </c>
      <c r="Z1665" s="37">
        <v>0</v>
      </c>
      <c r="AA1665" s="34">
        <v>0</v>
      </c>
      <c r="AB1665" s="37">
        <v>0</v>
      </c>
      <c r="AC1665" s="37">
        <v>0</v>
      </c>
      <c r="AD1665" s="34">
        <f t="shared" ref="AD1665:AD1669" si="1437">AE1665+AF1665+AG1665</f>
        <v>0</v>
      </c>
      <c r="AE1665" s="34">
        <v>0</v>
      </c>
      <c r="AF1665" s="34">
        <v>0</v>
      </c>
      <c r="AG1665" s="37">
        <v>0</v>
      </c>
      <c r="AH1665" s="34">
        <v>0</v>
      </c>
      <c r="AI1665" s="37">
        <v>0</v>
      </c>
      <c r="AJ1665" s="37">
        <v>0</v>
      </c>
      <c r="AK1665" s="34">
        <f t="shared" ref="AK1665:AK1669" si="1438">AL1665+AM1665+AN1665</f>
        <v>0</v>
      </c>
      <c r="AL1665" s="34">
        <v>0</v>
      </c>
      <c r="AM1665" s="34">
        <v>0</v>
      </c>
      <c r="AN1665" s="37">
        <v>0</v>
      </c>
      <c r="AO1665" s="34">
        <v>0</v>
      </c>
      <c r="AP1665" s="34">
        <v>0</v>
      </c>
      <c r="AQ1665" s="34">
        <v>0</v>
      </c>
      <c r="AR1665" s="34">
        <f t="shared" ref="AR1665:AR1669" si="1439">AS1665+AT1665+AU1665</f>
        <v>0</v>
      </c>
      <c r="AS1665" s="34">
        <v>0</v>
      </c>
      <c r="AT1665" s="34">
        <v>0</v>
      </c>
      <c r="AU1665" s="34">
        <v>0</v>
      </c>
      <c r="AV1665" s="34">
        <v>0</v>
      </c>
    </row>
    <row r="1666" spans="1:48" ht="114.75" x14ac:dyDescent="0.5">
      <c r="A1666" s="53">
        <v>1523</v>
      </c>
      <c r="B1666" s="56" t="s">
        <v>3155</v>
      </c>
      <c r="C1666" s="34" t="s">
        <v>3156</v>
      </c>
      <c r="D1666" s="57">
        <v>2020</v>
      </c>
      <c r="E1666" s="57">
        <v>2020</v>
      </c>
      <c r="F1666" s="36">
        <v>6485.72</v>
      </c>
      <c r="G1666" s="34">
        <f t="shared" si="1433"/>
        <v>0.7</v>
      </c>
      <c r="H1666" s="34">
        <f t="shared" si="1433"/>
        <v>1.26</v>
      </c>
      <c r="I1666" s="34">
        <f>J1666+K1666+L1666</f>
        <v>6485.72</v>
      </c>
      <c r="J1666" s="34">
        <f t="shared" si="1434"/>
        <v>0</v>
      </c>
      <c r="K1666" s="34">
        <f t="shared" si="1434"/>
        <v>0</v>
      </c>
      <c r="L1666" s="34">
        <f t="shared" si="1434"/>
        <v>6485.72</v>
      </c>
      <c r="M1666" s="34">
        <f t="shared" si="1434"/>
        <v>0</v>
      </c>
      <c r="N1666" s="37">
        <v>0.7</v>
      </c>
      <c r="O1666" s="37">
        <v>1.26</v>
      </c>
      <c r="P1666" s="34">
        <f t="shared" si="1435"/>
        <v>5487.6</v>
      </c>
      <c r="Q1666" s="34">
        <v>0</v>
      </c>
      <c r="R1666" s="34">
        <v>0</v>
      </c>
      <c r="S1666" s="37">
        <v>5487.6</v>
      </c>
      <c r="T1666" s="34">
        <v>0</v>
      </c>
      <c r="U1666" s="37">
        <v>0</v>
      </c>
      <c r="V1666" s="37">
        <v>0</v>
      </c>
      <c r="W1666" s="34">
        <f t="shared" si="1436"/>
        <v>998.12</v>
      </c>
      <c r="X1666" s="34">
        <v>0</v>
      </c>
      <c r="Y1666" s="34">
        <v>0</v>
      </c>
      <c r="Z1666" s="37">
        <v>998.12</v>
      </c>
      <c r="AA1666" s="34">
        <v>0</v>
      </c>
      <c r="AB1666" s="37">
        <v>0</v>
      </c>
      <c r="AC1666" s="37">
        <v>0</v>
      </c>
      <c r="AD1666" s="34">
        <f t="shared" si="1437"/>
        <v>0</v>
      </c>
      <c r="AE1666" s="34">
        <v>0</v>
      </c>
      <c r="AF1666" s="34">
        <v>0</v>
      </c>
      <c r="AG1666" s="37">
        <v>0</v>
      </c>
      <c r="AH1666" s="34">
        <v>0</v>
      </c>
      <c r="AI1666" s="37">
        <v>0</v>
      </c>
      <c r="AJ1666" s="37">
        <v>0</v>
      </c>
      <c r="AK1666" s="34">
        <f t="shared" si="1438"/>
        <v>0</v>
      </c>
      <c r="AL1666" s="34">
        <v>0</v>
      </c>
      <c r="AM1666" s="34">
        <v>0</v>
      </c>
      <c r="AN1666" s="37">
        <v>0</v>
      </c>
      <c r="AO1666" s="34">
        <v>0</v>
      </c>
      <c r="AP1666" s="34">
        <v>0</v>
      </c>
      <c r="AQ1666" s="34">
        <v>0</v>
      </c>
      <c r="AR1666" s="34">
        <f t="shared" si="1439"/>
        <v>0</v>
      </c>
      <c r="AS1666" s="34">
        <v>0</v>
      </c>
      <c r="AT1666" s="34">
        <v>0</v>
      </c>
      <c r="AU1666" s="34">
        <v>0</v>
      </c>
      <c r="AV1666" s="34">
        <v>0</v>
      </c>
    </row>
    <row r="1667" spans="1:48" ht="114.75" x14ac:dyDescent="0.5">
      <c r="A1667" s="53">
        <v>1524</v>
      </c>
      <c r="B1667" s="50" t="s">
        <v>3157</v>
      </c>
      <c r="C1667" s="51" t="s">
        <v>3158</v>
      </c>
      <c r="D1667" s="52">
        <v>2020</v>
      </c>
      <c r="E1667" s="52">
        <v>2021</v>
      </c>
      <c r="F1667" s="33">
        <v>5286.18</v>
      </c>
      <c r="G1667" s="34">
        <f t="shared" si="1433"/>
        <v>0.4</v>
      </c>
      <c r="H1667" s="34">
        <f t="shared" si="1433"/>
        <v>0.8</v>
      </c>
      <c r="I1667" s="34">
        <f>J1667+K1667+L1667</f>
        <v>5024.3799999999992</v>
      </c>
      <c r="J1667" s="34">
        <f t="shared" si="1434"/>
        <v>0</v>
      </c>
      <c r="K1667" s="34">
        <f t="shared" si="1434"/>
        <v>0</v>
      </c>
      <c r="L1667" s="34">
        <f t="shared" si="1434"/>
        <v>5024.3799999999992</v>
      </c>
      <c r="M1667" s="34">
        <f t="shared" si="1434"/>
        <v>0</v>
      </c>
      <c r="N1667" s="34">
        <v>0</v>
      </c>
      <c r="O1667" s="34">
        <v>0</v>
      </c>
      <c r="P1667" s="34">
        <f t="shared" si="1435"/>
        <v>288.23</v>
      </c>
      <c r="Q1667" s="34">
        <v>0</v>
      </c>
      <c r="R1667" s="34">
        <v>0</v>
      </c>
      <c r="S1667" s="34">
        <v>288.23</v>
      </c>
      <c r="T1667" s="34">
        <v>0</v>
      </c>
      <c r="U1667" s="34">
        <v>0.4</v>
      </c>
      <c r="V1667" s="34">
        <v>0.8</v>
      </c>
      <c r="W1667" s="34">
        <f t="shared" si="1436"/>
        <v>4736.1499999999996</v>
      </c>
      <c r="X1667" s="34">
        <v>0</v>
      </c>
      <c r="Y1667" s="34">
        <v>0</v>
      </c>
      <c r="Z1667" s="34">
        <v>4736.1499999999996</v>
      </c>
      <c r="AA1667" s="34">
        <v>0</v>
      </c>
      <c r="AB1667" s="34">
        <v>0</v>
      </c>
      <c r="AC1667" s="34">
        <v>0</v>
      </c>
      <c r="AD1667" s="34">
        <f t="shared" si="1437"/>
        <v>0</v>
      </c>
      <c r="AE1667" s="34">
        <v>0</v>
      </c>
      <c r="AF1667" s="34">
        <v>0</v>
      </c>
      <c r="AG1667" s="34">
        <v>0</v>
      </c>
      <c r="AH1667" s="34">
        <v>0</v>
      </c>
      <c r="AI1667" s="34">
        <v>0</v>
      </c>
      <c r="AJ1667" s="34">
        <v>0</v>
      </c>
      <c r="AK1667" s="34">
        <f t="shared" si="1438"/>
        <v>0</v>
      </c>
      <c r="AL1667" s="34">
        <v>0</v>
      </c>
      <c r="AM1667" s="34">
        <v>0</v>
      </c>
      <c r="AN1667" s="34">
        <v>0</v>
      </c>
      <c r="AO1667" s="34">
        <v>0</v>
      </c>
      <c r="AP1667" s="34">
        <v>0</v>
      </c>
      <c r="AQ1667" s="34">
        <v>0</v>
      </c>
      <c r="AR1667" s="34">
        <f t="shared" si="1439"/>
        <v>0</v>
      </c>
      <c r="AS1667" s="34">
        <v>0</v>
      </c>
      <c r="AT1667" s="34">
        <v>0</v>
      </c>
      <c r="AU1667" s="34">
        <v>0</v>
      </c>
      <c r="AV1667" s="34">
        <v>0</v>
      </c>
    </row>
    <row r="1668" spans="1:48" ht="229.5" x14ac:dyDescent="0.5">
      <c r="A1668" s="53">
        <v>1525</v>
      </c>
      <c r="B1668" s="50" t="s">
        <v>3159</v>
      </c>
      <c r="C1668" s="51" t="s">
        <v>3160</v>
      </c>
      <c r="D1668" s="52">
        <v>2021</v>
      </c>
      <c r="E1668" s="52">
        <v>2021</v>
      </c>
      <c r="F1668" s="33">
        <v>47844.02</v>
      </c>
      <c r="G1668" s="34">
        <f t="shared" si="1433"/>
        <v>2.56</v>
      </c>
      <c r="H1668" s="34">
        <f t="shared" si="1433"/>
        <v>0</v>
      </c>
      <c r="I1668" s="34">
        <f>J1668+K1668+L1668</f>
        <v>47844.02</v>
      </c>
      <c r="J1668" s="34">
        <f t="shared" si="1434"/>
        <v>0</v>
      </c>
      <c r="K1668" s="34">
        <f t="shared" si="1434"/>
        <v>0</v>
      </c>
      <c r="L1668" s="34">
        <f t="shared" si="1434"/>
        <v>47844.02</v>
      </c>
      <c r="M1668" s="34">
        <f t="shared" si="1434"/>
        <v>0</v>
      </c>
      <c r="N1668" s="34">
        <v>0</v>
      </c>
      <c r="O1668" s="34">
        <v>0</v>
      </c>
      <c r="P1668" s="34">
        <f t="shared" si="1435"/>
        <v>294.95999999999998</v>
      </c>
      <c r="Q1668" s="34">
        <v>0</v>
      </c>
      <c r="R1668" s="34">
        <v>0</v>
      </c>
      <c r="S1668" s="34">
        <v>294.95999999999998</v>
      </c>
      <c r="T1668" s="34">
        <v>0</v>
      </c>
      <c r="U1668" s="34">
        <v>2.56</v>
      </c>
      <c r="V1668" s="34">
        <v>0</v>
      </c>
      <c r="W1668" s="34">
        <f t="shared" si="1436"/>
        <v>12059.85</v>
      </c>
      <c r="X1668" s="34">
        <v>0</v>
      </c>
      <c r="Y1668" s="34">
        <v>0</v>
      </c>
      <c r="Z1668" s="34">
        <v>12059.85</v>
      </c>
      <c r="AA1668" s="34">
        <v>0</v>
      </c>
      <c r="AB1668" s="34">
        <v>0</v>
      </c>
      <c r="AC1668" s="34">
        <v>0</v>
      </c>
      <c r="AD1668" s="34">
        <f t="shared" si="1437"/>
        <v>35489.21</v>
      </c>
      <c r="AE1668" s="34">
        <v>0</v>
      </c>
      <c r="AF1668" s="34">
        <v>0</v>
      </c>
      <c r="AG1668" s="34">
        <v>35489.21</v>
      </c>
      <c r="AH1668" s="34">
        <v>0</v>
      </c>
      <c r="AI1668" s="34">
        <v>0</v>
      </c>
      <c r="AJ1668" s="34">
        <v>0</v>
      </c>
      <c r="AK1668" s="34">
        <f t="shared" si="1438"/>
        <v>0</v>
      </c>
      <c r="AL1668" s="34">
        <v>0</v>
      </c>
      <c r="AM1668" s="34">
        <v>0</v>
      </c>
      <c r="AN1668" s="34">
        <v>0</v>
      </c>
      <c r="AO1668" s="34">
        <v>0</v>
      </c>
      <c r="AP1668" s="34">
        <v>0</v>
      </c>
      <c r="AQ1668" s="34">
        <v>0</v>
      </c>
      <c r="AR1668" s="34">
        <f t="shared" si="1439"/>
        <v>0</v>
      </c>
      <c r="AS1668" s="34">
        <v>0</v>
      </c>
      <c r="AT1668" s="34">
        <v>0</v>
      </c>
      <c r="AU1668" s="34">
        <v>0</v>
      </c>
      <c r="AV1668" s="34">
        <v>0</v>
      </c>
    </row>
    <row r="1669" spans="1:48" ht="153" x14ac:dyDescent="0.5">
      <c r="A1669" s="53">
        <v>1526</v>
      </c>
      <c r="B1669" s="56" t="s">
        <v>3161</v>
      </c>
      <c r="C1669" s="34" t="s">
        <v>3162</v>
      </c>
      <c r="D1669" s="57">
        <v>2020</v>
      </c>
      <c r="E1669" s="57">
        <v>2021</v>
      </c>
      <c r="F1669" s="36">
        <v>5762.79</v>
      </c>
      <c r="G1669" s="34">
        <f t="shared" si="1433"/>
        <v>0.5</v>
      </c>
      <c r="H1669" s="34">
        <f t="shared" si="1433"/>
        <v>0</v>
      </c>
      <c r="I1669" s="34">
        <f>J1669+K1669+L1669</f>
        <v>5543.42</v>
      </c>
      <c r="J1669" s="34">
        <f t="shared" si="1434"/>
        <v>0</v>
      </c>
      <c r="K1669" s="34">
        <f t="shared" si="1434"/>
        <v>0</v>
      </c>
      <c r="L1669" s="34">
        <f t="shared" si="1434"/>
        <v>5543.42</v>
      </c>
      <c r="M1669" s="34">
        <f t="shared" si="1434"/>
        <v>0</v>
      </c>
      <c r="N1669" s="37">
        <v>0</v>
      </c>
      <c r="O1669" s="37">
        <v>0</v>
      </c>
      <c r="P1669" s="34">
        <f t="shared" si="1435"/>
        <v>90.27</v>
      </c>
      <c r="Q1669" s="34">
        <v>0</v>
      </c>
      <c r="R1669" s="34">
        <v>0</v>
      </c>
      <c r="S1669" s="37">
        <v>90.27</v>
      </c>
      <c r="T1669" s="34">
        <v>0</v>
      </c>
      <c r="U1669" s="37">
        <v>0.5</v>
      </c>
      <c r="V1669" s="37">
        <v>0</v>
      </c>
      <c r="W1669" s="34">
        <f t="shared" si="1436"/>
        <v>5453.15</v>
      </c>
      <c r="X1669" s="34">
        <v>0</v>
      </c>
      <c r="Y1669" s="34">
        <v>0</v>
      </c>
      <c r="Z1669" s="37">
        <v>5453.15</v>
      </c>
      <c r="AA1669" s="34">
        <v>0</v>
      </c>
      <c r="AB1669" s="37">
        <v>0</v>
      </c>
      <c r="AC1669" s="37">
        <v>0</v>
      </c>
      <c r="AD1669" s="34">
        <f t="shared" si="1437"/>
        <v>0</v>
      </c>
      <c r="AE1669" s="34">
        <v>0</v>
      </c>
      <c r="AF1669" s="34">
        <v>0</v>
      </c>
      <c r="AG1669" s="37">
        <v>0</v>
      </c>
      <c r="AH1669" s="34">
        <v>0</v>
      </c>
      <c r="AI1669" s="37">
        <v>0</v>
      </c>
      <c r="AJ1669" s="37">
        <v>0</v>
      </c>
      <c r="AK1669" s="34">
        <f t="shared" si="1438"/>
        <v>0</v>
      </c>
      <c r="AL1669" s="34">
        <v>0</v>
      </c>
      <c r="AM1669" s="34">
        <v>0</v>
      </c>
      <c r="AN1669" s="37">
        <v>0</v>
      </c>
      <c r="AO1669" s="34">
        <v>0</v>
      </c>
      <c r="AP1669" s="34">
        <v>0</v>
      </c>
      <c r="AQ1669" s="34">
        <v>0</v>
      </c>
      <c r="AR1669" s="34">
        <f t="shared" si="1439"/>
        <v>0</v>
      </c>
      <c r="AS1669" s="34">
        <v>0</v>
      </c>
      <c r="AT1669" s="34">
        <v>0</v>
      </c>
      <c r="AU1669" s="34">
        <v>0</v>
      </c>
      <c r="AV1669" s="34">
        <v>0</v>
      </c>
    </row>
    <row r="1670" spans="1:48" ht="38.25" x14ac:dyDescent="0.5">
      <c r="A1670" s="53"/>
      <c r="B1670" s="54" t="s">
        <v>291</v>
      </c>
      <c r="C1670" s="34"/>
      <c r="D1670" s="57"/>
      <c r="E1670" s="57"/>
      <c r="F1670" s="39">
        <f t="shared" ref="F1670:AV1670" si="1440">F1671</f>
        <v>978.26</v>
      </c>
      <c r="G1670" s="39">
        <f t="shared" si="1440"/>
        <v>0.3</v>
      </c>
      <c r="H1670" s="39">
        <f t="shared" si="1440"/>
        <v>0</v>
      </c>
      <c r="I1670" s="39">
        <f t="shared" si="1440"/>
        <v>978.02</v>
      </c>
      <c r="J1670" s="39">
        <f t="shared" si="1440"/>
        <v>0</v>
      </c>
      <c r="K1670" s="39">
        <f t="shared" si="1440"/>
        <v>0</v>
      </c>
      <c r="L1670" s="39">
        <f t="shared" si="1440"/>
        <v>978.02</v>
      </c>
      <c r="M1670" s="39">
        <f t="shared" si="1440"/>
        <v>0</v>
      </c>
      <c r="N1670" s="39">
        <f t="shared" si="1440"/>
        <v>0.3</v>
      </c>
      <c r="O1670" s="39">
        <f t="shared" si="1440"/>
        <v>0</v>
      </c>
      <c r="P1670" s="39">
        <f t="shared" si="1440"/>
        <v>85.56</v>
      </c>
      <c r="Q1670" s="39">
        <f t="shared" si="1440"/>
        <v>0</v>
      </c>
      <c r="R1670" s="39">
        <f t="shared" si="1440"/>
        <v>0</v>
      </c>
      <c r="S1670" s="39">
        <f t="shared" si="1440"/>
        <v>85.56</v>
      </c>
      <c r="T1670" s="39">
        <f t="shared" si="1440"/>
        <v>0</v>
      </c>
      <c r="U1670" s="39">
        <f>U1671</f>
        <v>0</v>
      </c>
      <c r="V1670" s="39">
        <f t="shared" si="1440"/>
        <v>0</v>
      </c>
      <c r="W1670" s="39">
        <f t="shared" si="1440"/>
        <v>892.46</v>
      </c>
      <c r="X1670" s="39">
        <f t="shared" si="1440"/>
        <v>0</v>
      </c>
      <c r="Y1670" s="39">
        <f t="shared" si="1440"/>
        <v>0</v>
      </c>
      <c r="Z1670" s="39">
        <f t="shared" si="1440"/>
        <v>892.46</v>
      </c>
      <c r="AA1670" s="39">
        <f t="shared" si="1440"/>
        <v>0</v>
      </c>
      <c r="AB1670" s="39">
        <f t="shared" si="1440"/>
        <v>0</v>
      </c>
      <c r="AC1670" s="39">
        <f t="shared" si="1440"/>
        <v>0</v>
      </c>
      <c r="AD1670" s="39">
        <f t="shared" si="1440"/>
        <v>0</v>
      </c>
      <c r="AE1670" s="39">
        <f t="shared" si="1440"/>
        <v>0</v>
      </c>
      <c r="AF1670" s="39">
        <f t="shared" si="1440"/>
        <v>0</v>
      </c>
      <c r="AG1670" s="39">
        <f t="shared" si="1440"/>
        <v>0</v>
      </c>
      <c r="AH1670" s="39">
        <f t="shared" si="1440"/>
        <v>0</v>
      </c>
      <c r="AI1670" s="39">
        <f t="shared" si="1440"/>
        <v>0</v>
      </c>
      <c r="AJ1670" s="39">
        <f t="shared" si="1440"/>
        <v>0</v>
      </c>
      <c r="AK1670" s="39">
        <f t="shared" si="1440"/>
        <v>0</v>
      </c>
      <c r="AL1670" s="39">
        <f t="shared" si="1440"/>
        <v>0</v>
      </c>
      <c r="AM1670" s="39">
        <f t="shared" si="1440"/>
        <v>0</v>
      </c>
      <c r="AN1670" s="39">
        <f t="shared" si="1440"/>
        <v>0</v>
      </c>
      <c r="AO1670" s="39">
        <f t="shared" si="1440"/>
        <v>0</v>
      </c>
      <c r="AP1670" s="39">
        <f t="shared" si="1440"/>
        <v>0</v>
      </c>
      <c r="AQ1670" s="39">
        <f t="shared" si="1440"/>
        <v>0</v>
      </c>
      <c r="AR1670" s="39">
        <f t="shared" si="1440"/>
        <v>0</v>
      </c>
      <c r="AS1670" s="39">
        <f t="shared" si="1440"/>
        <v>0</v>
      </c>
      <c r="AT1670" s="39">
        <f t="shared" si="1440"/>
        <v>0</v>
      </c>
      <c r="AU1670" s="39">
        <f t="shared" si="1440"/>
        <v>0</v>
      </c>
      <c r="AV1670" s="39">
        <f t="shared" si="1440"/>
        <v>0</v>
      </c>
    </row>
    <row r="1671" spans="1:48" ht="114.75" x14ac:dyDescent="0.5">
      <c r="A1671" s="53">
        <v>1527</v>
      </c>
      <c r="B1671" s="56" t="s">
        <v>3163</v>
      </c>
      <c r="C1671" s="34" t="s">
        <v>3164</v>
      </c>
      <c r="D1671" s="57">
        <v>2019</v>
      </c>
      <c r="E1671" s="57">
        <v>2020</v>
      </c>
      <c r="F1671" s="36">
        <v>978.26</v>
      </c>
      <c r="G1671" s="34">
        <f>N1671+U1671+AB1671+AI1671+AP1671</f>
        <v>0.3</v>
      </c>
      <c r="H1671" s="34">
        <f>O1671+V1671+AC1671+AJ1671+AQ1671</f>
        <v>0</v>
      </c>
      <c r="I1671" s="34">
        <f>J1671+K1671+L1671</f>
        <v>978.02</v>
      </c>
      <c r="J1671" s="34">
        <f>Q1671+X1671+AE1671+AL1671+AS1671</f>
        <v>0</v>
      </c>
      <c r="K1671" s="34">
        <f>R1671+Y1671+AF1671+AM1671+AT1671</f>
        <v>0</v>
      </c>
      <c r="L1671" s="34">
        <f>S1671+Z1671+AG1671+AN1671+AU1671</f>
        <v>978.02</v>
      </c>
      <c r="M1671" s="34">
        <f>T1671+AA1671+AH1671+AO1671+AV1671</f>
        <v>0</v>
      </c>
      <c r="N1671" s="37">
        <v>0.3</v>
      </c>
      <c r="O1671" s="37">
        <v>0</v>
      </c>
      <c r="P1671" s="34">
        <f>Q1671+R1671+S1671</f>
        <v>85.56</v>
      </c>
      <c r="Q1671" s="34">
        <v>0</v>
      </c>
      <c r="R1671" s="34">
        <v>0</v>
      </c>
      <c r="S1671" s="37">
        <v>85.56</v>
      </c>
      <c r="T1671" s="34">
        <v>0</v>
      </c>
      <c r="U1671" s="37">
        <v>0</v>
      </c>
      <c r="V1671" s="37">
        <v>0</v>
      </c>
      <c r="W1671" s="34">
        <f>X1671+Y1671+Z1671</f>
        <v>892.46</v>
      </c>
      <c r="X1671" s="34">
        <v>0</v>
      </c>
      <c r="Y1671" s="34">
        <v>0</v>
      </c>
      <c r="Z1671" s="37">
        <v>892.46</v>
      </c>
      <c r="AA1671" s="34">
        <v>0</v>
      </c>
      <c r="AB1671" s="37">
        <v>0</v>
      </c>
      <c r="AC1671" s="37">
        <v>0</v>
      </c>
      <c r="AD1671" s="34">
        <f>AE1671+AF1671+AG1671</f>
        <v>0</v>
      </c>
      <c r="AE1671" s="34">
        <v>0</v>
      </c>
      <c r="AF1671" s="34">
        <v>0</v>
      </c>
      <c r="AG1671" s="37">
        <v>0</v>
      </c>
      <c r="AH1671" s="34">
        <v>0</v>
      </c>
      <c r="AI1671" s="37">
        <v>0</v>
      </c>
      <c r="AJ1671" s="37">
        <v>0</v>
      </c>
      <c r="AK1671" s="34">
        <f>AL1671+AM1671+AN1671</f>
        <v>0</v>
      </c>
      <c r="AL1671" s="34">
        <v>0</v>
      </c>
      <c r="AM1671" s="34">
        <v>0</v>
      </c>
      <c r="AN1671" s="37">
        <v>0</v>
      </c>
      <c r="AO1671" s="34">
        <v>0</v>
      </c>
      <c r="AP1671" s="34">
        <v>0</v>
      </c>
      <c r="AQ1671" s="34">
        <v>0</v>
      </c>
      <c r="AR1671" s="34">
        <f>AS1671+AT1671+AU1671</f>
        <v>0</v>
      </c>
      <c r="AS1671" s="34">
        <v>0</v>
      </c>
      <c r="AT1671" s="34">
        <v>0</v>
      </c>
      <c r="AU1671" s="34">
        <v>0</v>
      </c>
      <c r="AV1671" s="34">
        <v>0</v>
      </c>
    </row>
    <row r="1672" spans="1:48" ht="38.25" x14ac:dyDescent="0.5">
      <c r="A1672" s="53"/>
      <c r="B1672" s="54" t="s">
        <v>1423</v>
      </c>
      <c r="C1672" s="38"/>
      <c r="D1672" s="63"/>
      <c r="E1672" s="63"/>
      <c r="F1672" s="39">
        <f t="shared" ref="F1672:N1672" si="1441">SUM(F1673:F1681)</f>
        <v>117449.22783</v>
      </c>
      <c r="G1672" s="39">
        <f t="shared" si="1441"/>
        <v>15.1</v>
      </c>
      <c r="H1672" s="39">
        <f t="shared" si="1441"/>
        <v>8.4</v>
      </c>
      <c r="I1672" s="39">
        <f t="shared" si="1441"/>
        <v>111029.92574999998</v>
      </c>
      <c r="J1672" s="39">
        <f t="shared" si="1441"/>
        <v>0</v>
      </c>
      <c r="K1672" s="39">
        <f t="shared" si="1441"/>
        <v>0</v>
      </c>
      <c r="L1672" s="39">
        <f t="shared" si="1441"/>
        <v>111029.92574999998</v>
      </c>
      <c r="M1672" s="39">
        <f t="shared" si="1441"/>
        <v>0</v>
      </c>
      <c r="N1672" s="39">
        <f t="shared" si="1441"/>
        <v>1.6</v>
      </c>
      <c r="O1672" s="39">
        <f>SUM(O1673:O1681)</f>
        <v>2</v>
      </c>
      <c r="P1672" s="39">
        <f t="shared" ref="P1672:V1672" si="1442">SUM(P1673:P1681)</f>
        <v>34502.255749999997</v>
      </c>
      <c r="Q1672" s="39">
        <f t="shared" si="1442"/>
        <v>0</v>
      </c>
      <c r="R1672" s="39">
        <f t="shared" si="1442"/>
        <v>0</v>
      </c>
      <c r="S1672" s="39">
        <f t="shared" si="1442"/>
        <v>34502.255749999997</v>
      </c>
      <c r="T1672" s="39">
        <f t="shared" si="1442"/>
        <v>0</v>
      </c>
      <c r="U1672" s="39">
        <f t="shared" si="1442"/>
        <v>13.5</v>
      </c>
      <c r="V1672" s="39">
        <f t="shared" si="1442"/>
        <v>6.4</v>
      </c>
      <c r="W1672" s="39">
        <f t="shared" ref="W1672:AC1672" si="1443">SUM(W1673:W1681)</f>
        <v>76527.67</v>
      </c>
      <c r="X1672" s="39">
        <f t="shared" si="1443"/>
        <v>0</v>
      </c>
      <c r="Y1672" s="39">
        <f t="shared" si="1443"/>
        <v>0</v>
      </c>
      <c r="Z1672" s="39">
        <f t="shared" si="1443"/>
        <v>76527.67</v>
      </c>
      <c r="AA1672" s="39">
        <f t="shared" si="1443"/>
        <v>0</v>
      </c>
      <c r="AB1672" s="39">
        <f t="shared" si="1443"/>
        <v>0</v>
      </c>
      <c r="AC1672" s="39">
        <f t="shared" si="1443"/>
        <v>0</v>
      </c>
      <c r="AD1672" s="39">
        <f t="shared" ref="AD1672:AJ1672" si="1444">SUM(AD1673:AD1681)</f>
        <v>0</v>
      </c>
      <c r="AE1672" s="39">
        <f t="shared" si="1444"/>
        <v>0</v>
      </c>
      <c r="AF1672" s="39">
        <f t="shared" si="1444"/>
        <v>0</v>
      </c>
      <c r="AG1672" s="39">
        <f t="shared" si="1444"/>
        <v>0</v>
      </c>
      <c r="AH1672" s="39">
        <f t="shared" si="1444"/>
        <v>0</v>
      </c>
      <c r="AI1672" s="39">
        <f t="shared" si="1444"/>
        <v>0</v>
      </c>
      <c r="AJ1672" s="39">
        <f t="shared" si="1444"/>
        <v>0</v>
      </c>
      <c r="AK1672" s="39">
        <f t="shared" ref="AK1672:AQ1672" si="1445">SUM(AK1673:AK1681)</f>
        <v>0</v>
      </c>
      <c r="AL1672" s="39">
        <f t="shared" si="1445"/>
        <v>0</v>
      </c>
      <c r="AM1672" s="39">
        <f t="shared" si="1445"/>
        <v>0</v>
      </c>
      <c r="AN1672" s="39">
        <f t="shared" si="1445"/>
        <v>0</v>
      </c>
      <c r="AO1672" s="39">
        <f t="shared" si="1445"/>
        <v>0</v>
      </c>
      <c r="AP1672" s="39">
        <f t="shared" si="1445"/>
        <v>0</v>
      </c>
      <c r="AQ1672" s="39">
        <f t="shared" si="1445"/>
        <v>0</v>
      </c>
      <c r="AR1672" s="39">
        <f t="shared" ref="AR1672:AV1672" si="1446">SUM(AR1673:AR1681)</f>
        <v>0</v>
      </c>
      <c r="AS1672" s="39">
        <f t="shared" si="1446"/>
        <v>0</v>
      </c>
      <c r="AT1672" s="39">
        <f t="shared" si="1446"/>
        <v>0</v>
      </c>
      <c r="AU1672" s="39">
        <f t="shared" si="1446"/>
        <v>0</v>
      </c>
      <c r="AV1672" s="39">
        <f t="shared" si="1446"/>
        <v>0</v>
      </c>
    </row>
    <row r="1673" spans="1:48" ht="153" x14ac:dyDescent="0.5">
      <c r="A1673" s="53">
        <v>1528</v>
      </c>
      <c r="B1673" s="56" t="s">
        <v>3165</v>
      </c>
      <c r="C1673" s="34" t="s">
        <v>3166</v>
      </c>
      <c r="D1673" s="57" t="s">
        <v>2927</v>
      </c>
      <c r="E1673" s="57">
        <v>2020</v>
      </c>
      <c r="F1673" s="36">
        <v>1873.32186</v>
      </c>
      <c r="G1673" s="34">
        <f t="shared" ref="G1673:G1681" si="1447">N1673+U1673+AB1673+AI1673+AP1673</f>
        <v>0</v>
      </c>
      <c r="H1673" s="34">
        <f t="shared" ref="H1673:H1681" si="1448">O1673+V1673+AC1673+AJ1673+AQ1673</f>
        <v>0</v>
      </c>
      <c r="I1673" s="34">
        <f t="shared" ref="I1673:I1681" si="1449">J1673+K1673+L1673</f>
        <v>318.01</v>
      </c>
      <c r="J1673" s="34">
        <f t="shared" ref="J1673:J1681" si="1450">Q1673+X1673+AE1673+AL1673+AS1673</f>
        <v>0</v>
      </c>
      <c r="K1673" s="34">
        <f t="shared" ref="K1673:K1681" si="1451">R1673+Y1673+AF1673+AM1673+AT1673</f>
        <v>0</v>
      </c>
      <c r="L1673" s="34">
        <f t="shared" ref="L1673:L1681" si="1452">S1673+Z1673+AG1673+AN1673+AU1673</f>
        <v>318.01</v>
      </c>
      <c r="M1673" s="34">
        <f t="shared" ref="M1673:M1681" si="1453">T1673+AA1673+AH1673+AO1673+AV1673</f>
        <v>0</v>
      </c>
      <c r="N1673" s="36">
        <v>0</v>
      </c>
      <c r="O1673" s="36">
        <v>0</v>
      </c>
      <c r="P1673" s="34">
        <f t="shared" ref="P1673:P1681" si="1454">Q1673+R1673+S1673</f>
        <v>318.01</v>
      </c>
      <c r="Q1673" s="34">
        <v>0</v>
      </c>
      <c r="R1673" s="34">
        <v>0</v>
      </c>
      <c r="S1673" s="36">
        <v>318.01</v>
      </c>
      <c r="T1673" s="34">
        <v>0</v>
      </c>
      <c r="U1673" s="36">
        <v>0</v>
      </c>
      <c r="V1673" s="36">
        <v>0</v>
      </c>
      <c r="W1673" s="34">
        <f t="shared" ref="W1673:W1681" si="1455">X1673+Y1673+Z1673</f>
        <v>0</v>
      </c>
      <c r="X1673" s="34">
        <v>0</v>
      </c>
      <c r="Y1673" s="34">
        <v>0</v>
      </c>
      <c r="Z1673" s="36">
        <v>0</v>
      </c>
      <c r="AA1673" s="34">
        <v>0</v>
      </c>
      <c r="AB1673" s="36">
        <v>0</v>
      </c>
      <c r="AC1673" s="36">
        <v>0</v>
      </c>
      <c r="AD1673" s="34">
        <f t="shared" ref="AD1673:AD1681" si="1456">AE1673+AF1673+AG1673</f>
        <v>0</v>
      </c>
      <c r="AE1673" s="34">
        <v>0</v>
      </c>
      <c r="AF1673" s="34">
        <v>0</v>
      </c>
      <c r="AG1673" s="36">
        <v>0</v>
      </c>
      <c r="AH1673" s="34">
        <v>0</v>
      </c>
      <c r="AI1673" s="36">
        <v>0</v>
      </c>
      <c r="AJ1673" s="36">
        <v>0</v>
      </c>
      <c r="AK1673" s="34">
        <f t="shared" ref="AK1673:AK1681" si="1457">AL1673+AM1673+AN1673</f>
        <v>0</v>
      </c>
      <c r="AL1673" s="34">
        <v>0</v>
      </c>
      <c r="AM1673" s="34">
        <v>0</v>
      </c>
      <c r="AN1673" s="36">
        <v>0</v>
      </c>
      <c r="AO1673" s="34">
        <v>0</v>
      </c>
      <c r="AP1673" s="34">
        <v>0</v>
      </c>
      <c r="AQ1673" s="34">
        <v>0</v>
      </c>
      <c r="AR1673" s="34">
        <f t="shared" ref="AR1673:AR1681" si="1458">AS1673+AT1673+AU1673</f>
        <v>0</v>
      </c>
      <c r="AS1673" s="34">
        <v>0</v>
      </c>
      <c r="AT1673" s="34">
        <v>0</v>
      </c>
      <c r="AU1673" s="34">
        <v>0</v>
      </c>
      <c r="AV1673" s="34">
        <v>0</v>
      </c>
    </row>
    <row r="1674" spans="1:48" ht="191.25" x14ac:dyDescent="0.5">
      <c r="A1674" s="53">
        <v>1529</v>
      </c>
      <c r="B1674" s="56" t="s">
        <v>3167</v>
      </c>
      <c r="C1674" s="34" t="s">
        <v>3168</v>
      </c>
      <c r="D1674" s="57">
        <v>2019</v>
      </c>
      <c r="E1674" s="57">
        <v>2020</v>
      </c>
      <c r="F1674" s="36">
        <v>12414.09138</v>
      </c>
      <c r="G1674" s="34">
        <f t="shared" si="1447"/>
        <v>0</v>
      </c>
      <c r="H1674" s="34">
        <f t="shared" si="1448"/>
        <v>0</v>
      </c>
      <c r="I1674" s="34">
        <f t="shared" si="1449"/>
        <v>10876.44</v>
      </c>
      <c r="J1674" s="34">
        <f t="shared" si="1450"/>
        <v>0</v>
      </c>
      <c r="K1674" s="34">
        <f t="shared" si="1451"/>
        <v>0</v>
      </c>
      <c r="L1674" s="34">
        <f t="shared" si="1452"/>
        <v>10876.44</v>
      </c>
      <c r="M1674" s="34">
        <f t="shared" si="1453"/>
        <v>0</v>
      </c>
      <c r="N1674" s="37">
        <v>0</v>
      </c>
      <c r="O1674" s="37">
        <v>0</v>
      </c>
      <c r="P1674" s="34">
        <f t="shared" si="1454"/>
        <v>10876.44</v>
      </c>
      <c r="Q1674" s="34">
        <v>0</v>
      </c>
      <c r="R1674" s="34">
        <v>0</v>
      </c>
      <c r="S1674" s="37">
        <v>10876.44</v>
      </c>
      <c r="T1674" s="34">
        <v>0</v>
      </c>
      <c r="U1674" s="37">
        <v>0</v>
      </c>
      <c r="V1674" s="37">
        <v>0</v>
      </c>
      <c r="W1674" s="34">
        <f t="shared" si="1455"/>
        <v>0</v>
      </c>
      <c r="X1674" s="34">
        <v>0</v>
      </c>
      <c r="Y1674" s="34">
        <v>0</v>
      </c>
      <c r="Z1674" s="37">
        <v>0</v>
      </c>
      <c r="AA1674" s="34">
        <v>0</v>
      </c>
      <c r="AB1674" s="37">
        <v>0</v>
      </c>
      <c r="AC1674" s="37">
        <v>0</v>
      </c>
      <c r="AD1674" s="34">
        <f t="shared" si="1456"/>
        <v>0</v>
      </c>
      <c r="AE1674" s="34">
        <v>0</v>
      </c>
      <c r="AF1674" s="34">
        <v>0</v>
      </c>
      <c r="AG1674" s="37">
        <v>0</v>
      </c>
      <c r="AH1674" s="34">
        <v>0</v>
      </c>
      <c r="AI1674" s="37">
        <v>0</v>
      </c>
      <c r="AJ1674" s="37">
        <v>0</v>
      </c>
      <c r="AK1674" s="34">
        <f t="shared" si="1457"/>
        <v>0</v>
      </c>
      <c r="AL1674" s="34">
        <v>0</v>
      </c>
      <c r="AM1674" s="34">
        <v>0</v>
      </c>
      <c r="AN1674" s="37">
        <v>0</v>
      </c>
      <c r="AO1674" s="34">
        <v>0</v>
      </c>
      <c r="AP1674" s="34">
        <v>0</v>
      </c>
      <c r="AQ1674" s="34">
        <v>0</v>
      </c>
      <c r="AR1674" s="34">
        <f t="shared" si="1458"/>
        <v>0</v>
      </c>
      <c r="AS1674" s="34">
        <v>0</v>
      </c>
      <c r="AT1674" s="34">
        <v>0</v>
      </c>
      <c r="AU1674" s="34">
        <v>0</v>
      </c>
      <c r="AV1674" s="34">
        <v>0</v>
      </c>
    </row>
    <row r="1675" spans="1:48" ht="191.25" x14ac:dyDescent="0.5">
      <c r="A1675" s="53">
        <v>1530</v>
      </c>
      <c r="B1675" s="56" t="s">
        <v>3169</v>
      </c>
      <c r="C1675" s="34" t="s">
        <v>3170</v>
      </c>
      <c r="D1675" s="57" t="s">
        <v>2927</v>
      </c>
      <c r="E1675" s="57">
        <v>2021</v>
      </c>
      <c r="F1675" s="36">
        <v>79975.89</v>
      </c>
      <c r="G1675" s="34">
        <f t="shared" si="1447"/>
        <v>12.7</v>
      </c>
      <c r="H1675" s="34">
        <f t="shared" si="1448"/>
        <v>6.4</v>
      </c>
      <c r="I1675" s="34">
        <f t="shared" si="1449"/>
        <v>79425.929999999993</v>
      </c>
      <c r="J1675" s="34">
        <f t="shared" si="1450"/>
        <v>0</v>
      </c>
      <c r="K1675" s="34">
        <f t="shared" si="1451"/>
        <v>0</v>
      </c>
      <c r="L1675" s="34">
        <f t="shared" si="1452"/>
        <v>79425.929999999993</v>
      </c>
      <c r="M1675" s="34">
        <f t="shared" si="1453"/>
        <v>0</v>
      </c>
      <c r="N1675" s="37">
        <v>0</v>
      </c>
      <c r="O1675" s="37">
        <v>0</v>
      </c>
      <c r="P1675" s="34">
        <f t="shared" si="1454"/>
        <v>13954.44</v>
      </c>
      <c r="Q1675" s="34">
        <v>0</v>
      </c>
      <c r="R1675" s="34">
        <v>0</v>
      </c>
      <c r="S1675" s="37">
        <v>13954.44</v>
      </c>
      <c r="T1675" s="34">
        <v>0</v>
      </c>
      <c r="U1675" s="37">
        <v>12.7</v>
      </c>
      <c r="V1675" s="37">
        <v>6.4</v>
      </c>
      <c r="W1675" s="34">
        <f t="shared" si="1455"/>
        <v>65471.49</v>
      </c>
      <c r="X1675" s="34">
        <v>0</v>
      </c>
      <c r="Y1675" s="34">
        <v>0</v>
      </c>
      <c r="Z1675" s="37">
        <v>65471.49</v>
      </c>
      <c r="AA1675" s="34">
        <v>0</v>
      </c>
      <c r="AB1675" s="37">
        <v>0</v>
      </c>
      <c r="AC1675" s="37">
        <v>0</v>
      </c>
      <c r="AD1675" s="34">
        <f t="shared" si="1456"/>
        <v>0</v>
      </c>
      <c r="AE1675" s="34">
        <v>0</v>
      </c>
      <c r="AF1675" s="34">
        <v>0</v>
      </c>
      <c r="AG1675" s="37">
        <v>0</v>
      </c>
      <c r="AH1675" s="34">
        <v>0</v>
      </c>
      <c r="AI1675" s="37">
        <v>0</v>
      </c>
      <c r="AJ1675" s="37">
        <v>0</v>
      </c>
      <c r="AK1675" s="34">
        <f t="shared" si="1457"/>
        <v>0</v>
      </c>
      <c r="AL1675" s="34">
        <v>0</v>
      </c>
      <c r="AM1675" s="34">
        <v>0</v>
      </c>
      <c r="AN1675" s="37">
        <v>0</v>
      </c>
      <c r="AO1675" s="34">
        <v>0</v>
      </c>
      <c r="AP1675" s="34">
        <v>0</v>
      </c>
      <c r="AQ1675" s="34">
        <v>0</v>
      </c>
      <c r="AR1675" s="34">
        <f t="shared" si="1458"/>
        <v>0</v>
      </c>
      <c r="AS1675" s="34">
        <v>0</v>
      </c>
      <c r="AT1675" s="34">
        <v>0</v>
      </c>
      <c r="AU1675" s="34">
        <v>0</v>
      </c>
      <c r="AV1675" s="34">
        <v>0</v>
      </c>
    </row>
    <row r="1676" spans="1:48" ht="153" x14ac:dyDescent="0.5">
      <c r="A1676" s="53">
        <v>1531</v>
      </c>
      <c r="B1676" s="56" t="s">
        <v>3171</v>
      </c>
      <c r="C1676" s="34" t="s">
        <v>3172</v>
      </c>
      <c r="D1676" s="57" t="s">
        <v>2927</v>
      </c>
      <c r="E1676" s="57">
        <v>2020</v>
      </c>
      <c r="F1676" s="36">
        <v>2883.8341999999998</v>
      </c>
      <c r="G1676" s="34">
        <f t="shared" si="1447"/>
        <v>0</v>
      </c>
      <c r="H1676" s="34">
        <f t="shared" si="1448"/>
        <v>0</v>
      </c>
      <c r="I1676" s="34">
        <f t="shared" si="1449"/>
        <v>2597.6657500000001</v>
      </c>
      <c r="J1676" s="34">
        <f t="shared" si="1450"/>
        <v>0</v>
      </c>
      <c r="K1676" s="34">
        <f t="shared" si="1451"/>
        <v>0</v>
      </c>
      <c r="L1676" s="34">
        <f t="shared" si="1452"/>
        <v>2597.6657500000001</v>
      </c>
      <c r="M1676" s="34">
        <f t="shared" si="1453"/>
        <v>0</v>
      </c>
      <c r="N1676" s="37">
        <v>0</v>
      </c>
      <c r="O1676" s="37">
        <v>0</v>
      </c>
      <c r="P1676" s="34">
        <f t="shared" si="1454"/>
        <v>2597.6657500000001</v>
      </c>
      <c r="Q1676" s="34">
        <v>0</v>
      </c>
      <c r="R1676" s="34">
        <v>0</v>
      </c>
      <c r="S1676" s="37">
        <v>2597.6657500000001</v>
      </c>
      <c r="T1676" s="34">
        <v>0</v>
      </c>
      <c r="U1676" s="37">
        <v>0</v>
      </c>
      <c r="V1676" s="37">
        <v>0</v>
      </c>
      <c r="W1676" s="34">
        <f t="shared" si="1455"/>
        <v>0</v>
      </c>
      <c r="X1676" s="34">
        <v>0</v>
      </c>
      <c r="Y1676" s="34">
        <v>0</v>
      </c>
      <c r="Z1676" s="37">
        <v>0</v>
      </c>
      <c r="AA1676" s="34">
        <v>0</v>
      </c>
      <c r="AB1676" s="37">
        <v>0</v>
      </c>
      <c r="AC1676" s="37">
        <v>0</v>
      </c>
      <c r="AD1676" s="34">
        <f t="shared" si="1456"/>
        <v>0</v>
      </c>
      <c r="AE1676" s="34">
        <v>0</v>
      </c>
      <c r="AF1676" s="34">
        <v>0</v>
      </c>
      <c r="AG1676" s="37">
        <v>0</v>
      </c>
      <c r="AH1676" s="34">
        <v>0</v>
      </c>
      <c r="AI1676" s="37">
        <v>0</v>
      </c>
      <c r="AJ1676" s="37">
        <v>0</v>
      </c>
      <c r="AK1676" s="34">
        <f t="shared" si="1457"/>
        <v>0</v>
      </c>
      <c r="AL1676" s="34">
        <v>0</v>
      </c>
      <c r="AM1676" s="34">
        <v>0</v>
      </c>
      <c r="AN1676" s="37">
        <v>0</v>
      </c>
      <c r="AO1676" s="34">
        <v>0</v>
      </c>
      <c r="AP1676" s="34">
        <v>0</v>
      </c>
      <c r="AQ1676" s="34">
        <v>0</v>
      </c>
      <c r="AR1676" s="34">
        <f t="shared" si="1458"/>
        <v>0</v>
      </c>
      <c r="AS1676" s="34">
        <v>0</v>
      </c>
      <c r="AT1676" s="34">
        <v>0</v>
      </c>
      <c r="AU1676" s="34">
        <v>0</v>
      </c>
      <c r="AV1676" s="34">
        <v>0</v>
      </c>
    </row>
    <row r="1677" spans="1:48" ht="153" x14ac:dyDescent="0.5">
      <c r="A1677" s="53">
        <v>1532</v>
      </c>
      <c r="B1677" s="56" t="s">
        <v>3173</v>
      </c>
      <c r="C1677" s="34" t="s">
        <v>3174</v>
      </c>
      <c r="D1677" s="57">
        <v>2019</v>
      </c>
      <c r="E1677" s="57">
        <v>2020</v>
      </c>
      <c r="F1677" s="36">
        <v>4866.9003899999998</v>
      </c>
      <c r="G1677" s="34">
        <f t="shared" si="1447"/>
        <v>0</v>
      </c>
      <c r="H1677" s="34">
        <f t="shared" si="1448"/>
        <v>0</v>
      </c>
      <c r="I1677" s="34">
        <f t="shared" si="1449"/>
        <v>4743.8900000000003</v>
      </c>
      <c r="J1677" s="34">
        <f t="shared" si="1450"/>
        <v>0</v>
      </c>
      <c r="K1677" s="34">
        <f t="shared" si="1451"/>
        <v>0</v>
      </c>
      <c r="L1677" s="34">
        <f t="shared" si="1452"/>
        <v>4743.8900000000003</v>
      </c>
      <c r="M1677" s="34">
        <f t="shared" si="1453"/>
        <v>0</v>
      </c>
      <c r="N1677" s="37">
        <v>0</v>
      </c>
      <c r="O1677" s="37">
        <v>0</v>
      </c>
      <c r="P1677" s="34">
        <f t="shared" si="1454"/>
        <v>4743.8900000000003</v>
      </c>
      <c r="Q1677" s="34">
        <v>0</v>
      </c>
      <c r="R1677" s="34">
        <v>0</v>
      </c>
      <c r="S1677" s="37">
        <v>4743.8900000000003</v>
      </c>
      <c r="T1677" s="34">
        <v>0</v>
      </c>
      <c r="U1677" s="37">
        <v>0</v>
      </c>
      <c r="V1677" s="37">
        <v>0</v>
      </c>
      <c r="W1677" s="34">
        <f t="shared" si="1455"/>
        <v>0</v>
      </c>
      <c r="X1677" s="34">
        <v>0</v>
      </c>
      <c r="Y1677" s="34">
        <v>0</v>
      </c>
      <c r="Z1677" s="37">
        <v>0</v>
      </c>
      <c r="AA1677" s="34">
        <v>0</v>
      </c>
      <c r="AB1677" s="37">
        <v>0</v>
      </c>
      <c r="AC1677" s="37">
        <v>0</v>
      </c>
      <c r="AD1677" s="34">
        <f t="shared" si="1456"/>
        <v>0</v>
      </c>
      <c r="AE1677" s="34">
        <v>0</v>
      </c>
      <c r="AF1677" s="34">
        <v>0</v>
      </c>
      <c r="AG1677" s="37">
        <v>0</v>
      </c>
      <c r="AH1677" s="34">
        <v>0</v>
      </c>
      <c r="AI1677" s="37">
        <v>0</v>
      </c>
      <c r="AJ1677" s="37">
        <v>0</v>
      </c>
      <c r="AK1677" s="34">
        <f t="shared" si="1457"/>
        <v>0</v>
      </c>
      <c r="AL1677" s="34">
        <v>0</v>
      </c>
      <c r="AM1677" s="34">
        <v>0</v>
      </c>
      <c r="AN1677" s="37">
        <v>0</v>
      </c>
      <c r="AO1677" s="34">
        <v>0</v>
      </c>
      <c r="AP1677" s="34">
        <v>0</v>
      </c>
      <c r="AQ1677" s="34">
        <v>0</v>
      </c>
      <c r="AR1677" s="34">
        <f t="shared" si="1458"/>
        <v>0</v>
      </c>
      <c r="AS1677" s="34">
        <v>0</v>
      </c>
      <c r="AT1677" s="34">
        <v>0</v>
      </c>
      <c r="AU1677" s="34">
        <v>0</v>
      </c>
      <c r="AV1677" s="34">
        <v>0</v>
      </c>
    </row>
    <row r="1678" spans="1:48" ht="153" x14ac:dyDescent="0.5">
      <c r="A1678" s="53">
        <v>1533</v>
      </c>
      <c r="B1678" s="56" t="s">
        <v>3175</v>
      </c>
      <c r="C1678" s="34" t="s">
        <v>3176</v>
      </c>
      <c r="D1678" s="57">
        <v>2018</v>
      </c>
      <c r="E1678" s="57">
        <v>2020</v>
      </c>
      <c r="F1678" s="36">
        <v>11811.6</v>
      </c>
      <c r="G1678" s="34">
        <f t="shared" si="1447"/>
        <v>1</v>
      </c>
      <c r="H1678" s="34">
        <f t="shared" si="1448"/>
        <v>2</v>
      </c>
      <c r="I1678" s="34">
        <f t="shared" si="1449"/>
        <v>10785.289999999999</v>
      </c>
      <c r="J1678" s="34">
        <f t="shared" si="1450"/>
        <v>0</v>
      </c>
      <c r="K1678" s="34">
        <f t="shared" si="1451"/>
        <v>0</v>
      </c>
      <c r="L1678" s="34">
        <f t="shared" si="1452"/>
        <v>10785.289999999999</v>
      </c>
      <c r="M1678" s="34">
        <f t="shared" si="1453"/>
        <v>0</v>
      </c>
      <c r="N1678" s="37">
        <v>1</v>
      </c>
      <c r="O1678" s="37">
        <v>2</v>
      </c>
      <c r="P1678" s="34">
        <f t="shared" si="1454"/>
        <v>1569.57</v>
      </c>
      <c r="Q1678" s="34">
        <v>0</v>
      </c>
      <c r="R1678" s="34">
        <v>0</v>
      </c>
      <c r="S1678" s="37">
        <v>1569.57</v>
      </c>
      <c r="T1678" s="34">
        <v>0</v>
      </c>
      <c r="U1678" s="37">
        <v>0</v>
      </c>
      <c r="V1678" s="37">
        <v>0</v>
      </c>
      <c r="W1678" s="34">
        <f t="shared" si="1455"/>
        <v>9215.7199999999993</v>
      </c>
      <c r="X1678" s="34">
        <v>0</v>
      </c>
      <c r="Y1678" s="34">
        <v>0</v>
      </c>
      <c r="Z1678" s="37">
        <v>9215.7199999999993</v>
      </c>
      <c r="AA1678" s="34">
        <v>0</v>
      </c>
      <c r="AB1678" s="37">
        <v>0</v>
      </c>
      <c r="AC1678" s="37">
        <v>0</v>
      </c>
      <c r="AD1678" s="34">
        <f t="shared" si="1456"/>
        <v>0</v>
      </c>
      <c r="AE1678" s="34">
        <v>0</v>
      </c>
      <c r="AF1678" s="34">
        <v>0</v>
      </c>
      <c r="AG1678" s="37">
        <v>0</v>
      </c>
      <c r="AH1678" s="34">
        <v>0</v>
      </c>
      <c r="AI1678" s="37">
        <v>0</v>
      </c>
      <c r="AJ1678" s="37">
        <v>0</v>
      </c>
      <c r="AK1678" s="34">
        <f t="shared" si="1457"/>
        <v>0</v>
      </c>
      <c r="AL1678" s="34">
        <v>0</v>
      </c>
      <c r="AM1678" s="34">
        <v>0</v>
      </c>
      <c r="AN1678" s="37">
        <v>0</v>
      </c>
      <c r="AO1678" s="34">
        <v>0</v>
      </c>
      <c r="AP1678" s="34">
        <v>0</v>
      </c>
      <c r="AQ1678" s="34">
        <v>0</v>
      </c>
      <c r="AR1678" s="34">
        <f t="shared" si="1458"/>
        <v>0</v>
      </c>
      <c r="AS1678" s="34">
        <v>0</v>
      </c>
      <c r="AT1678" s="34">
        <v>0</v>
      </c>
      <c r="AU1678" s="34">
        <v>0</v>
      </c>
      <c r="AV1678" s="34">
        <v>0</v>
      </c>
    </row>
    <row r="1679" spans="1:48" ht="153" x14ac:dyDescent="0.5">
      <c r="A1679" s="53">
        <v>1534</v>
      </c>
      <c r="B1679" s="56" t="s">
        <v>3177</v>
      </c>
      <c r="C1679" s="34" t="s">
        <v>3178</v>
      </c>
      <c r="D1679" s="57">
        <v>2019</v>
      </c>
      <c r="E1679" s="57">
        <v>2020</v>
      </c>
      <c r="F1679" s="36">
        <v>1493.25</v>
      </c>
      <c r="G1679" s="34">
        <f t="shared" si="1447"/>
        <v>0.6</v>
      </c>
      <c r="H1679" s="34">
        <f t="shared" si="1448"/>
        <v>0</v>
      </c>
      <c r="I1679" s="34">
        <f t="shared" si="1449"/>
        <v>251.98</v>
      </c>
      <c r="J1679" s="34">
        <f t="shared" si="1450"/>
        <v>0</v>
      </c>
      <c r="K1679" s="34">
        <f t="shared" si="1451"/>
        <v>0</v>
      </c>
      <c r="L1679" s="34">
        <f t="shared" si="1452"/>
        <v>251.98</v>
      </c>
      <c r="M1679" s="34">
        <f t="shared" si="1453"/>
        <v>0</v>
      </c>
      <c r="N1679" s="37">
        <v>0.6</v>
      </c>
      <c r="O1679" s="37">
        <v>0</v>
      </c>
      <c r="P1679" s="34">
        <f t="shared" si="1454"/>
        <v>251.98</v>
      </c>
      <c r="Q1679" s="34">
        <v>0</v>
      </c>
      <c r="R1679" s="34">
        <v>0</v>
      </c>
      <c r="S1679" s="37">
        <v>251.98</v>
      </c>
      <c r="T1679" s="34">
        <v>0</v>
      </c>
      <c r="U1679" s="37">
        <v>0</v>
      </c>
      <c r="V1679" s="37">
        <v>0</v>
      </c>
      <c r="W1679" s="34">
        <f t="shared" si="1455"/>
        <v>0</v>
      </c>
      <c r="X1679" s="34">
        <v>0</v>
      </c>
      <c r="Y1679" s="34">
        <v>0</v>
      </c>
      <c r="Z1679" s="37">
        <v>0</v>
      </c>
      <c r="AA1679" s="34">
        <v>0</v>
      </c>
      <c r="AB1679" s="37">
        <v>0</v>
      </c>
      <c r="AC1679" s="37">
        <v>0</v>
      </c>
      <c r="AD1679" s="34">
        <f t="shared" si="1456"/>
        <v>0</v>
      </c>
      <c r="AE1679" s="34">
        <v>0</v>
      </c>
      <c r="AF1679" s="34">
        <v>0</v>
      </c>
      <c r="AG1679" s="37">
        <v>0</v>
      </c>
      <c r="AH1679" s="34">
        <v>0</v>
      </c>
      <c r="AI1679" s="37">
        <v>0</v>
      </c>
      <c r="AJ1679" s="37">
        <v>0</v>
      </c>
      <c r="AK1679" s="34">
        <f t="shared" si="1457"/>
        <v>0</v>
      </c>
      <c r="AL1679" s="34">
        <v>0</v>
      </c>
      <c r="AM1679" s="34">
        <v>0</v>
      </c>
      <c r="AN1679" s="37">
        <v>0</v>
      </c>
      <c r="AO1679" s="34">
        <v>0</v>
      </c>
      <c r="AP1679" s="34">
        <v>0</v>
      </c>
      <c r="AQ1679" s="34">
        <v>0</v>
      </c>
      <c r="AR1679" s="34">
        <f t="shared" si="1458"/>
        <v>0</v>
      </c>
      <c r="AS1679" s="34">
        <v>0</v>
      </c>
      <c r="AT1679" s="34">
        <v>0</v>
      </c>
      <c r="AU1679" s="34">
        <v>0</v>
      </c>
      <c r="AV1679" s="34">
        <v>0</v>
      </c>
    </row>
    <row r="1680" spans="1:48" ht="191.25" x14ac:dyDescent="0.5">
      <c r="A1680" s="53">
        <v>1535</v>
      </c>
      <c r="B1680" s="50" t="s">
        <v>3179</v>
      </c>
      <c r="C1680" s="51" t="s">
        <v>3180</v>
      </c>
      <c r="D1680" s="52">
        <v>2020</v>
      </c>
      <c r="E1680" s="52">
        <v>2021</v>
      </c>
      <c r="F1680" s="33">
        <v>894.74</v>
      </c>
      <c r="G1680" s="34">
        <f t="shared" si="1447"/>
        <v>0.4</v>
      </c>
      <c r="H1680" s="34">
        <f t="shared" si="1448"/>
        <v>0</v>
      </c>
      <c r="I1680" s="34">
        <f t="shared" si="1449"/>
        <v>894.74</v>
      </c>
      <c r="J1680" s="34">
        <f t="shared" si="1450"/>
        <v>0</v>
      </c>
      <c r="K1680" s="34">
        <f t="shared" si="1451"/>
        <v>0</v>
      </c>
      <c r="L1680" s="34">
        <f t="shared" si="1452"/>
        <v>894.74</v>
      </c>
      <c r="M1680" s="34">
        <f t="shared" si="1453"/>
        <v>0</v>
      </c>
      <c r="N1680" s="34">
        <v>0</v>
      </c>
      <c r="O1680" s="34">
        <v>0</v>
      </c>
      <c r="P1680" s="34">
        <f t="shared" si="1454"/>
        <v>17.420000000000002</v>
      </c>
      <c r="Q1680" s="34">
        <v>0</v>
      </c>
      <c r="R1680" s="34">
        <v>0</v>
      </c>
      <c r="S1680" s="34">
        <v>17.420000000000002</v>
      </c>
      <c r="T1680" s="34">
        <v>0</v>
      </c>
      <c r="U1680" s="34">
        <v>0.4</v>
      </c>
      <c r="V1680" s="34">
        <v>0</v>
      </c>
      <c r="W1680" s="34">
        <f t="shared" si="1455"/>
        <v>877.32</v>
      </c>
      <c r="X1680" s="34">
        <v>0</v>
      </c>
      <c r="Y1680" s="34">
        <v>0</v>
      </c>
      <c r="Z1680" s="34">
        <v>877.32</v>
      </c>
      <c r="AA1680" s="34">
        <v>0</v>
      </c>
      <c r="AB1680" s="34">
        <v>0</v>
      </c>
      <c r="AC1680" s="34">
        <v>0</v>
      </c>
      <c r="AD1680" s="34">
        <f t="shared" si="1456"/>
        <v>0</v>
      </c>
      <c r="AE1680" s="34">
        <v>0</v>
      </c>
      <c r="AF1680" s="34">
        <v>0</v>
      </c>
      <c r="AG1680" s="34">
        <v>0</v>
      </c>
      <c r="AH1680" s="34">
        <v>0</v>
      </c>
      <c r="AI1680" s="34">
        <v>0</v>
      </c>
      <c r="AJ1680" s="34">
        <v>0</v>
      </c>
      <c r="AK1680" s="34">
        <f t="shared" si="1457"/>
        <v>0</v>
      </c>
      <c r="AL1680" s="34">
        <v>0</v>
      </c>
      <c r="AM1680" s="34">
        <v>0</v>
      </c>
      <c r="AN1680" s="34">
        <v>0</v>
      </c>
      <c r="AO1680" s="34">
        <v>0</v>
      </c>
      <c r="AP1680" s="34">
        <v>0</v>
      </c>
      <c r="AQ1680" s="34">
        <v>0</v>
      </c>
      <c r="AR1680" s="34">
        <f t="shared" si="1458"/>
        <v>0</v>
      </c>
      <c r="AS1680" s="34">
        <v>0</v>
      </c>
      <c r="AT1680" s="34">
        <v>0</v>
      </c>
      <c r="AU1680" s="34">
        <v>0</v>
      </c>
      <c r="AV1680" s="34">
        <v>0</v>
      </c>
    </row>
    <row r="1681" spans="1:48" ht="191.25" x14ac:dyDescent="0.5">
      <c r="A1681" s="53">
        <v>1536</v>
      </c>
      <c r="B1681" s="56" t="s">
        <v>3181</v>
      </c>
      <c r="C1681" s="34" t="s">
        <v>3182</v>
      </c>
      <c r="D1681" s="57">
        <v>2020</v>
      </c>
      <c r="E1681" s="57">
        <v>2021</v>
      </c>
      <c r="F1681" s="36">
        <v>1235.5999999999999</v>
      </c>
      <c r="G1681" s="34">
        <f t="shared" si="1447"/>
        <v>0.4</v>
      </c>
      <c r="H1681" s="34">
        <f t="shared" si="1448"/>
        <v>0</v>
      </c>
      <c r="I1681" s="34">
        <f t="shared" si="1449"/>
        <v>1135.98</v>
      </c>
      <c r="J1681" s="34">
        <f t="shared" si="1450"/>
        <v>0</v>
      </c>
      <c r="K1681" s="34">
        <f t="shared" si="1451"/>
        <v>0</v>
      </c>
      <c r="L1681" s="34">
        <f t="shared" si="1452"/>
        <v>1135.98</v>
      </c>
      <c r="M1681" s="34">
        <f t="shared" si="1453"/>
        <v>0</v>
      </c>
      <c r="N1681" s="37">
        <v>0</v>
      </c>
      <c r="O1681" s="37">
        <v>0</v>
      </c>
      <c r="P1681" s="34">
        <f t="shared" si="1454"/>
        <v>172.84</v>
      </c>
      <c r="Q1681" s="34">
        <v>0</v>
      </c>
      <c r="R1681" s="34">
        <v>0</v>
      </c>
      <c r="S1681" s="36">
        <v>172.84</v>
      </c>
      <c r="T1681" s="34">
        <v>0</v>
      </c>
      <c r="U1681" s="37">
        <v>0.4</v>
      </c>
      <c r="V1681" s="37">
        <v>0</v>
      </c>
      <c r="W1681" s="34">
        <f t="shared" si="1455"/>
        <v>963.14</v>
      </c>
      <c r="X1681" s="34">
        <v>0</v>
      </c>
      <c r="Y1681" s="34">
        <v>0</v>
      </c>
      <c r="Z1681" s="37">
        <v>963.14</v>
      </c>
      <c r="AA1681" s="34">
        <v>0</v>
      </c>
      <c r="AB1681" s="37">
        <v>0</v>
      </c>
      <c r="AC1681" s="37">
        <v>0</v>
      </c>
      <c r="AD1681" s="34">
        <f t="shared" si="1456"/>
        <v>0</v>
      </c>
      <c r="AE1681" s="34">
        <v>0</v>
      </c>
      <c r="AF1681" s="34">
        <v>0</v>
      </c>
      <c r="AG1681" s="37">
        <v>0</v>
      </c>
      <c r="AH1681" s="34">
        <v>0</v>
      </c>
      <c r="AI1681" s="37">
        <v>0</v>
      </c>
      <c r="AJ1681" s="37">
        <v>0</v>
      </c>
      <c r="AK1681" s="34">
        <f t="shared" si="1457"/>
        <v>0</v>
      </c>
      <c r="AL1681" s="34">
        <v>0</v>
      </c>
      <c r="AM1681" s="34">
        <v>0</v>
      </c>
      <c r="AN1681" s="37">
        <v>0</v>
      </c>
      <c r="AO1681" s="34">
        <v>0</v>
      </c>
      <c r="AP1681" s="34">
        <v>0</v>
      </c>
      <c r="AQ1681" s="34">
        <v>0</v>
      </c>
      <c r="AR1681" s="34">
        <f t="shared" si="1458"/>
        <v>0</v>
      </c>
      <c r="AS1681" s="34">
        <v>0</v>
      </c>
      <c r="AT1681" s="34">
        <v>0</v>
      </c>
      <c r="AU1681" s="34">
        <v>0</v>
      </c>
      <c r="AV1681" s="34">
        <v>0</v>
      </c>
    </row>
    <row r="1682" spans="1:48" ht="38.25" x14ac:dyDescent="0.5">
      <c r="A1682" s="53"/>
      <c r="B1682" s="54" t="s">
        <v>300</v>
      </c>
      <c r="C1682" s="38"/>
      <c r="D1682" s="63"/>
      <c r="E1682" s="63"/>
      <c r="F1682" s="39">
        <f>SUM(F1683:F1687)</f>
        <v>19438.912410000001</v>
      </c>
      <c r="G1682" s="39">
        <f t="shared" ref="G1682:AV1682" si="1459">SUM(G1683:G1687)</f>
        <v>1.8069999999999999</v>
      </c>
      <c r="H1682" s="39">
        <f t="shared" si="1459"/>
        <v>0</v>
      </c>
      <c r="I1682" s="39">
        <f t="shared" si="1459"/>
        <v>17187.669999999998</v>
      </c>
      <c r="J1682" s="39">
        <f t="shared" si="1459"/>
        <v>0</v>
      </c>
      <c r="K1682" s="39">
        <f t="shared" si="1459"/>
        <v>0</v>
      </c>
      <c r="L1682" s="39">
        <f t="shared" si="1459"/>
        <v>17187.669999999998</v>
      </c>
      <c r="M1682" s="39">
        <f t="shared" si="1459"/>
        <v>0</v>
      </c>
      <c r="N1682" s="39">
        <f t="shared" si="1459"/>
        <v>0.52700000000000002</v>
      </c>
      <c r="O1682" s="39">
        <f t="shared" si="1459"/>
        <v>0</v>
      </c>
      <c r="P1682" s="39">
        <f t="shared" si="1459"/>
        <v>6933.03</v>
      </c>
      <c r="Q1682" s="39">
        <f t="shared" si="1459"/>
        <v>0</v>
      </c>
      <c r="R1682" s="39">
        <f t="shared" si="1459"/>
        <v>0</v>
      </c>
      <c r="S1682" s="39">
        <f t="shared" si="1459"/>
        <v>6933.03</v>
      </c>
      <c r="T1682" s="39">
        <f t="shared" si="1459"/>
        <v>0</v>
      </c>
      <c r="U1682" s="39">
        <f>SUM(U1683:U1687)</f>
        <v>1.18</v>
      </c>
      <c r="V1682" s="39">
        <f t="shared" si="1459"/>
        <v>0</v>
      </c>
      <c r="W1682" s="39">
        <f t="shared" si="1459"/>
        <v>10244.64</v>
      </c>
      <c r="X1682" s="39">
        <f t="shared" si="1459"/>
        <v>0</v>
      </c>
      <c r="Y1682" s="39">
        <f t="shared" si="1459"/>
        <v>0</v>
      </c>
      <c r="Z1682" s="39">
        <f t="shared" si="1459"/>
        <v>10244.64</v>
      </c>
      <c r="AA1682" s="39">
        <f t="shared" si="1459"/>
        <v>0</v>
      </c>
      <c r="AB1682" s="39">
        <f t="shared" si="1459"/>
        <v>0.1</v>
      </c>
      <c r="AC1682" s="39">
        <f t="shared" si="1459"/>
        <v>0</v>
      </c>
      <c r="AD1682" s="39">
        <f t="shared" si="1459"/>
        <v>10</v>
      </c>
      <c r="AE1682" s="39">
        <f t="shared" si="1459"/>
        <v>0</v>
      </c>
      <c r="AF1682" s="39">
        <f t="shared" si="1459"/>
        <v>0</v>
      </c>
      <c r="AG1682" s="39">
        <f t="shared" si="1459"/>
        <v>10</v>
      </c>
      <c r="AH1682" s="39">
        <f t="shared" si="1459"/>
        <v>0</v>
      </c>
      <c r="AI1682" s="39">
        <f t="shared" si="1459"/>
        <v>0</v>
      </c>
      <c r="AJ1682" s="39">
        <f t="shared" si="1459"/>
        <v>0</v>
      </c>
      <c r="AK1682" s="39">
        <f t="shared" si="1459"/>
        <v>0</v>
      </c>
      <c r="AL1682" s="39">
        <f t="shared" si="1459"/>
        <v>0</v>
      </c>
      <c r="AM1682" s="39">
        <f t="shared" si="1459"/>
        <v>0</v>
      </c>
      <c r="AN1682" s="39">
        <f t="shared" si="1459"/>
        <v>0</v>
      </c>
      <c r="AO1682" s="39">
        <f t="shared" si="1459"/>
        <v>0</v>
      </c>
      <c r="AP1682" s="39">
        <f t="shared" si="1459"/>
        <v>0</v>
      </c>
      <c r="AQ1682" s="39">
        <f t="shared" si="1459"/>
        <v>0</v>
      </c>
      <c r="AR1682" s="39">
        <f t="shared" si="1459"/>
        <v>0</v>
      </c>
      <c r="AS1682" s="39">
        <f t="shared" si="1459"/>
        <v>0</v>
      </c>
      <c r="AT1682" s="39">
        <f t="shared" si="1459"/>
        <v>0</v>
      </c>
      <c r="AU1682" s="39">
        <f t="shared" si="1459"/>
        <v>0</v>
      </c>
      <c r="AV1682" s="39">
        <f t="shared" si="1459"/>
        <v>0</v>
      </c>
    </row>
    <row r="1683" spans="1:48" ht="114.75" x14ac:dyDescent="0.5">
      <c r="A1683" s="53">
        <v>1537</v>
      </c>
      <c r="B1683" s="56" t="s">
        <v>3183</v>
      </c>
      <c r="C1683" s="34" t="s">
        <v>3184</v>
      </c>
      <c r="D1683" s="57">
        <v>2019</v>
      </c>
      <c r="E1683" s="57">
        <v>2020</v>
      </c>
      <c r="F1683" s="36">
        <v>4805.4371700000002</v>
      </c>
      <c r="G1683" s="34">
        <f t="shared" ref="G1683:H1687" si="1460">N1683+U1683+AB1683+AI1683+AP1683</f>
        <v>0</v>
      </c>
      <c r="H1683" s="34">
        <f t="shared" si="1460"/>
        <v>0</v>
      </c>
      <c r="I1683" s="34">
        <f>J1683+K1683+L1683</f>
        <v>3585.06</v>
      </c>
      <c r="J1683" s="34">
        <f t="shared" ref="J1683:M1687" si="1461">Q1683+X1683+AE1683+AL1683+AS1683</f>
        <v>0</v>
      </c>
      <c r="K1683" s="34">
        <f t="shared" si="1461"/>
        <v>0</v>
      </c>
      <c r="L1683" s="34">
        <f t="shared" si="1461"/>
        <v>3585.06</v>
      </c>
      <c r="M1683" s="34">
        <f t="shared" si="1461"/>
        <v>0</v>
      </c>
      <c r="N1683" s="37">
        <v>0</v>
      </c>
      <c r="O1683" s="37">
        <v>0</v>
      </c>
      <c r="P1683" s="34">
        <f t="shared" ref="P1683:P1687" si="1462">Q1683+R1683+S1683</f>
        <v>3585.06</v>
      </c>
      <c r="Q1683" s="34">
        <v>0</v>
      </c>
      <c r="R1683" s="34">
        <v>0</v>
      </c>
      <c r="S1683" s="37">
        <v>3585.06</v>
      </c>
      <c r="T1683" s="34">
        <v>0</v>
      </c>
      <c r="U1683" s="37">
        <v>0</v>
      </c>
      <c r="V1683" s="37">
        <v>0</v>
      </c>
      <c r="W1683" s="34">
        <f t="shared" ref="W1683:W1687" si="1463">X1683+Y1683+Z1683</f>
        <v>0</v>
      </c>
      <c r="X1683" s="34">
        <v>0</v>
      </c>
      <c r="Y1683" s="34">
        <v>0</v>
      </c>
      <c r="Z1683" s="37">
        <v>0</v>
      </c>
      <c r="AA1683" s="34">
        <v>0</v>
      </c>
      <c r="AB1683" s="37">
        <v>0</v>
      </c>
      <c r="AC1683" s="37">
        <v>0</v>
      </c>
      <c r="AD1683" s="34">
        <f t="shared" ref="AD1683:AD1687" si="1464">AE1683+AF1683+AG1683</f>
        <v>0</v>
      </c>
      <c r="AE1683" s="34">
        <v>0</v>
      </c>
      <c r="AF1683" s="34">
        <v>0</v>
      </c>
      <c r="AG1683" s="37">
        <v>0</v>
      </c>
      <c r="AH1683" s="34">
        <v>0</v>
      </c>
      <c r="AI1683" s="37">
        <v>0</v>
      </c>
      <c r="AJ1683" s="37">
        <v>0</v>
      </c>
      <c r="AK1683" s="34">
        <f t="shared" ref="AK1683:AK1687" si="1465">AL1683+AM1683+AN1683</f>
        <v>0</v>
      </c>
      <c r="AL1683" s="34">
        <v>0</v>
      </c>
      <c r="AM1683" s="34">
        <v>0</v>
      </c>
      <c r="AN1683" s="37">
        <v>0</v>
      </c>
      <c r="AO1683" s="34">
        <v>0</v>
      </c>
      <c r="AP1683" s="34">
        <v>0</v>
      </c>
      <c r="AQ1683" s="34">
        <v>0</v>
      </c>
      <c r="AR1683" s="34">
        <f t="shared" ref="AR1683:AR1687" si="1466">AS1683+AT1683+AU1683</f>
        <v>0</v>
      </c>
      <c r="AS1683" s="34">
        <v>0</v>
      </c>
      <c r="AT1683" s="34">
        <v>0</v>
      </c>
      <c r="AU1683" s="34">
        <v>0</v>
      </c>
      <c r="AV1683" s="34">
        <v>0</v>
      </c>
    </row>
    <row r="1684" spans="1:48" ht="114.75" x14ac:dyDescent="0.5">
      <c r="A1684" s="53">
        <v>1538</v>
      </c>
      <c r="B1684" s="56" t="s">
        <v>3185</v>
      </c>
      <c r="C1684" s="34" t="s">
        <v>3186</v>
      </c>
      <c r="D1684" s="57">
        <v>2020</v>
      </c>
      <c r="E1684" s="57">
        <v>2021</v>
      </c>
      <c r="F1684" s="36">
        <v>1454.77</v>
      </c>
      <c r="G1684" s="34">
        <f t="shared" si="1460"/>
        <v>0.6</v>
      </c>
      <c r="H1684" s="34">
        <f t="shared" si="1460"/>
        <v>0</v>
      </c>
      <c r="I1684" s="34">
        <f>J1684+K1684+L1684</f>
        <v>1454.26</v>
      </c>
      <c r="J1684" s="34">
        <f t="shared" si="1461"/>
        <v>0</v>
      </c>
      <c r="K1684" s="34">
        <f t="shared" si="1461"/>
        <v>0</v>
      </c>
      <c r="L1684" s="34">
        <f t="shared" si="1461"/>
        <v>1454.26</v>
      </c>
      <c r="M1684" s="34">
        <f t="shared" si="1461"/>
        <v>0</v>
      </c>
      <c r="N1684" s="37">
        <v>0</v>
      </c>
      <c r="O1684" s="37">
        <v>0</v>
      </c>
      <c r="P1684" s="34">
        <f t="shared" si="1462"/>
        <v>202.1</v>
      </c>
      <c r="Q1684" s="34">
        <v>0</v>
      </c>
      <c r="R1684" s="34">
        <v>0</v>
      </c>
      <c r="S1684" s="37">
        <v>202.1</v>
      </c>
      <c r="T1684" s="34">
        <v>0</v>
      </c>
      <c r="U1684" s="37">
        <v>0.6</v>
      </c>
      <c r="V1684" s="37">
        <v>0</v>
      </c>
      <c r="W1684" s="34">
        <f t="shared" si="1463"/>
        <v>1252.1600000000001</v>
      </c>
      <c r="X1684" s="34">
        <v>0</v>
      </c>
      <c r="Y1684" s="34">
        <v>0</v>
      </c>
      <c r="Z1684" s="37">
        <v>1252.1600000000001</v>
      </c>
      <c r="AA1684" s="34">
        <v>0</v>
      </c>
      <c r="AB1684" s="37">
        <v>0</v>
      </c>
      <c r="AC1684" s="37">
        <v>0</v>
      </c>
      <c r="AD1684" s="34">
        <f t="shared" si="1464"/>
        <v>0</v>
      </c>
      <c r="AE1684" s="34">
        <v>0</v>
      </c>
      <c r="AF1684" s="34">
        <v>0</v>
      </c>
      <c r="AG1684" s="37">
        <v>0</v>
      </c>
      <c r="AH1684" s="34">
        <v>0</v>
      </c>
      <c r="AI1684" s="37">
        <v>0</v>
      </c>
      <c r="AJ1684" s="37">
        <v>0</v>
      </c>
      <c r="AK1684" s="34">
        <f t="shared" si="1465"/>
        <v>0</v>
      </c>
      <c r="AL1684" s="34">
        <v>0</v>
      </c>
      <c r="AM1684" s="34">
        <v>0</v>
      </c>
      <c r="AN1684" s="37">
        <v>0</v>
      </c>
      <c r="AO1684" s="34">
        <v>0</v>
      </c>
      <c r="AP1684" s="34">
        <v>0</v>
      </c>
      <c r="AQ1684" s="34">
        <v>0</v>
      </c>
      <c r="AR1684" s="34">
        <f t="shared" si="1466"/>
        <v>0</v>
      </c>
      <c r="AS1684" s="34">
        <v>0</v>
      </c>
      <c r="AT1684" s="34">
        <v>0</v>
      </c>
      <c r="AU1684" s="34">
        <v>0</v>
      </c>
      <c r="AV1684" s="34">
        <v>0</v>
      </c>
    </row>
    <row r="1685" spans="1:48" ht="114.75" x14ac:dyDescent="0.5">
      <c r="A1685" s="53">
        <v>1539</v>
      </c>
      <c r="B1685" s="56" t="s">
        <v>3187</v>
      </c>
      <c r="C1685" s="34" t="s">
        <v>3188</v>
      </c>
      <c r="D1685" s="57">
        <v>2017</v>
      </c>
      <c r="E1685" s="57">
        <v>2022</v>
      </c>
      <c r="F1685" s="36">
        <v>781.05</v>
      </c>
      <c r="G1685" s="34">
        <f t="shared" si="1460"/>
        <v>0.1</v>
      </c>
      <c r="H1685" s="34">
        <f t="shared" si="1460"/>
        <v>0</v>
      </c>
      <c r="I1685" s="34">
        <f>J1685+K1685+L1685</f>
        <v>30</v>
      </c>
      <c r="J1685" s="34">
        <f t="shared" si="1461"/>
        <v>0</v>
      </c>
      <c r="K1685" s="34">
        <f t="shared" si="1461"/>
        <v>0</v>
      </c>
      <c r="L1685" s="34">
        <f t="shared" si="1461"/>
        <v>30</v>
      </c>
      <c r="M1685" s="34">
        <f t="shared" si="1461"/>
        <v>0</v>
      </c>
      <c r="N1685" s="37">
        <v>0</v>
      </c>
      <c r="O1685" s="37">
        <v>0</v>
      </c>
      <c r="P1685" s="34">
        <f t="shared" si="1462"/>
        <v>10</v>
      </c>
      <c r="Q1685" s="34">
        <v>0</v>
      </c>
      <c r="R1685" s="34">
        <v>0</v>
      </c>
      <c r="S1685" s="37">
        <v>10</v>
      </c>
      <c r="T1685" s="34">
        <v>0</v>
      </c>
      <c r="U1685" s="37">
        <v>0</v>
      </c>
      <c r="V1685" s="37">
        <v>0</v>
      </c>
      <c r="W1685" s="34">
        <f t="shared" si="1463"/>
        <v>10</v>
      </c>
      <c r="X1685" s="34">
        <v>0</v>
      </c>
      <c r="Y1685" s="34">
        <v>0</v>
      </c>
      <c r="Z1685" s="37">
        <v>10</v>
      </c>
      <c r="AA1685" s="34">
        <v>0</v>
      </c>
      <c r="AB1685" s="37">
        <v>0.1</v>
      </c>
      <c r="AC1685" s="37">
        <v>0</v>
      </c>
      <c r="AD1685" s="34">
        <f t="shared" si="1464"/>
        <v>10</v>
      </c>
      <c r="AE1685" s="34">
        <v>0</v>
      </c>
      <c r="AF1685" s="34">
        <v>0</v>
      </c>
      <c r="AG1685" s="37">
        <v>10</v>
      </c>
      <c r="AH1685" s="34">
        <v>0</v>
      </c>
      <c r="AI1685" s="37">
        <v>0</v>
      </c>
      <c r="AJ1685" s="37">
        <v>0</v>
      </c>
      <c r="AK1685" s="34">
        <f t="shared" si="1465"/>
        <v>0</v>
      </c>
      <c r="AL1685" s="34">
        <v>0</v>
      </c>
      <c r="AM1685" s="34">
        <v>0</v>
      </c>
      <c r="AN1685" s="37">
        <v>0</v>
      </c>
      <c r="AO1685" s="34">
        <v>0</v>
      </c>
      <c r="AP1685" s="34">
        <v>0</v>
      </c>
      <c r="AQ1685" s="34">
        <v>0</v>
      </c>
      <c r="AR1685" s="34">
        <f t="shared" si="1466"/>
        <v>0</v>
      </c>
      <c r="AS1685" s="34">
        <v>0</v>
      </c>
      <c r="AT1685" s="34">
        <v>0</v>
      </c>
      <c r="AU1685" s="34">
        <v>0</v>
      </c>
      <c r="AV1685" s="34">
        <v>0</v>
      </c>
    </row>
    <row r="1686" spans="1:48" ht="114.75" x14ac:dyDescent="0.5">
      <c r="A1686" s="53">
        <v>1540</v>
      </c>
      <c r="B1686" s="56" t="s">
        <v>3189</v>
      </c>
      <c r="C1686" s="34" t="s">
        <v>3190</v>
      </c>
      <c r="D1686" s="57">
        <v>2019</v>
      </c>
      <c r="E1686" s="57">
        <v>2020</v>
      </c>
      <c r="F1686" s="36">
        <v>3271.0652400000004</v>
      </c>
      <c r="G1686" s="34">
        <f t="shared" si="1460"/>
        <v>0.52700000000000002</v>
      </c>
      <c r="H1686" s="34">
        <f t="shared" si="1460"/>
        <v>0</v>
      </c>
      <c r="I1686" s="34">
        <f>J1686+K1686+L1686</f>
        <v>2991.76</v>
      </c>
      <c r="J1686" s="34">
        <f t="shared" si="1461"/>
        <v>0</v>
      </c>
      <c r="K1686" s="34">
        <f t="shared" si="1461"/>
        <v>0</v>
      </c>
      <c r="L1686" s="34">
        <f t="shared" si="1461"/>
        <v>2991.76</v>
      </c>
      <c r="M1686" s="34">
        <f t="shared" si="1461"/>
        <v>0</v>
      </c>
      <c r="N1686" s="37">
        <v>0.52700000000000002</v>
      </c>
      <c r="O1686" s="37">
        <v>0</v>
      </c>
      <c r="P1686" s="34">
        <f t="shared" si="1462"/>
        <v>2991.76</v>
      </c>
      <c r="Q1686" s="34">
        <v>0</v>
      </c>
      <c r="R1686" s="34">
        <v>0</v>
      </c>
      <c r="S1686" s="37">
        <v>2991.76</v>
      </c>
      <c r="T1686" s="34">
        <v>0</v>
      </c>
      <c r="U1686" s="37">
        <v>0</v>
      </c>
      <c r="V1686" s="37">
        <v>0</v>
      </c>
      <c r="W1686" s="34">
        <f t="shared" si="1463"/>
        <v>0</v>
      </c>
      <c r="X1686" s="34">
        <v>0</v>
      </c>
      <c r="Y1686" s="34">
        <v>0</v>
      </c>
      <c r="Z1686" s="37">
        <v>0</v>
      </c>
      <c r="AA1686" s="34">
        <v>0</v>
      </c>
      <c r="AB1686" s="37">
        <v>0</v>
      </c>
      <c r="AC1686" s="37">
        <v>0</v>
      </c>
      <c r="AD1686" s="34">
        <f t="shared" si="1464"/>
        <v>0</v>
      </c>
      <c r="AE1686" s="34">
        <v>0</v>
      </c>
      <c r="AF1686" s="34">
        <v>0</v>
      </c>
      <c r="AG1686" s="37">
        <v>0</v>
      </c>
      <c r="AH1686" s="34">
        <v>0</v>
      </c>
      <c r="AI1686" s="37">
        <v>0</v>
      </c>
      <c r="AJ1686" s="37">
        <v>0</v>
      </c>
      <c r="AK1686" s="34">
        <f t="shared" si="1465"/>
        <v>0</v>
      </c>
      <c r="AL1686" s="34">
        <v>0</v>
      </c>
      <c r="AM1686" s="34">
        <v>0</v>
      </c>
      <c r="AN1686" s="37">
        <v>0</v>
      </c>
      <c r="AO1686" s="34">
        <v>0</v>
      </c>
      <c r="AP1686" s="34">
        <v>0</v>
      </c>
      <c r="AQ1686" s="34">
        <v>0</v>
      </c>
      <c r="AR1686" s="34">
        <f t="shared" si="1466"/>
        <v>0</v>
      </c>
      <c r="AS1686" s="34">
        <v>0</v>
      </c>
      <c r="AT1686" s="34">
        <v>0</v>
      </c>
      <c r="AU1686" s="34">
        <v>0</v>
      </c>
      <c r="AV1686" s="34">
        <v>0</v>
      </c>
    </row>
    <row r="1687" spans="1:48" ht="114.75" x14ac:dyDescent="0.5">
      <c r="A1687" s="53">
        <v>1541</v>
      </c>
      <c r="B1687" s="56" t="s">
        <v>3191</v>
      </c>
      <c r="C1687" s="34" t="s">
        <v>3192</v>
      </c>
      <c r="D1687" s="57">
        <v>2020</v>
      </c>
      <c r="E1687" s="57">
        <v>2021</v>
      </c>
      <c r="F1687" s="36">
        <v>9126.59</v>
      </c>
      <c r="G1687" s="34">
        <f t="shared" si="1460"/>
        <v>0.57999999999999996</v>
      </c>
      <c r="H1687" s="34">
        <f t="shared" si="1460"/>
        <v>0</v>
      </c>
      <c r="I1687" s="34">
        <f>J1687+K1687+L1687</f>
        <v>9126.59</v>
      </c>
      <c r="J1687" s="34">
        <f t="shared" si="1461"/>
        <v>0</v>
      </c>
      <c r="K1687" s="34">
        <f t="shared" si="1461"/>
        <v>0</v>
      </c>
      <c r="L1687" s="34">
        <f t="shared" si="1461"/>
        <v>9126.59</v>
      </c>
      <c r="M1687" s="34">
        <f t="shared" si="1461"/>
        <v>0</v>
      </c>
      <c r="N1687" s="37">
        <v>0</v>
      </c>
      <c r="O1687" s="37">
        <v>0</v>
      </c>
      <c r="P1687" s="34">
        <f t="shared" si="1462"/>
        <v>144.11000000000001</v>
      </c>
      <c r="Q1687" s="34">
        <v>0</v>
      </c>
      <c r="R1687" s="34">
        <v>0</v>
      </c>
      <c r="S1687" s="37">
        <v>144.11000000000001</v>
      </c>
      <c r="T1687" s="34">
        <v>0</v>
      </c>
      <c r="U1687" s="37">
        <v>0.57999999999999996</v>
      </c>
      <c r="V1687" s="37">
        <v>0</v>
      </c>
      <c r="W1687" s="34">
        <f t="shared" si="1463"/>
        <v>8982.48</v>
      </c>
      <c r="X1687" s="34">
        <v>0</v>
      </c>
      <c r="Y1687" s="34">
        <v>0</v>
      </c>
      <c r="Z1687" s="37">
        <v>8982.48</v>
      </c>
      <c r="AA1687" s="34">
        <v>0</v>
      </c>
      <c r="AB1687" s="37">
        <v>0</v>
      </c>
      <c r="AC1687" s="37">
        <v>0</v>
      </c>
      <c r="AD1687" s="34">
        <f t="shared" si="1464"/>
        <v>0</v>
      </c>
      <c r="AE1687" s="34">
        <v>0</v>
      </c>
      <c r="AF1687" s="34">
        <v>0</v>
      </c>
      <c r="AG1687" s="37">
        <v>0</v>
      </c>
      <c r="AH1687" s="34">
        <v>0</v>
      </c>
      <c r="AI1687" s="37">
        <v>0</v>
      </c>
      <c r="AJ1687" s="37">
        <v>0</v>
      </c>
      <c r="AK1687" s="34">
        <f t="shared" si="1465"/>
        <v>0</v>
      </c>
      <c r="AL1687" s="34">
        <v>0</v>
      </c>
      <c r="AM1687" s="34">
        <v>0</v>
      </c>
      <c r="AN1687" s="37">
        <v>0</v>
      </c>
      <c r="AO1687" s="34">
        <v>0</v>
      </c>
      <c r="AP1687" s="34">
        <v>0</v>
      </c>
      <c r="AQ1687" s="34">
        <v>0</v>
      </c>
      <c r="AR1687" s="34">
        <f t="shared" si="1466"/>
        <v>0</v>
      </c>
      <c r="AS1687" s="34">
        <v>0</v>
      </c>
      <c r="AT1687" s="34">
        <v>0</v>
      </c>
      <c r="AU1687" s="34">
        <v>0</v>
      </c>
      <c r="AV1687" s="34">
        <v>0</v>
      </c>
    </row>
    <row r="1688" spans="1:48" ht="38.25" x14ac:dyDescent="0.5">
      <c r="A1688" s="53"/>
      <c r="B1688" s="54" t="s">
        <v>1347</v>
      </c>
      <c r="C1688" s="38"/>
      <c r="D1688" s="63"/>
      <c r="E1688" s="63"/>
      <c r="F1688" s="39">
        <f>SUM(F1689:F1689)</f>
        <v>32357.33</v>
      </c>
      <c r="G1688" s="39">
        <f t="shared" ref="G1688:AV1688" si="1467">SUM(G1689:G1689)</f>
        <v>2.2000000000000002</v>
      </c>
      <c r="H1688" s="39">
        <f t="shared" si="1467"/>
        <v>0</v>
      </c>
      <c r="I1688" s="39">
        <f t="shared" si="1467"/>
        <v>32347.1</v>
      </c>
      <c r="J1688" s="39">
        <f t="shared" si="1467"/>
        <v>0</v>
      </c>
      <c r="K1688" s="39">
        <f t="shared" si="1467"/>
        <v>0</v>
      </c>
      <c r="L1688" s="39">
        <f t="shared" si="1467"/>
        <v>32347.1</v>
      </c>
      <c r="M1688" s="39">
        <f t="shared" si="1467"/>
        <v>0</v>
      </c>
      <c r="N1688" s="39">
        <f t="shared" si="1467"/>
        <v>2.2000000000000002</v>
      </c>
      <c r="O1688" s="39">
        <f t="shared" si="1467"/>
        <v>0</v>
      </c>
      <c r="P1688" s="39">
        <f t="shared" si="1467"/>
        <v>20110.59</v>
      </c>
      <c r="Q1688" s="39">
        <f t="shared" si="1467"/>
        <v>0</v>
      </c>
      <c r="R1688" s="39">
        <f t="shared" si="1467"/>
        <v>0</v>
      </c>
      <c r="S1688" s="39">
        <f t="shared" si="1467"/>
        <v>20110.59</v>
      </c>
      <c r="T1688" s="39">
        <f t="shared" si="1467"/>
        <v>0</v>
      </c>
      <c r="U1688" s="39">
        <f>SUM(U1689:U1689)</f>
        <v>0</v>
      </c>
      <c r="V1688" s="39">
        <f t="shared" si="1467"/>
        <v>0</v>
      </c>
      <c r="W1688" s="39">
        <f t="shared" si="1467"/>
        <v>12236.51</v>
      </c>
      <c r="X1688" s="39">
        <f t="shared" si="1467"/>
        <v>0</v>
      </c>
      <c r="Y1688" s="39">
        <f t="shared" si="1467"/>
        <v>0</v>
      </c>
      <c r="Z1688" s="39">
        <f t="shared" si="1467"/>
        <v>12236.51</v>
      </c>
      <c r="AA1688" s="39">
        <f t="shared" si="1467"/>
        <v>0</v>
      </c>
      <c r="AB1688" s="39">
        <f t="shared" si="1467"/>
        <v>0</v>
      </c>
      <c r="AC1688" s="39">
        <f t="shared" si="1467"/>
        <v>0</v>
      </c>
      <c r="AD1688" s="39">
        <f t="shared" si="1467"/>
        <v>0</v>
      </c>
      <c r="AE1688" s="39">
        <f t="shared" si="1467"/>
        <v>0</v>
      </c>
      <c r="AF1688" s="39">
        <f t="shared" si="1467"/>
        <v>0</v>
      </c>
      <c r="AG1688" s="39">
        <f t="shared" si="1467"/>
        <v>0</v>
      </c>
      <c r="AH1688" s="39">
        <f t="shared" si="1467"/>
        <v>0</v>
      </c>
      <c r="AI1688" s="39">
        <f t="shared" si="1467"/>
        <v>0</v>
      </c>
      <c r="AJ1688" s="39">
        <f t="shared" si="1467"/>
        <v>0</v>
      </c>
      <c r="AK1688" s="39">
        <f t="shared" si="1467"/>
        <v>0</v>
      </c>
      <c r="AL1688" s="39">
        <f t="shared" si="1467"/>
        <v>0</v>
      </c>
      <c r="AM1688" s="39">
        <f t="shared" si="1467"/>
        <v>0</v>
      </c>
      <c r="AN1688" s="39">
        <f t="shared" si="1467"/>
        <v>0</v>
      </c>
      <c r="AO1688" s="39">
        <f t="shared" si="1467"/>
        <v>0</v>
      </c>
      <c r="AP1688" s="39">
        <f t="shared" si="1467"/>
        <v>0</v>
      </c>
      <c r="AQ1688" s="39">
        <f t="shared" si="1467"/>
        <v>0</v>
      </c>
      <c r="AR1688" s="39">
        <f t="shared" si="1467"/>
        <v>0</v>
      </c>
      <c r="AS1688" s="39">
        <f t="shared" si="1467"/>
        <v>0</v>
      </c>
      <c r="AT1688" s="39">
        <f t="shared" si="1467"/>
        <v>0</v>
      </c>
      <c r="AU1688" s="39">
        <f t="shared" si="1467"/>
        <v>0</v>
      </c>
      <c r="AV1688" s="39">
        <f t="shared" si="1467"/>
        <v>0</v>
      </c>
    </row>
    <row r="1689" spans="1:48" ht="191.25" x14ac:dyDescent="0.5">
      <c r="A1689" s="53">
        <v>1542</v>
      </c>
      <c r="B1689" s="56" t="s">
        <v>2902</v>
      </c>
      <c r="C1689" s="34" t="s">
        <v>2903</v>
      </c>
      <c r="D1689" s="57">
        <v>2019</v>
      </c>
      <c r="E1689" s="57">
        <v>2020</v>
      </c>
      <c r="F1689" s="36">
        <v>32357.33</v>
      </c>
      <c r="G1689" s="34">
        <f>N1689+U1689+AB1689+AI1689+AP1689</f>
        <v>2.2000000000000002</v>
      </c>
      <c r="H1689" s="34">
        <f>O1689+V1689+AC1689+AJ1689+AQ1689</f>
        <v>0</v>
      </c>
      <c r="I1689" s="34">
        <f>J1689+K1689+L1689</f>
        <v>32347.1</v>
      </c>
      <c r="J1689" s="34">
        <f>Q1689+X1689+AE1689+AL1689+AS1689</f>
        <v>0</v>
      </c>
      <c r="K1689" s="34">
        <f>R1689+Y1689+AF1689+AM1689+AT1689</f>
        <v>0</v>
      </c>
      <c r="L1689" s="34">
        <f>S1689+Z1689+AG1689+AN1689+AU1689</f>
        <v>32347.1</v>
      </c>
      <c r="M1689" s="34">
        <f>T1689+AA1689+AH1689+AO1689+AV1689</f>
        <v>0</v>
      </c>
      <c r="N1689" s="37">
        <v>2.2000000000000002</v>
      </c>
      <c r="O1689" s="37">
        <v>0</v>
      </c>
      <c r="P1689" s="34">
        <f>Q1689+R1689+S1689</f>
        <v>20110.59</v>
      </c>
      <c r="Q1689" s="34">
        <v>0</v>
      </c>
      <c r="R1689" s="34">
        <v>0</v>
      </c>
      <c r="S1689" s="37">
        <v>20110.59</v>
      </c>
      <c r="T1689" s="34">
        <v>0</v>
      </c>
      <c r="U1689" s="37">
        <v>0</v>
      </c>
      <c r="V1689" s="37">
        <v>0</v>
      </c>
      <c r="W1689" s="34">
        <f>X1689+Y1689+Z1689</f>
        <v>12236.51</v>
      </c>
      <c r="X1689" s="34">
        <v>0</v>
      </c>
      <c r="Y1689" s="34">
        <v>0</v>
      </c>
      <c r="Z1689" s="37">
        <v>12236.51</v>
      </c>
      <c r="AA1689" s="34">
        <v>0</v>
      </c>
      <c r="AB1689" s="37">
        <v>0</v>
      </c>
      <c r="AC1689" s="37">
        <v>0</v>
      </c>
      <c r="AD1689" s="34">
        <f>AE1689+AF1689+AG1689</f>
        <v>0</v>
      </c>
      <c r="AE1689" s="34">
        <v>0</v>
      </c>
      <c r="AF1689" s="34">
        <v>0</v>
      </c>
      <c r="AG1689" s="37">
        <v>0</v>
      </c>
      <c r="AH1689" s="34">
        <v>0</v>
      </c>
      <c r="AI1689" s="37">
        <v>0</v>
      </c>
      <c r="AJ1689" s="37">
        <v>0</v>
      </c>
      <c r="AK1689" s="34">
        <f>AL1689+AM1689+AN1689</f>
        <v>0</v>
      </c>
      <c r="AL1689" s="34">
        <v>0</v>
      </c>
      <c r="AM1689" s="34">
        <v>0</v>
      </c>
      <c r="AN1689" s="37">
        <v>0</v>
      </c>
      <c r="AO1689" s="34">
        <v>0</v>
      </c>
      <c r="AP1689" s="34">
        <v>0</v>
      </c>
      <c r="AQ1689" s="34">
        <v>0</v>
      </c>
      <c r="AR1689" s="34">
        <f>AS1689+AT1689+AU1689</f>
        <v>0</v>
      </c>
      <c r="AS1689" s="34">
        <v>0</v>
      </c>
      <c r="AT1689" s="34">
        <v>0</v>
      </c>
      <c r="AU1689" s="34">
        <v>0</v>
      </c>
      <c r="AV1689" s="34">
        <v>0</v>
      </c>
    </row>
    <row r="1690" spans="1:48" ht="38.25" x14ac:dyDescent="0.5">
      <c r="A1690" s="53"/>
      <c r="B1690" s="54" t="s">
        <v>1462</v>
      </c>
      <c r="C1690" s="38"/>
      <c r="D1690" s="63"/>
      <c r="E1690" s="63"/>
      <c r="F1690" s="39">
        <f t="shared" ref="F1690:O1690" si="1468">SUM(F1691:F1696)</f>
        <v>82317.827319999997</v>
      </c>
      <c r="G1690" s="39">
        <f t="shared" si="1468"/>
        <v>7.4219999999999997</v>
      </c>
      <c r="H1690" s="39">
        <f t="shared" si="1468"/>
        <v>6</v>
      </c>
      <c r="I1690" s="39">
        <f t="shared" si="1468"/>
        <v>62071.02</v>
      </c>
      <c r="J1690" s="39">
        <f t="shared" si="1468"/>
        <v>0</v>
      </c>
      <c r="K1690" s="39">
        <f t="shared" si="1468"/>
        <v>0</v>
      </c>
      <c r="L1690" s="39">
        <f t="shared" si="1468"/>
        <v>62071.02</v>
      </c>
      <c r="M1690" s="39">
        <f t="shared" si="1468"/>
        <v>0</v>
      </c>
      <c r="N1690" s="39">
        <f t="shared" si="1468"/>
        <v>3.4220000000000002</v>
      </c>
      <c r="O1690" s="39">
        <f t="shared" si="1468"/>
        <v>0</v>
      </c>
      <c r="P1690" s="39">
        <f t="shared" ref="P1690:V1690" si="1469">SUM(P1691:P1696)</f>
        <v>5181.7700000000004</v>
      </c>
      <c r="Q1690" s="39">
        <f t="shared" si="1469"/>
        <v>0</v>
      </c>
      <c r="R1690" s="39">
        <f t="shared" si="1469"/>
        <v>0</v>
      </c>
      <c r="S1690" s="39">
        <f t="shared" si="1469"/>
        <v>5181.7700000000004</v>
      </c>
      <c r="T1690" s="39">
        <f t="shared" si="1469"/>
        <v>0</v>
      </c>
      <c r="U1690" s="39">
        <f t="shared" si="1469"/>
        <v>3.9999999999999996</v>
      </c>
      <c r="V1690" s="39">
        <f t="shared" si="1469"/>
        <v>6</v>
      </c>
      <c r="W1690" s="39">
        <f t="shared" ref="W1690:AC1690" si="1470">SUM(W1691:W1696)</f>
        <v>38001.159999999996</v>
      </c>
      <c r="X1690" s="39">
        <f t="shared" si="1470"/>
        <v>0</v>
      </c>
      <c r="Y1690" s="39">
        <f t="shared" si="1470"/>
        <v>0</v>
      </c>
      <c r="Z1690" s="39">
        <f t="shared" si="1470"/>
        <v>38001.159999999996</v>
      </c>
      <c r="AA1690" s="39">
        <f t="shared" si="1470"/>
        <v>0</v>
      </c>
      <c r="AB1690" s="39">
        <f t="shared" si="1470"/>
        <v>0</v>
      </c>
      <c r="AC1690" s="39">
        <f t="shared" si="1470"/>
        <v>0</v>
      </c>
      <c r="AD1690" s="39">
        <f t="shared" ref="AD1690:AJ1690" si="1471">SUM(AD1691:AD1696)</f>
        <v>18888.09</v>
      </c>
      <c r="AE1690" s="39">
        <f t="shared" si="1471"/>
        <v>0</v>
      </c>
      <c r="AF1690" s="39">
        <f t="shared" si="1471"/>
        <v>0</v>
      </c>
      <c r="AG1690" s="39">
        <f t="shared" si="1471"/>
        <v>18888.09</v>
      </c>
      <c r="AH1690" s="39">
        <f t="shared" si="1471"/>
        <v>0</v>
      </c>
      <c r="AI1690" s="39">
        <f t="shared" si="1471"/>
        <v>0</v>
      </c>
      <c r="AJ1690" s="39">
        <f t="shared" si="1471"/>
        <v>0</v>
      </c>
      <c r="AK1690" s="39">
        <f t="shared" ref="AK1690:AQ1690" si="1472">SUM(AK1691:AK1696)</f>
        <v>0</v>
      </c>
      <c r="AL1690" s="39">
        <f t="shared" si="1472"/>
        <v>0</v>
      </c>
      <c r="AM1690" s="39">
        <f t="shared" si="1472"/>
        <v>0</v>
      </c>
      <c r="AN1690" s="39">
        <f t="shared" si="1472"/>
        <v>0</v>
      </c>
      <c r="AO1690" s="39">
        <f t="shared" si="1472"/>
        <v>0</v>
      </c>
      <c r="AP1690" s="39">
        <f t="shared" si="1472"/>
        <v>0</v>
      </c>
      <c r="AQ1690" s="39">
        <f t="shared" si="1472"/>
        <v>0</v>
      </c>
      <c r="AR1690" s="39">
        <f t="shared" ref="AR1690:AV1690" si="1473">SUM(AR1691:AR1696)</f>
        <v>0</v>
      </c>
      <c r="AS1690" s="39">
        <f t="shared" si="1473"/>
        <v>0</v>
      </c>
      <c r="AT1690" s="39">
        <f t="shared" si="1473"/>
        <v>0</v>
      </c>
      <c r="AU1690" s="39">
        <f t="shared" si="1473"/>
        <v>0</v>
      </c>
      <c r="AV1690" s="39">
        <f t="shared" si="1473"/>
        <v>0</v>
      </c>
    </row>
    <row r="1691" spans="1:48" ht="229.5" x14ac:dyDescent="0.5">
      <c r="A1691" s="53">
        <v>1543</v>
      </c>
      <c r="B1691" s="56" t="s">
        <v>3193</v>
      </c>
      <c r="C1691" s="34" t="s">
        <v>3194</v>
      </c>
      <c r="D1691" s="57">
        <v>2015</v>
      </c>
      <c r="E1691" s="57">
        <v>2020</v>
      </c>
      <c r="F1691" s="36">
        <v>20028.567320000002</v>
      </c>
      <c r="G1691" s="34">
        <f t="shared" ref="G1691:H1696" si="1474">N1691+U1691+AB1691+AI1691+AP1691</f>
        <v>3.4220000000000002</v>
      </c>
      <c r="H1691" s="34">
        <f t="shared" si="1474"/>
        <v>0</v>
      </c>
      <c r="I1691" s="34">
        <f t="shared" ref="I1691:I1696" si="1475">J1691+K1691+L1691</f>
        <v>3527.53</v>
      </c>
      <c r="J1691" s="34">
        <f t="shared" ref="J1691:M1696" si="1476">Q1691+X1691+AE1691+AL1691+AS1691</f>
        <v>0</v>
      </c>
      <c r="K1691" s="34">
        <f t="shared" si="1476"/>
        <v>0</v>
      </c>
      <c r="L1691" s="34">
        <f t="shared" si="1476"/>
        <v>3527.53</v>
      </c>
      <c r="M1691" s="34">
        <f t="shared" si="1476"/>
        <v>0</v>
      </c>
      <c r="N1691" s="37">
        <v>3.4220000000000002</v>
      </c>
      <c r="O1691" s="40">
        <v>0</v>
      </c>
      <c r="P1691" s="34">
        <f t="shared" ref="P1691:P1696" si="1477">Q1691+R1691+S1691</f>
        <v>3527.53</v>
      </c>
      <c r="Q1691" s="34">
        <v>0</v>
      </c>
      <c r="R1691" s="34">
        <v>0</v>
      </c>
      <c r="S1691" s="37">
        <v>3527.53</v>
      </c>
      <c r="T1691" s="34">
        <v>0</v>
      </c>
      <c r="U1691" s="37">
        <v>0</v>
      </c>
      <c r="V1691" s="37">
        <v>0</v>
      </c>
      <c r="W1691" s="34">
        <f t="shared" ref="W1691:W1696" si="1478">X1691+Y1691+Z1691</f>
        <v>0</v>
      </c>
      <c r="X1691" s="34">
        <v>0</v>
      </c>
      <c r="Y1691" s="34">
        <v>0</v>
      </c>
      <c r="Z1691" s="37">
        <v>0</v>
      </c>
      <c r="AA1691" s="34">
        <v>0</v>
      </c>
      <c r="AB1691" s="37">
        <v>0</v>
      </c>
      <c r="AC1691" s="37">
        <v>0</v>
      </c>
      <c r="AD1691" s="34">
        <f t="shared" ref="AD1691:AD1696" si="1479">AE1691+AF1691+AG1691</f>
        <v>0</v>
      </c>
      <c r="AE1691" s="34">
        <v>0</v>
      </c>
      <c r="AF1691" s="34">
        <v>0</v>
      </c>
      <c r="AG1691" s="37">
        <v>0</v>
      </c>
      <c r="AH1691" s="34">
        <v>0</v>
      </c>
      <c r="AI1691" s="37">
        <v>0</v>
      </c>
      <c r="AJ1691" s="37">
        <v>0</v>
      </c>
      <c r="AK1691" s="34">
        <f t="shared" ref="AK1691:AK1696" si="1480">AL1691+AM1691+AN1691</f>
        <v>0</v>
      </c>
      <c r="AL1691" s="34">
        <v>0</v>
      </c>
      <c r="AM1691" s="34">
        <v>0</v>
      </c>
      <c r="AN1691" s="37">
        <v>0</v>
      </c>
      <c r="AO1691" s="34">
        <v>0</v>
      </c>
      <c r="AP1691" s="34">
        <v>0</v>
      </c>
      <c r="AQ1691" s="34">
        <v>0</v>
      </c>
      <c r="AR1691" s="34">
        <f t="shared" ref="AR1691:AR1696" si="1481">AS1691+AT1691+AU1691</f>
        <v>0</v>
      </c>
      <c r="AS1691" s="34">
        <v>0</v>
      </c>
      <c r="AT1691" s="34">
        <v>0</v>
      </c>
      <c r="AU1691" s="34">
        <v>0</v>
      </c>
      <c r="AV1691" s="34">
        <v>0</v>
      </c>
    </row>
    <row r="1692" spans="1:48" ht="153" x14ac:dyDescent="0.5">
      <c r="A1692" s="53">
        <v>1544</v>
      </c>
      <c r="B1692" s="56" t="s">
        <v>3195</v>
      </c>
      <c r="C1692" s="34" t="s">
        <v>3196</v>
      </c>
      <c r="D1692" s="57" t="s">
        <v>2927</v>
      </c>
      <c r="E1692" s="57">
        <v>2021</v>
      </c>
      <c r="F1692" s="36">
        <v>6455.08</v>
      </c>
      <c r="G1692" s="34">
        <f t="shared" si="1474"/>
        <v>0.5</v>
      </c>
      <c r="H1692" s="34">
        <f t="shared" si="1474"/>
        <v>0</v>
      </c>
      <c r="I1692" s="34">
        <f t="shared" si="1475"/>
        <v>6114.42</v>
      </c>
      <c r="J1692" s="34">
        <f t="shared" si="1476"/>
        <v>0</v>
      </c>
      <c r="K1692" s="34">
        <f t="shared" si="1476"/>
        <v>0</v>
      </c>
      <c r="L1692" s="34">
        <f t="shared" si="1476"/>
        <v>6114.42</v>
      </c>
      <c r="M1692" s="34">
        <f t="shared" si="1476"/>
        <v>0</v>
      </c>
      <c r="N1692" s="37">
        <v>0</v>
      </c>
      <c r="O1692" s="40">
        <v>0</v>
      </c>
      <c r="P1692" s="34">
        <f t="shared" si="1477"/>
        <v>396.55</v>
      </c>
      <c r="Q1692" s="34">
        <v>0</v>
      </c>
      <c r="R1692" s="34">
        <v>0</v>
      </c>
      <c r="S1692" s="37">
        <v>396.55</v>
      </c>
      <c r="T1692" s="34">
        <v>0</v>
      </c>
      <c r="U1692" s="37">
        <v>0.5</v>
      </c>
      <c r="V1692" s="37">
        <v>0</v>
      </c>
      <c r="W1692" s="34">
        <f t="shared" si="1478"/>
        <v>5717.87</v>
      </c>
      <c r="X1692" s="34">
        <v>0</v>
      </c>
      <c r="Y1692" s="34">
        <v>0</v>
      </c>
      <c r="Z1692" s="37">
        <v>5717.87</v>
      </c>
      <c r="AA1692" s="34">
        <v>0</v>
      </c>
      <c r="AB1692" s="34">
        <v>0</v>
      </c>
      <c r="AC1692" s="34">
        <v>0</v>
      </c>
      <c r="AD1692" s="34">
        <f t="shared" si="1479"/>
        <v>0</v>
      </c>
      <c r="AE1692" s="34">
        <v>0</v>
      </c>
      <c r="AF1692" s="34">
        <v>0</v>
      </c>
      <c r="AG1692" s="34">
        <v>0</v>
      </c>
      <c r="AH1692" s="34">
        <v>0</v>
      </c>
      <c r="AI1692" s="34">
        <v>0</v>
      </c>
      <c r="AJ1692" s="34">
        <v>0</v>
      </c>
      <c r="AK1692" s="34">
        <f t="shared" si="1480"/>
        <v>0</v>
      </c>
      <c r="AL1692" s="34">
        <v>0</v>
      </c>
      <c r="AM1692" s="34">
        <v>0</v>
      </c>
      <c r="AN1692" s="34">
        <v>0</v>
      </c>
      <c r="AO1692" s="34">
        <v>0</v>
      </c>
      <c r="AP1692" s="34">
        <v>0</v>
      </c>
      <c r="AQ1692" s="34">
        <v>0</v>
      </c>
      <c r="AR1692" s="34">
        <f t="shared" si="1481"/>
        <v>0</v>
      </c>
      <c r="AS1692" s="34">
        <v>0</v>
      </c>
      <c r="AT1692" s="34">
        <v>0</v>
      </c>
      <c r="AU1692" s="34">
        <v>0</v>
      </c>
      <c r="AV1692" s="34">
        <v>0</v>
      </c>
    </row>
    <row r="1693" spans="1:48" ht="229.5" x14ac:dyDescent="0.5">
      <c r="A1693" s="53">
        <v>1545</v>
      </c>
      <c r="B1693" s="56" t="s">
        <v>3197</v>
      </c>
      <c r="C1693" s="34" t="s">
        <v>3198</v>
      </c>
      <c r="D1693" s="57">
        <v>2019</v>
      </c>
      <c r="E1693" s="57">
        <v>2021</v>
      </c>
      <c r="F1693" s="36">
        <v>22567.84</v>
      </c>
      <c r="G1693" s="34">
        <f t="shared" si="1474"/>
        <v>0.82</v>
      </c>
      <c r="H1693" s="34">
        <f t="shared" si="1474"/>
        <v>2</v>
      </c>
      <c r="I1693" s="34">
        <f t="shared" si="1475"/>
        <v>22288.06</v>
      </c>
      <c r="J1693" s="34">
        <f t="shared" si="1476"/>
        <v>0</v>
      </c>
      <c r="K1693" s="34">
        <f t="shared" si="1476"/>
        <v>0</v>
      </c>
      <c r="L1693" s="34">
        <f t="shared" si="1476"/>
        <v>22288.06</v>
      </c>
      <c r="M1693" s="34">
        <f t="shared" si="1476"/>
        <v>0</v>
      </c>
      <c r="N1693" s="37">
        <v>0</v>
      </c>
      <c r="O1693" s="37">
        <v>0</v>
      </c>
      <c r="P1693" s="34">
        <f t="shared" si="1477"/>
        <v>279.77999999999997</v>
      </c>
      <c r="Q1693" s="34">
        <v>0</v>
      </c>
      <c r="R1693" s="34">
        <v>0</v>
      </c>
      <c r="S1693" s="37">
        <v>279.77999999999997</v>
      </c>
      <c r="T1693" s="34">
        <v>0</v>
      </c>
      <c r="U1693" s="37">
        <v>0.82</v>
      </c>
      <c r="V1693" s="37">
        <v>2</v>
      </c>
      <c r="W1693" s="34">
        <f t="shared" si="1478"/>
        <v>3120.19</v>
      </c>
      <c r="X1693" s="34">
        <v>0</v>
      </c>
      <c r="Y1693" s="34">
        <v>0</v>
      </c>
      <c r="Z1693" s="37">
        <v>3120.19</v>
      </c>
      <c r="AA1693" s="34">
        <v>0</v>
      </c>
      <c r="AB1693" s="37">
        <v>0</v>
      </c>
      <c r="AC1693" s="37">
        <v>0</v>
      </c>
      <c r="AD1693" s="34">
        <f t="shared" si="1479"/>
        <v>18888.09</v>
      </c>
      <c r="AE1693" s="34">
        <v>0</v>
      </c>
      <c r="AF1693" s="34">
        <v>0</v>
      </c>
      <c r="AG1693" s="37">
        <v>18888.09</v>
      </c>
      <c r="AH1693" s="34">
        <v>0</v>
      </c>
      <c r="AI1693" s="37">
        <v>0</v>
      </c>
      <c r="AJ1693" s="37">
        <v>0</v>
      </c>
      <c r="AK1693" s="34">
        <f t="shared" si="1480"/>
        <v>0</v>
      </c>
      <c r="AL1693" s="34">
        <v>0</v>
      </c>
      <c r="AM1693" s="34">
        <v>0</v>
      </c>
      <c r="AN1693" s="37">
        <v>0</v>
      </c>
      <c r="AO1693" s="34">
        <v>0</v>
      </c>
      <c r="AP1693" s="34">
        <v>0</v>
      </c>
      <c r="AQ1693" s="34">
        <v>0</v>
      </c>
      <c r="AR1693" s="34">
        <f t="shared" si="1481"/>
        <v>0</v>
      </c>
      <c r="AS1693" s="34">
        <v>0</v>
      </c>
      <c r="AT1693" s="34">
        <v>0</v>
      </c>
      <c r="AU1693" s="34">
        <v>0</v>
      </c>
      <c r="AV1693" s="34">
        <v>0</v>
      </c>
    </row>
    <row r="1694" spans="1:48" ht="114.75" x14ac:dyDescent="0.5">
      <c r="A1694" s="53">
        <v>1546</v>
      </c>
      <c r="B1694" s="56" t="s">
        <v>3199</v>
      </c>
      <c r="C1694" s="34" t="s">
        <v>3200</v>
      </c>
      <c r="D1694" s="57">
        <v>2020</v>
      </c>
      <c r="E1694" s="57">
        <v>2021</v>
      </c>
      <c r="F1694" s="36">
        <v>15308.75</v>
      </c>
      <c r="G1694" s="34">
        <f t="shared" si="1474"/>
        <v>0.48</v>
      </c>
      <c r="H1694" s="34">
        <f t="shared" si="1474"/>
        <v>3.2</v>
      </c>
      <c r="I1694" s="34">
        <f t="shared" si="1475"/>
        <v>12183.42</v>
      </c>
      <c r="J1694" s="34">
        <f t="shared" si="1476"/>
        <v>0</v>
      </c>
      <c r="K1694" s="34">
        <f t="shared" si="1476"/>
        <v>0</v>
      </c>
      <c r="L1694" s="34">
        <f t="shared" si="1476"/>
        <v>12183.42</v>
      </c>
      <c r="M1694" s="34">
        <f t="shared" si="1476"/>
        <v>0</v>
      </c>
      <c r="N1694" s="37">
        <v>0</v>
      </c>
      <c r="O1694" s="37">
        <v>0</v>
      </c>
      <c r="P1694" s="34">
        <f t="shared" si="1477"/>
        <v>223.28</v>
      </c>
      <c r="Q1694" s="34">
        <v>0</v>
      </c>
      <c r="R1694" s="34">
        <v>0</v>
      </c>
      <c r="S1694" s="37">
        <v>223.28</v>
      </c>
      <c r="T1694" s="34">
        <v>0</v>
      </c>
      <c r="U1694" s="37">
        <v>0.48</v>
      </c>
      <c r="V1694" s="37">
        <v>3.2</v>
      </c>
      <c r="W1694" s="34">
        <f t="shared" si="1478"/>
        <v>11960.14</v>
      </c>
      <c r="X1694" s="34">
        <v>0</v>
      </c>
      <c r="Y1694" s="34">
        <v>0</v>
      </c>
      <c r="Z1694" s="37">
        <v>11960.14</v>
      </c>
      <c r="AA1694" s="34">
        <v>0</v>
      </c>
      <c r="AB1694" s="37">
        <v>0</v>
      </c>
      <c r="AC1694" s="37">
        <v>0</v>
      </c>
      <c r="AD1694" s="34">
        <f t="shared" si="1479"/>
        <v>0</v>
      </c>
      <c r="AE1694" s="34">
        <v>0</v>
      </c>
      <c r="AF1694" s="34">
        <v>0</v>
      </c>
      <c r="AG1694" s="37">
        <v>0</v>
      </c>
      <c r="AH1694" s="34">
        <v>0</v>
      </c>
      <c r="AI1694" s="37">
        <v>0</v>
      </c>
      <c r="AJ1694" s="37">
        <v>0</v>
      </c>
      <c r="AK1694" s="34">
        <f t="shared" si="1480"/>
        <v>0</v>
      </c>
      <c r="AL1694" s="34">
        <v>0</v>
      </c>
      <c r="AM1694" s="34">
        <v>0</v>
      </c>
      <c r="AN1694" s="37">
        <v>0</v>
      </c>
      <c r="AO1694" s="34">
        <v>0</v>
      </c>
      <c r="AP1694" s="34">
        <v>0</v>
      </c>
      <c r="AQ1694" s="34">
        <v>0</v>
      </c>
      <c r="AR1694" s="34">
        <f t="shared" si="1481"/>
        <v>0</v>
      </c>
      <c r="AS1694" s="34">
        <v>0</v>
      </c>
      <c r="AT1694" s="34">
        <v>0</v>
      </c>
      <c r="AU1694" s="34">
        <v>0</v>
      </c>
      <c r="AV1694" s="34">
        <v>0</v>
      </c>
    </row>
    <row r="1695" spans="1:48" ht="267.75" x14ac:dyDescent="0.5">
      <c r="A1695" s="53">
        <v>1547</v>
      </c>
      <c r="B1695" s="50" t="s">
        <v>3201</v>
      </c>
      <c r="C1695" s="51" t="s">
        <v>3202</v>
      </c>
      <c r="D1695" s="52">
        <v>2020</v>
      </c>
      <c r="E1695" s="52">
        <v>2021</v>
      </c>
      <c r="F1695" s="33">
        <v>11739.7</v>
      </c>
      <c r="G1695" s="34">
        <f t="shared" si="1474"/>
        <v>1.9</v>
      </c>
      <c r="H1695" s="34">
        <f t="shared" si="1474"/>
        <v>0.8</v>
      </c>
      <c r="I1695" s="34">
        <f t="shared" si="1475"/>
        <v>11739.699999999999</v>
      </c>
      <c r="J1695" s="34">
        <f t="shared" si="1476"/>
        <v>0</v>
      </c>
      <c r="K1695" s="34">
        <f t="shared" si="1476"/>
        <v>0</v>
      </c>
      <c r="L1695" s="34">
        <f t="shared" si="1476"/>
        <v>11739.699999999999</v>
      </c>
      <c r="M1695" s="34">
        <f t="shared" si="1476"/>
        <v>0</v>
      </c>
      <c r="N1695" s="34">
        <v>0</v>
      </c>
      <c r="O1695" s="34">
        <v>0</v>
      </c>
      <c r="P1695" s="34">
        <f t="shared" si="1477"/>
        <v>464.8</v>
      </c>
      <c r="Q1695" s="34">
        <v>0</v>
      </c>
      <c r="R1695" s="34">
        <v>0</v>
      </c>
      <c r="S1695" s="34">
        <v>464.8</v>
      </c>
      <c r="T1695" s="34">
        <v>0</v>
      </c>
      <c r="U1695" s="34">
        <v>1.9</v>
      </c>
      <c r="V1695" s="34">
        <v>0.8</v>
      </c>
      <c r="W1695" s="34">
        <f t="shared" si="1478"/>
        <v>11274.9</v>
      </c>
      <c r="X1695" s="34">
        <v>0</v>
      </c>
      <c r="Y1695" s="34">
        <v>0</v>
      </c>
      <c r="Z1695" s="34">
        <v>11274.9</v>
      </c>
      <c r="AA1695" s="34">
        <v>0</v>
      </c>
      <c r="AB1695" s="34">
        <v>0</v>
      </c>
      <c r="AC1695" s="34">
        <v>0</v>
      </c>
      <c r="AD1695" s="34">
        <f t="shared" si="1479"/>
        <v>0</v>
      </c>
      <c r="AE1695" s="34">
        <v>0</v>
      </c>
      <c r="AF1695" s="34">
        <v>0</v>
      </c>
      <c r="AG1695" s="34">
        <v>0</v>
      </c>
      <c r="AH1695" s="34">
        <v>0</v>
      </c>
      <c r="AI1695" s="34">
        <v>0</v>
      </c>
      <c r="AJ1695" s="34">
        <v>0</v>
      </c>
      <c r="AK1695" s="34">
        <f t="shared" si="1480"/>
        <v>0</v>
      </c>
      <c r="AL1695" s="34">
        <v>0</v>
      </c>
      <c r="AM1695" s="34">
        <v>0</v>
      </c>
      <c r="AN1695" s="34">
        <v>0</v>
      </c>
      <c r="AO1695" s="34">
        <v>0</v>
      </c>
      <c r="AP1695" s="34">
        <v>0</v>
      </c>
      <c r="AQ1695" s="34">
        <v>0</v>
      </c>
      <c r="AR1695" s="34">
        <f t="shared" si="1481"/>
        <v>0</v>
      </c>
      <c r="AS1695" s="34">
        <v>0</v>
      </c>
      <c r="AT1695" s="34">
        <v>0</v>
      </c>
      <c r="AU1695" s="34">
        <v>0</v>
      </c>
      <c r="AV1695" s="34">
        <v>0</v>
      </c>
    </row>
    <row r="1696" spans="1:48" ht="153" x14ac:dyDescent="0.5">
      <c r="A1696" s="53">
        <v>1548</v>
      </c>
      <c r="B1696" s="50" t="s">
        <v>3203</v>
      </c>
      <c r="C1696" s="51" t="s">
        <v>3204</v>
      </c>
      <c r="D1696" s="52">
        <v>2020</v>
      </c>
      <c r="E1696" s="52">
        <v>2021</v>
      </c>
      <c r="F1696" s="33">
        <v>6217.89</v>
      </c>
      <c r="G1696" s="34">
        <f t="shared" si="1474"/>
        <v>0.3</v>
      </c>
      <c r="H1696" s="34">
        <f t="shared" si="1474"/>
        <v>0</v>
      </c>
      <c r="I1696" s="34">
        <f t="shared" si="1475"/>
        <v>6217.89</v>
      </c>
      <c r="J1696" s="34">
        <f t="shared" si="1476"/>
        <v>0</v>
      </c>
      <c r="K1696" s="34">
        <f t="shared" si="1476"/>
        <v>0</v>
      </c>
      <c r="L1696" s="34">
        <f t="shared" si="1476"/>
        <v>6217.89</v>
      </c>
      <c r="M1696" s="34">
        <f t="shared" si="1476"/>
        <v>0</v>
      </c>
      <c r="N1696" s="34">
        <v>0</v>
      </c>
      <c r="O1696" s="34">
        <v>0</v>
      </c>
      <c r="P1696" s="34">
        <f t="shared" si="1477"/>
        <v>289.83</v>
      </c>
      <c r="Q1696" s="34">
        <v>0</v>
      </c>
      <c r="R1696" s="34">
        <v>0</v>
      </c>
      <c r="S1696" s="34">
        <v>289.83</v>
      </c>
      <c r="T1696" s="34">
        <v>0</v>
      </c>
      <c r="U1696" s="34">
        <v>0.3</v>
      </c>
      <c r="V1696" s="34">
        <v>0</v>
      </c>
      <c r="W1696" s="34">
        <f t="shared" si="1478"/>
        <v>5928.06</v>
      </c>
      <c r="X1696" s="34">
        <v>0</v>
      </c>
      <c r="Y1696" s="34">
        <v>0</v>
      </c>
      <c r="Z1696" s="34">
        <v>5928.06</v>
      </c>
      <c r="AA1696" s="34">
        <v>0</v>
      </c>
      <c r="AB1696" s="34">
        <v>0</v>
      </c>
      <c r="AC1696" s="34">
        <v>0</v>
      </c>
      <c r="AD1696" s="34">
        <f t="shared" si="1479"/>
        <v>0</v>
      </c>
      <c r="AE1696" s="34">
        <v>0</v>
      </c>
      <c r="AF1696" s="34">
        <v>0</v>
      </c>
      <c r="AG1696" s="34">
        <v>0</v>
      </c>
      <c r="AH1696" s="34">
        <v>0</v>
      </c>
      <c r="AI1696" s="34">
        <v>0</v>
      </c>
      <c r="AJ1696" s="34">
        <v>0</v>
      </c>
      <c r="AK1696" s="34">
        <f t="shared" si="1480"/>
        <v>0</v>
      </c>
      <c r="AL1696" s="34">
        <v>0</v>
      </c>
      <c r="AM1696" s="34">
        <v>0</v>
      </c>
      <c r="AN1696" s="34">
        <v>0</v>
      </c>
      <c r="AO1696" s="34">
        <v>0</v>
      </c>
      <c r="AP1696" s="34">
        <v>0</v>
      </c>
      <c r="AQ1696" s="34">
        <v>0</v>
      </c>
      <c r="AR1696" s="34">
        <f t="shared" si="1481"/>
        <v>0</v>
      </c>
      <c r="AS1696" s="34">
        <v>0</v>
      </c>
      <c r="AT1696" s="34">
        <v>0</v>
      </c>
      <c r="AU1696" s="34">
        <v>0</v>
      </c>
      <c r="AV1696" s="34">
        <v>0</v>
      </c>
    </row>
    <row r="1697" spans="1:48" ht="38.25" x14ac:dyDescent="0.5">
      <c r="A1697" s="53"/>
      <c r="B1697" s="54" t="s">
        <v>1154</v>
      </c>
      <c r="C1697" s="38"/>
      <c r="D1697" s="63"/>
      <c r="E1697" s="63"/>
      <c r="F1697" s="39">
        <f t="shared" ref="F1697:AV1697" si="1482">SUM(F1698:F1702)</f>
        <v>34881.16158</v>
      </c>
      <c r="G1697" s="39">
        <f t="shared" si="1482"/>
        <v>2.3279999999999998</v>
      </c>
      <c r="H1697" s="39">
        <f t="shared" si="1482"/>
        <v>2.06</v>
      </c>
      <c r="I1697" s="39">
        <f t="shared" si="1482"/>
        <v>32406.590000000004</v>
      </c>
      <c r="J1697" s="39">
        <f t="shared" si="1482"/>
        <v>0</v>
      </c>
      <c r="K1697" s="39">
        <f t="shared" si="1482"/>
        <v>0</v>
      </c>
      <c r="L1697" s="39">
        <f t="shared" si="1482"/>
        <v>32406.590000000004</v>
      </c>
      <c r="M1697" s="39">
        <f t="shared" si="1482"/>
        <v>0</v>
      </c>
      <c r="N1697" s="39">
        <f t="shared" si="1482"/>
        <v>2.3279999999999998</v>
      </c>
      <c r="O1697" s="39">
        <f t="shared" si="1482"/>
        <v>2.06</v>
      </c>
      <c r="P1697" s="39">
        <f t="shared" si="1482"/>
        <v>31813.79</v>
      </c>
      <c r="Q1697" s="39">
        <f t="shared" si="1482"/>
        <v>0</v>
      </c>
      <c r="R1697" s="39">
        <f t="shared" si="1482"/>
        <v>0</v>
      </c>
      <c r="S1697" s="39">
        <f t="shared" si="1482"/>
        <v>31813.79</v>
      </c>
      <c r="T1697" s="39">
        <f t="shared" si="1482"/>
        <v>0</v>
      </c>
      <c r="U1697" s="39">
        <f>SUM(U1698:U1702)</f>
        <v>0</v>
      </c>
      <c r="V1697" s="39">
        <f t="shared" si="1482"/>
        <v>0</v>
      </c>
      <c r="W1697" s="39">
        <f t="shared" si="1482"/>
        <v>592.79999999999995</v>
      </c>
      <c r="X1697" s="39">
        <f t="shared" si="1482"/>
        <v>0</v>
      </c>
      <c r="Y1697" s="39">
        <f t="shared" si="1482"/>
        <v>0</v>
      </c>
      <c r="Z1697" s="39">
        <f t="shared" si="1482"/>
        <v>592.79999999999995</v>
      </c>
      <c r="AA1697" s="39">
        <f t="shared" si="1482"/>
        <v>0</v>
      </c>
      <c r="AB1697" s="39">
        <f t="shared" si="1482"/>
        <v>0</v>
      </c>
      <c r="AC1697" s="39">
        <f t="shared" si="1482"/>
        <v>0</v>
      </c>
      <c r="AD1697" s="39">
        <f t="shared" si="1482"/>
        <v>0</v>
      </c>
      <c r="AE1697" s="39">
        <f t="shared" si="1482"/>
        <v>0</v>
      </c>
      <c r="AF1697" s="39">
        <f t="shared" si="1482"/>
        <v>0</v>
      </c>
      <c r="AG1697" s="39">
        <f t="shared" si="1482"/>
        <v>0</v>
      </c>
      <c r="AH1697" s="39">
        <f t="shared" si="1482"/>
        <v>0</v>
      </c>
      <c r="AI1697" s="39">
        <f t="shared" si="1482"/>
        <v>0</v>
      </c>
      <c r="AJ1697" s="39">
        <f t="shared" si="1482"/>
        <v>0</v>
      </c>
      <c r="AK1697" s="39">
        <f t="shared" si="1482"/>
        <v>0</v>
      </c>
      <c r="AL1697" s="39">
        <f t="shared" si="1482"/>
        <v>0</v>
      </c>
      <c r="AM1697" s="39">
        <f t="shared" si="1482"/>
        <v>0</v>
      </c>
      <c r="AN1697" s="39">
        <f t="shared" si="1482"/>
        <v>0</v>
      </c>
      <c r="AO1697" s="39">
        <f t="shared" si="1482"/>
        <v>0</v>
      </c>
      <c r="AP1697" s="39">
        <f t="shared" si="1482"/>
        <v>0</v>
      </c>
      <c r="AQ1697" s="39">
        <f t="shared" si="1482"/>
        <v>0</v>
      </c>
      <c r="AR1697" s="39">
        <f t="shared" si="1482"/>
        <v>0</v>
      </c>
      <c r="AS1697" s="39">
        <f t="shared" si="1482"/>
        <v>0</v>
      </c>
      <c r="AT1697" s="39">
        <f t="shared" si="1482"/>
        <v>0</v>
      </c>
      <c r="AU1697" s="39">
        <f t="shared" si="1482"/>
        <v>0</v>
      </c>
      <c r="AV1697" s="39">
        <f t="shared" si="1482"/>
        <v>0</v>
      </c>
    </row>
    <row r="1698" spans="1:48" ht="114.75" x14ac:dyDescent="0.5">
      <c r="A1698" s="53">
        <v>1549</v>
      </c>
      <c r="B1698" s="56" t="s">
        <v>3205</v>
      </c>
      <c r="C1698" s="34" t="s">
        <v>3206</v>
      </c>
      <c r="D1698" s="57">
        <v>2018</v>
      </c>
      <c r="E1698" s="57">
        <v>2020</v>
      </c>
      <c r="F1698" s="36">
        <v>18366.8825</v>
      </c>
      <c r="G1698" s="34">
        <f t="shared" ref="G1698:H1702" si="1483">N1698+U1698+AB1698+AI1698+AP1698</f>
        <v>1.6439999999999999</v>
      </c>
      <c r="H1698" s="34">
        <f t="shared" si="1483"/>
        <v>1.26</v>
      </c>
      <c r="I1698" s="34">
        <f>J1698+K1698+L1698</f>
        <v>16823.38</v>
      </c>
      <c r="J1698" s="34">
        <f t="shared" ref="J1698:M1702" si="1484">Q1698+X1698+AE1698+AL1698+AS1698</f>
        <v>0</v>
      </c>
      <c r="K1698" s="34">
        <f t="shared" si="1484"/>
        <v>0</v>
      </c>
      <c r="L1698" s="34">
        <f t="shared" si="1484"/>
        <v>16823.38</v>
      </c>
      <c r="M1698" s="34">
        <f t="shared" si="1484"/>
        <v>0</v>
      </c>
      <c r="N1698" s="37">
        <v>1.6439999999999999</v>
      </c>
      <c r="O1698" s="37">
        <v>1.26</v>
      </c>
      <c r="P1698" s="34">
        <f t="shared" ref="P1698:P1702" si="1485">Q1698+R1698+S1698</f>
        <v>16823.38</v>
      </c>
      <c r="Q1698" s="34">
        <v>0</v>
      </c>
      <c r="R1698" s="34">
        <v>0</v>
      </c>
      <c r="S1698" s="37">
        <v>16823.38</v>
      </c>
      <c r="T1698" s="34">
        <v>0</v>
      </c>
      <c r="U1698" s="37">
        <v>0</v>
      </c>
      <c r="V1698" s="37">
        <v>0</v>
      </c>
      <c r="W1698" s="34">
        <f t="shared" ref="W1698:W1702" si="1486">X1698+Y1698+Z1698</f>
        <v>0</v>
      </c>
      <c r="X1698" s="34">
        <v>0</v>
      </c>
      <c r="Y1698" s="34">
        <v>0</v>
      </c>
      <c r="Z1698" s="37">
        <v>0</v>
      </c>
      <c r="AA1698" s="34">
        <v>0</v>
      </c>
      <c r="AB1698" s="37">
        <v>0</v>
      </c>
      <c r="AC1698" s="37">
        <v>0</v>
      </c>
      <c r="AD1698" s="34">
        <f t="shared" ref="AD1698:AD1702" si="1487">AE1698+AF1698+AG1698</f>
        <v>0</v>
      </c>
      <c r="AE1698" s="34">
        <v>0</v>
      </c>
      <c r="AF1698" s="34">
        <v>0</v>
      </c>
      <c r="AG1698" s="37">
        <v>0</v>
      </c>
      <c r="AH1698" s="34">
        <v>0</v>
      </c>
      <c r="AI1698" s="37">
        <v>0</v>
      </c>
      <c r="AJ1698" s="37">
        <v>0</v>
      </c>
      <c r="AK1698" s="34">
        <f t="shared" ref="AK1698:AK1702" si="1488">AL1698+AM1698+AN1698</f>
        <v>0</v>
      </c>
      <c r="AL1698" s="34">
        <v>0</v>
      </c>
      <c r="AM1698" s="34">
        <v>0</v>
      </c>
      <c r="AN1698" s="37">
        <v>0</v>
      </c>
      <c r="AO1698" s="34">
        <v>0</v>
      </c>
      <c r="AP1698" s="34">
        <v>0</v>
      </c>
      <c r="AQ1698" s="34">
        <v>0</v>
      </c>
      <c r="AR1698" s="34">
        <f t="shared" ref="AR1698:AR1702" si="1489">AS1698+AT1698+AU1698</f>
        <v>0</v>
      </c>
      <c r="AS1698" s="34">
        <v>0</v>
      </c>
      <c r="AT1698" s="34">
        <v>0</v>
      </c>
      <c r="AU1698" s="34">
        <v>0</v>
      </c>
      <c r="AV1698" s="34">
        <v>0</v>
      </c>
    </row>
    <row r="1699" spans="1:48" ht="114.75" x14ac:dyDescent="0.5">
      <c r="A1699" s="53">
        <v>1550</v>
      </c>
      <c r="B1699" s="56" t="s">
        <v>3207</v>
      </c>
      <c r="C1699" s="34" t="s">
        <v>3208</v>
      </c>
      <c r="D1699" s="57" t="s">
        <v>2927</v>
      </c>
      <c r="E1699" s="57">
        <v>2020</v>
      </c>
      <c r="F1699" s="36">
        <v>9615.2309600000008</v>
      </c>
      <c r="G1699" s="34">
        <f t="shared" si="1483"/>
        <v>0</v>
      </c>
      <c r="H1699" s="34">
        <f t="shared" si="1483"/>
        <v>0</v>
      </c>
      <c r="I1699" s="34">
        <f>J1699+K1699+L1699</f>
        <v>8692.18</v>
      </c>
      <c r="J1699" s="34">
        <f t="shared" si="1484"/>
        <v>0</v>
      </c>
      <c r="K1699" s="34">
        <f t="shared" si="1484"/>
        <v>0</v>
      </c>
      <c r="L1699" s="34">
        <f t="shared" si="1484"/>
        <v>8692.18</v>
      </c>
      <c r="M1699" s="34">
        <f t="shared" si="1484"/>
        <v>0</v>
      </c>
      <c r="N1699" s="37">
        <v>0</v>
      </c>
      <c r="O1699" s="37">
        <v>0</v>
      </c>
      <c r="P1699" s="34">
        <f t="shared" si="1485"/>
        <v>8692.18</v>
      </c>
      <c r="Q1699" s="34">
        <v>0</v>
      </c>
      <c r="R1699" s="34">
        <v>0</v>
      </c>
      <c r="S1699" s="37">
        <v>8692.18</v>
      </c>
      <c r="T1699" s="34">
        <v>0</v>
      </c>
      <c r="U1699" s="37">
        <v>0</v>
      </c>
      <c r="V1699" s="37">
        <v>0</v>
      </c>
      <c r="W1699" s="34">
        <f t="shared" si="1486"/>
        <v>0</v>
      </c>
      <c r="X1699" s="34">
        <v>0</v>
      </c>
      <c r="Y1699" s="34">
        <v>0</v>
      </c>
      <c r="Z1699" s="37">
        <v>0</v>
      </c>
      <c r="AA1699" s="34">
        <v>0</v>
      </c>
      <c r="AB1699" s="37">
        <v>0</v>
      </c>
      <c r="AC1699" s="37">
        <v>0</v>
      </c>
      <c r="AD1699" s="34">
        <f t="shared" si="1487"/>
        <v>0</v>
      </c>
      <c r="AE1699" s="34">
        <v>0</v>
      </c>
      <c r="AF1699" s="34">
        <v>0</v>
      </c>
      <c r="AG1699" s="37">
        <v>0</v>
      </c>
      <c r="AH1699" s="34">
        <v>0</v>
      </c>
      <c r="AI1699" s="37">
        <v>0</v>
      </c>
      <c r="AJ1699" s="37">
        <v>0</v>
      </c>
      <c r="AK1699" s="34">
        <f t="shared" si="1488"/>
        <v>0</v>
      </c>
      <c r="AL1699" s="34">
        <v>0</v>
      </c>
      <c r="AM1699" s="34">
        <v>0</v>
      </c>
      <c r="AN1699" s="37">
        <v>0</v>
      </c>
      <c r="AO1699" s="34">
        <v>0</v>
      </c>
      <c r="AP1699" s="34">
        <v>0</v>
      </c>
      <c r="AQ1699" s="34">
        <v>0</v>
      </c>
      <c r="AR1699" s="34">
        <f t="shared" si="1489"/>
        <v>0</v>
      </c>
      <c r="AS1699" s="34">
        <v>0</v>
      </c>
      <c r="AT1699" s="34">
        <v>0</v>
      </c>
      <c r="AU1699" s="34">
        <v>0</v>
      </c>
      <c r="AV1699" s="34">
        <v>0</v>
      </c>
    </row>
    <row r="1700" spans="1:48" ht="191.25" x14ac:dyDescent="0.5">
      <c r="A1700" s="53">
        <v>1551</v>
      </c>
      <c r="B1700" s="56" t="s">
        <v>3209</v>
      </c>
      <c r="C1700" s="34" t="s">
        <v>3210</v>
      </c>
      <c r="D1700" s="57">
        <v>2019</v>
      </c>
      <c r="E1700" s="57">
        <v>2020</v>
      </c>
      <c r="F1700" s="36">
        <v>3840.69</v>
      </c>
      <c r="G1700" s="34">
        <f t="shared" si="1483"/>
        <v>0.1</v>
      </c>
      <c r="H1700" s="34">
        <f t="shared" si="1483"/>
        <v>0.8</v>
      </c>
      <c r="I1700" s="34">
        <f>J1700+K1700+L1700</f>
        <v>3839.4799999999996</v>
      </c>
      <c r="J1700" s="34">
        <f t="shared" si="1484"/>
        <v>0</v>
      </c>
      <c r="K1700" s="34">
        <f t="shared" si="1484"/>
        <v>0</v>
      </c>
      <c r="L1700" s="34">
        <f t="shared" si="1484"/>
        <v>3839.4799999999996</v>
      </c>
      <c r="M1700" s="34">
        <f t="shared" si="1484"/>
        <v>0</v>
      </c>
      <c r="N1700" s="37">
        <v>0.1</v>
      </c>
      <c r="O1700" s="37">
        <v>0.8</v>
      </c>
      <c r="P1700" s="34">
        <f t="shared" si="1485"/>
        <v>3246.68</v>
      </c>
      <c r="Q1700" s="34">
        <v>0</v>
      </c>
      <c r="R1700" s="34">
        <v>0</v>
      </c>
      <c r="S1700" s="37">
        <v>3246.68</v>
      </c>
      <c r="T1700" s="34">
        <v>0</v>
      </c>
      <c r="U1700" s="37">
        <v>0</v>
      </c>
      <c r="V1700" s="37">
        <v>0</v>
      </c>
      <c r="W1700" s="34">
        <f t="shared" si="1486"/>
        <v>592.79999999999995</v>
      </c>
      <c r="X1700" s="34">
        <v>0</v>
      </c>
      <c r="Y1700" s="34">
        <v>0</v>
      </c>
      <c r="Z1700" s="37">
        <v>592.79999999999995</v>
      </c>
      <c r="AA1700" s="34">
        <v>0</v>
      </c>
      <c r="AB1700" s="37">
        <v>0</v>
      </c>
      <c r="AC1700" s="37">
        <v>0</v>
      </c>
      <c r="AD1700" s="34">
        <f t="shared" si="1487"/>
        <v>0</v>
      </c>
      <c r="AE1700" s="34">
        <v>0</v>
      </c>
      <c r="AF1700" s="34">
        <v>0</v>
      </c>
      <c r="AG1700" s="37">
        <v>0</v>
      </c>
      <c r="AH1700" s="34">
        <v>0</v>
      </c>
      <c r="AI1700" s="37">
        <v>0</v>
      </c>
      <c r="AJ1700" s="37">
        <v>0</v>
      </c>
      <c r="AK1700" s="34">
        <f t="shared" si="1488"/>
        <v>0</v>
      </c>
      <c r="AL1700" s="34">
        <v>0</v>
      </c>
      <c r="AM1700" s="34">
        <v>0</v>
      </c>
      <c r="AN1700" s="37">
        <v>0</v>
      </c>
      <c r="AO1700" s="34">
        <v>0</v>
      </c>
      <c r="AP1700" s="34">
        <v>0</v>
      </c>
      <c r="AQ1700" s="34">
        <v>0</v>
      </c>
      <c r="AR1700" s="34">
        <f t="shared" si="1489"/>
        <v>0</v>
      </c>
      <c r="AS1700" s="34">
        <v>0</v>
      </c>
      <c r="AT1700" s="34">
        <v>0</v>
      </c>
      <c r="AU1700" s="34">
        <v>0</v>
      </c>
      <c r="AV1700" s="34">
        <v>0</v>
      </c>
    </row>
    <row r="1701" spans="1:48" ht="114.75" x14ac:dyDescent="0.5">
      <c r="A1701" s="53">
        <v>1552</v>
      </c>
      <c r="B1701" s="56" t="s">
        <v>3211</v>
      </c>
      <c r="C1701" s="34" t="s">
        <v>3212</v>
      </c>
      <c r="D1701" s="57">
        <v>2019</v>
      </c>
      <c r="E1701" s="57">
        <v>2020</v>
      </c>
      <c r="F1701" s="36">
        <v>838.77386999999999</v>
      </c>
      <c r="G1701" s="34">
        <f t="shared" si="1483"/>
        <v>0.39100000000000001</v>
      </c>
      <c r="H1701" s="34">
        <f t="shared" si="1483"/>
        <v>0</v>
      </c>
      <c r="I1701" s="34">
        <f>J1701+K1701+L1701</f>
        <v>837.88</v>
      </c>
      <c r="J1701" s="34">
        <f t="shared" si="1484"/>
        <v>0</v>
      </c>
      <c r="K1701" s="34">
        <f t="shared" si="1484"/>
        <v>0</v>
      </c>
      <c r="L1701" s="34">
        <f t="shared" si="1484"/>
        <v>837.88</v>
      </c>
      <c r="M1701" s="34">
        <f t="shared" si="1484"/>
        <v>0</v>
      </c>
      <c r="N1701" s="37">
        <v>0.39100000000000001</v>
      </c>
      <c r="O1701" s="37">
        <v>0</v>
      </c>
      <c r="P1701" s="34">
        <f t="shared" si="1485"/>
        <v>837.88</v>
      </c>
      <c r="Q1701" s="34">
        <v>0</v>
      </c>
      <c r="R1701" s="34">
        <v>0</v>
      </c>
      <c r="S1701" s="37">
        <v>837.88</v>
      </c>
      <c r="T1701" s="34">
        <v>0</v>
      </c>
      <c r="U1701" s="37">
        <v>0</v>
      </c>
      <c r="V1701" s="37">
        <v>0</v>
      </c>
      <c r="W1701" s="34">
        <f t="shared" si="1486"/>
        <v>0</v>
      </c>
      <c r="X1701" s="34">
        <v>0</v>
      </c>
      <c r="Y1701" s="34">
        <v>0</v>
      </c>
      <c r="Z1701" s="37">
        <v>0</v>
      </c>
      <c r="AA1701" s="34">
        <v>0</v>
      </c>
      <c r="AB1701" s="37">
        <v>0</v>
      </c>
      <c r="AC1701" s="37">
        <v>0</v>
      </c>
      <c r="AD1701" s="34">
        <f t="shared" si="1487"/>
        <v>0</v>
      </c>
      <c r="AE1701" s="34">
        <v>0</v>
      </c>
      <c r="AF1701" s="34">
        <v>0</v>
      </c>
      <c r="AG1701" s="37">
        <v>0</v>
      </c>
      <c r="AH1701" s="34">
        <v>0</v>
      </c>
      <c r="AI1701" s="37">
        <v>0</v>
      </c>
      <c r="AJ1701" s="37">
        <v>0</v>
      </c>
      <c r="AK1701" s="34">
        <f t="shared" si="1488"/>
        <v>0</v>
      </c>
      <c r="AL1701" s="34">
        <v>0</v>
      </c>
      <c r="AM1701" s="34">
        <v>0</v>
      </c>
      <c r="AN1701" s="37">
        <v>0</v>
      </c>
      <c r="AO1701" s="34">
        <v>0</v>
      </c>
      <c r="AP1701" s="34">
        <v>0</v>
      </c>
      <c r="AQ1701" s="34">
        <v>0</v>
      </c>
      <c r="AR1701" s="34">
        <f t="shared" si="1489"/>
        <v>0</v>
      </c>
      <c r="AS1701" s="34">
        <v>0</v>
      </c>
      <c r="AT1701" s="34">
        <v>0</v>
      </c>
      <c r="AU1701" s="34">
        <v>0</v>
      </c>
      <c r="AV1701" s="34">
        <v>0</v>
      </c>
    </row>
    <row r="1702" spans="1:48" ht="114.75" x14ac:dyDescent="0.5">
      <c r="A1702" s="53">
        <v>1553</v>
      </c>
      <c r="B1702" s="56" t="s">
        <v>3213</v>
      </c>
      <c r="C1702" s="34" t="s">
        <v>3214</v>
      </c>
      <c r="D1702" s="57">
        <v>2019</v>
      </c>
      <c r="E1702" s="57">
        <v>2020</v>
      </c>
      <c r="F1702" s="36">
        <v>2219.5842499999999</v>
      </c>
      <c r="G1702" s="34">
        <f t="shared" si="1483"/>
        <v>0.193</v>
      </c>
      <c r="H1702" s="34">
        <f t="shared" si="1483"/>
        <v>0</v>
      </c>
      <c r="I1702" s="34">
        <f>J1702+K1702+L1702</f>
        <v>2213.67</v>
      </c>
      <c r="J1702" s="34">
        <f t="shared" si="1484"/>
        <v>0</v>
      </c>
      <c r="K1702" s="34">
        <f t="shared" si="1484"/>
        <v>0</v>
      </c>
      <c r="L1702" s="34">
        <f t="shared" si="1484"/>
        <v>2213.67</v>
      </c>
      <c r="M1702" s="34">
        <f t="shared" si="1484"/>
        <v>0</v>
      </c>
      <c r="N1702" s="37">
        <v>0.193</v>
      </c>
      <c r="O1702" s="37">
        <v>0</v>
      </c>
      <c r="P1702" s="34">
        <f t="shared" si="1485"/>
        <v>2213.67</v>
      </c>
      <c r="Q1702" s="34">
        <v>0</v>
      </c>
      <c r="R1702" s="34">
        <v>0</v>
      </c>
      <c r="S1702" s="37">
        <v>2213.67</v>
      </c>
      <c r="T1702" s="34">
        <v>0</v>
      </c>
      <c r="U1702" s="37">
        <v>0</v>
      </c>
      <c r="V1702" s="37">
        <v>0</v>
      </c>
      <c r="W1702" s="34">
        <f t="shared" si="1486"/>
        <v>0</v>
      </c>
      <c r="X1702" s="34">
        <v>0</v>
      </c>
      <c r="Y1702" s="34">
        <v>0</v>
      </c>
      <c r="Z1702" s="37">
        <v>0</v>
      </c>
      <c r="AA1702" s="34">
        <v>0</v>
      </c>
      <c r="AB1702" s="37">
        <v>0</v>
      </c>
      <c r="AC1702" s="37">
        <v>0</v>
      </c>
      <c r="AD1702" s="34">
        <f t="shared" si="1487"/>
        <v>0</v>
      </c>
      <c r="AE1702" s="34">
        <v>0</v>
      </c>
      <c r="AF1702" s="34">
        <v>0</v>
      </c>
      <c r="AG1702" s="37">
        <v>0</v>
      </c>
      <c r="AH1702" s="34">
        <v>0</v>
      </c>
      <c r="AI1702" s="37">
        <v>0</v>
      </c>
      <c r="AJ1702" s="37">
        <v>0</v>
      </c>
      <c r="AK1702" s="34">
        <f t="shared" si="1488"/>
        <v>0</v>
      </c>
      <c r="AL1702" s="34">
        <v>0</v>
      </c>
      <c r="AM1702" s="34">
        <v>0</v>
      </c>
      <c r="AN1702" s="37">
        <v>0</v>
      </c>
      <c r="AO1702" s="34">
        <v>0</v>
      </c>
      <c r="AP1702" s="34">
        <v>0</v>
      </c>
      <c r="AQ1702" s="34">
        <v>0</v>
      </c>
      <c r="AR1702" s="34">
        <f t="shared" si="1489"/>
        <v>0</v>
      </c>
      <c r="AS1702" s="34">
        <v>0</v>
      </c>
      <c r="AT1702" s="34">
        <v>0</v>
      </c>
      <c r="AU1702" s="34">
        <v>0</v>
      </c>
      <c r="AV1702" s="34">
        <v>0</v>
      </c>
    </row>
    <row r="1703" spans="1:48" ht="38.25" x14ac:dyDescent="0.5">
      <c r="A1703" s="53"/>
      <c r="B1703" s="54" t="s">
        <v>1364</v>
      </c>
      <c r="C1703" s="38"/>
      <c r="D1703" s="63"/>
      <c r="E1703" s="63"/>
      <c r="F1703" s="39">
        <f>SUM(F1704:F1704)</f>
        <v>55364.03</v>
      </c>
      <c r="G1703" s="39">
        <f t="shared" ref="G1703:AV1703" si="1490">SUM(G1704:G1704)</f>
        <v>10</v>
      </c>
      <c r="H1703" s="39">
        <f t="shared" si="1490"/>
        <v>0</v>
      </c>
      <c r="I1703" s="39">
        <f t="shared" si="1490"/>
        <v>9003.6075300000084</v>
      </c>
      <c r="J1703" s="39">
        <f t="shared" si="1490"/>
        <v>0</v>
      </c>
      <c r="K1703" s="39">
        <f t="shared" si="1490"/>
        <v>0</v>
      </c>
      <c r="L1703" s="39">
        <f t="shared" si="1490"/>
        <v>9003.6075300000084</v>
      </c>
      <c r="M1703" s="39">
        <f t="shared" si="1490"/>
        <v>0</v>
      </c>
      <c r="N1703" s="39">
        <f t="shared" si="1490"/>
        <v>0</v>
      </c>
      <c r="O1703" s="39">
        <f t="shared" si="1490"/>
        <v>0</v>
      </c>
      <c r="P1703" s="39">
        <f t="shared" si="1490"/>
        <v>975.17753000000948</v>
      </c>
      <c r="Q1703" s="39">
        <f t="shared" si="1490"/>
        <v>0</v>
      </c>
      <c r="R1703" s="39">
        <f t="shared" si="1490"/>
        <v>0</v>
      </c>
      <c r="S1703" s="39">
        <f t="shared" si="1490"/>
        <v>975.17753000000948</v>
      </c>
      <c r="T1703" s="39">
        <f t="shared" si="1490"/>
        <v>0</v>
      </c>
      <c r="U1703" s="39">
        <f>SUM(U1704:U1704)</f>
        <v>0</v>
      </c>
      <c r="V1703" s="39">
        <f t="shared" si="1490"/>
        <v>0</v>
      </c>
      <c r="W1703" s="39">
        <f t="shared" si="1490"/>
        <v>2478.6</v>
      </c>
      <c r="X1703" s="39">
        <f t="shared" si="1490"/>
        <v>0</v>
      </c>
      <c r="Y1703" s="39">
        <f t="shared" si="1490"/>
        <v>0</v>
      </c>
      <c r="Z1703" s="39">
        <f t="shared" si="1490"/>
        <v>2478.6</v>
      </c>
      <c r="AA1703" s="39">
        <f t="shared" si="1490"/>
        <v>0</v>
      </c>
      <c r="AB1703" s="39">
        <f t="shared" si="1490"/>
        <v>10</v>
      </c>
      <c r="AC1703" s="39">
        <f t="shared" si="1490"/>
        <v>0</v>
      </c>
      <c r="AD1703" s="39">
        <f t="shared" si="1490"/>
        <v>5549.83</v>
      </c>
      <c r="AE1703" s="39">
        <f t="shared" si="1490"/>
        <v>0</v>
      </c>
      <c r="AF1703" s="39">
        <f t="shared" si="1490"/>
        <v>0</v>
      </c>
      <c r="AG1703" s="39">
        <f t="shared" si="1490"/>
        <v>5549.83</v>
      </c>
      <c r="AH1703" s="39">
        <f t="shared" si="1490"/>
        <v>0</v>
      </c>
      <c r="AI1703" s="39">
        <f t="shared" si="1490"/>
        <v>0</v>
      </c>
      <c r="AJ1703" s="39">
        <f t="shared" si="1490"/>
        <v>0</v>
      </c>
      <c r="AK1703" s="39">
        <f t="shared" si="1490"/>
        <v>0</v>
      </c>
      <c r="AL1703" s="39">
        <f t="shared" si="1490"/>
        <v>0</v>
      </c>
      <c r="AM1703" s="39">
        <f t="shared" si="1490"/>
        <v>0</v>
      </c>
      <c r="AN1703" s="39">
        <f t="shared" si="1490"/>
        <v>0</v>
      </c>
      <c r="AO1703" s="39">
        <f t="shared" si="1490"/>
        <v>0</v>
      </c>
      <c r="AP1703" s="39">
        <f t="shared" si="1490"/>
        <v>0</v>
      </c>
      <c r="AQ1703" s="39">
        <f t="shared" si="1490"/>
        <v>0</v>
      </c>
      <c r="AR1703" s="39">
        <f t="shared" si="1490"/>
        <v>0</v>
      </c>
      <c r="AS1703" s="39">
        <f t="shared" si="1490"/>
        <v>0</v>
      </c>
      <c r="AT1703" s="39">
        <f t="shared" si="1490"/>
        <v>0</v>
      </c>
      <c r="AU1703" s="39">
        <f t="shared" si="1490"/>
        <v>0</v>
      </c>
      <c r="AV1703" s="39">
        <f t="shared" si="1490"/>
        <v>0</v>
      </c>
    </row>
    <row r="1704" spans="1:48" ht="191.25" x14ac:dyDescent="0.5">
      <c r="A1704" s="53">
        <v>1554</v>
      </c>
      <c r="B1704" s="56" t="s">
        <v>3215</v>
      </c>
      <c r="C1704" s="34" t="s">
        <v>3216</v>
      </c>
      <c r="D1704" s="57">
        <v>2013</v>
      </c>
      <c r="E1704" s="57">
        <v>2022</v>
      </c>
      <c r="F1704" s="36">
        <v>55364.03</v>
      </c>
      <c r="G1704" s="34">
        <f>N1704+U1704+AB1704+AI1704+AP1704</f>
        <v>10</v>
      </c>
      <c r="H1704" s="34">
        <f>O1704+V1704+AC1704+AJ1704+AQ1704</f>
        <v>0</v>
      </c>
      <c r="I1704" s="34">
        <f>J1704+K1704+L1704</f>
        <v>9003.6075300000084</v>
      </c>
      <c r="J1704" s="34">
        <f>Q1704+X1704+AE1704+AL1704+AS1704</f>
        <v>0</v>
      </c>
      <c r="K1704" s="34">
        <f>R1704+Y1704+AF1704+AM1704+AT1704</f>
        <v>0</v>
      </c>
      <c r="L1704" s="34">
        <f>S1704+Z1704+AG1704+AN1704+AU1704</f>
        <v>9003.6075300000084</v>
      </c>
      <c r="M1704" s="34">
        <f>T1704+AA1704+AH1704+AO1704+AV1704</f>
        <v>0</v>
      </c>
      <c r="N1704" s="37">
        <v>0</v>
      </c>
      <c r="O1704" s="37">
        <v>0</v>
      </c>
      <c r="P1704" s="34">
        <f>Q1704+R1704+S1704</f>
        <v>975.17753000000948</v>
      </c>
      <c r="Q1704" s="34">
        <v>0</v>
      </c>
      <c r="R1704" s="34">
        <v>0</v>
      </c>
      <c r="S1704" s="37">
        <v>975.17753000000948</v>
      </c>
      <c r="T1704" s="34">
        <v>0</v>
      </c>
      <c r="U1704" s="37">
        <v>0</v>
      </c>
      <c r="V1704" s="37">
        <v>0</v>
      </c>
      <c r="W1704" s="34">
        <f>X1704+Y1704+Z1704</f>
        <v>2478.6</v>
      </c>
      <c r="X1704" s="34">
        <v>0</v>
      </c>
      <c r="Y1704" s="34">
        <v>0</v>
      </c>
      <c r="Z1704" s="37">
        <v>2478.6</v>
      </c>
      <c r="AA1704" s="34">
        <v>0</v>
      </c>
      <c r="AB1704" s="37">
        <v>10</v>
      </c>
      <c r="AC1704" s="37">
        <v>0</v>
      </c>
      <c r="AD1704" s="34">
        <f>AE1704+AF1704+AG1704</f>
        <v>5549.83</v>
      </c>
      <c r="AE1704" s="34">
        <v>0</v>
      </c>
      <c r="AF1704" s="34">
        <v>0</v>
      </c>
      <c r="AG1704" s="37">
        <v>5549.83</v>
      </c>
      <c r="AH1704" s="34">
        <v>0</v>
      </c>
      <c r="AI1704" s="37">
        <v>0</v>
      </c>
      <c r="AJ1704" s="37">
        <v>0</v>
      </c>
      <c r="AK1704" s="34">
        <f>AL1704+AM1704+AN1704</f>
        <v>0</v>
      </c>
      <c r="AL1704" s="34">
        <v>0</v>
      </c>
      <c r="AM1704" s="34">
        <v>0</v>
      </c>
      <c r="AN1704" s="37">
        <v>0</v>
      </c>
      <c r="AO1704" s="34">
        <v>0</v>
      </c>
      <c r="AP1704" s="34">
        <v>0</v>
      </c>
      <c r="AQ1704" s="34">
        <v>0</v>
      </c>
      <c r="AR1704" s="34">
        <f>AS1704+AT1704+AU1704</f>
        <v>0</v>
      </c>
      <c r="AS1704" s="34">
        <v>0</v>
      </c>
      <c r="AT1704" s="34">
        <v>0</v>
      </c>
      <c r="AU1704" s="34">
        <v>0</v>
      </c>
      <c r="AV1704" s="34">
        <v>0</v>
      </c>
    </row>
    <row r="1705" spans="1:48" ht="38.25" x14ac:dyDescent="0.5">
      <c r="A1705" s="53"/>
      <c r="B1705" s="54" t="s">
        <v>892</v>
      </c>
      <c r="C1705" s="38"/>
      <c r="D1705" s="63"/>
      <c r="E1705" s="63"/>
      <c r="F1705" s="39">
        <f t="shared" ref="F1705:AV1705" si="1491">F1706</f>
        <v>3814.0537000000004</v>
      </c>
      <c r="G1705" s="39">
        <f t="shared" si="1491"/>
        <v>0</v>
      </c>
      <c r="H1705" s="39">
        <f t="shared" si="1491"/>
        <v>0.8</v>
      </c>
      <c r="I1705" s="39">
        <f t="shared" si="1491"/>
        <v>3345.43</v>
      </c>
      <c r="J1705" s="39">
        <f t="shared" si="1491"/>
        <v>0</v>
      </c>
      <c r="K1705" s="39">
        <f t="shared" si="1491"/>
        <v>0</v>
      </c>
      <c r="L1705" s="39">
        <f t="shared" si="1491"/>
        <v>3345.43</v>
      </c>
      <c r="M1705" s="39">
        <f t="shared" si="1491"/>
        <v>0</v>
      </c>
      <c r="N1705" s="39">
        <f t="shared" si="1491"/>
        <v>0</v>
      </c>
      <c r="O1705" s="39">
        <f t="shared" si="1491"/>
        <v>0.8</v>
      </c>
      <c r="P1705" s="39">
        <f t="shared" si="1491"/>
        <v>3345.43</v>
      </c>
      <c r="Q1705" s="39">
        <f t="shared" si="1491"/>
        <v>0</v>
      </c>
      <c r="R1705" s="39">
        <f t="shared" si="1491"/>
        <v>0</v>
      </c>
      <c r="S1705" s="39">
        <f t="shared" si="1491"/>
        <v>3345.43</v>
      </c>
      <c r="T1705" s="39">
        <f t="shared" si="1491"/>
        <v>0</v>
      </c>
      <c r="U1705" s="39">
        <f>U1706</f>
        <v>0</v>
      </c>
      <c r="V1705" s="39">
        <f t="shared" si="1491"/>
        <v>0</v>
      </c>
      <c r="W1705" s="39">
        <f t="shared" si="1491"/>
        <v>0</v>
      </c>
      <c r="X1705" s="39">
        <f t="shared" si="1491"/>
        <v>0</v>
      </c>
      <c r="Y1705" s="39">
        <f t="shared" si="1491"/>
        <v>0</v>
      </c>
      <c r="Z1705" s="39">
        <f t="shared" si="1491"/>
        <v>0</v>
      </c>
      <c r="AA1705" s="39">
        <f t="shared" si="1491"/>
        <v>0</v>
      </c>
      <c r="AB1705" s="39">
        <f t="shared" si="1491"/>
        <v>0</v>
      </c>
      <c r="AC1705" s="39">
        <f t="shared" si="1491"/>
        <v>0</v>
      </c>
      <c r="AD1705" s="39">
        <f t="shared" si="1491"/>
        <v>0</v>
      </c>
      <c r="AE1705" s="39">
        <f t="shared" si="1491"/>
        <v>0</v>
      </c>
      <c r="AF1705" s="39">
        <f t="shared" si="1491"/>
        <v>0</v>
      </c>
      <c r="AG1705" s="39">
        <f t="shared" si="1491"/>
        <v>0</v>
      </c>
      <c r="AH1705" s="39">
        <f t="shared" si="1491"/>
        <v>0</v>
      </c>
      <c r="AI1705" s="39">
        <f t="shared" si="1491"/>
        <v>0</v>
      </c>
      <c r="AJ1705" s="39">
        <f t="shared" si="1491"/>
        <v>0</v>
      </c>
      <c r="AK1705" s="39">
        <f t="shared" si="1491"/>
        <v>0</v>
      </c>
      <c r="AL1705" s="39">
        <f t="shared" si="1491"/>
        <v>0</v>
      </c>
      <c r="AM1705" s="39">
        <f t="shared" si="1491"/>
        <v>0</v>
      </c>
      <c r="AN1705" s="39">
        <f t="shared" si="1491"/>
        <v>0</v>
      </c>
      <c r="AO1705" s="39">
        <f t="shared" si="1491"/>
        <v>0</v>
      </c>
      <c r="AP1705" s="39">
        <f t="shared" si="1491"/>
        <v>0</v>
      </c>
      <c r="AQ1705" s="39">
        <f t="shared" si="1491"/>
        <v>0</v>
      </c>
      <c r="AR1705" s="39">
        <f t="shared" si="1491"/>
        <v>0</v>
      </c>
      <c r="AS1705" s="39">
        <f t="shared" si="1491"/>
        <v>0</v>
      </c>
      <c r="AT1705" s="39">
        <f t="shared" si="1491"/>
        <v>0</v>
      </c>
      <c r="AU1705" s="39">
        <f t="shared" si="1491"/>
        <v>0</v>
      </c>
      <c r="AV1705" s="39">
        <f t="shared" si="1491"/>
        <v>0</v>
      </c>
    </row>
    <row r="1706" spans="1:48" ht="191.25" x14ac:dyDescent="0.5">
      <c r="A1706" s="53">
        <v>1555</v>
      </c>
      <c r="B1706" s="56" t="s">
        <v>3217</v>
      </c>
      <c r="C1706" s="34" t="s">
        <v>3218</v>
      </c>
      <c r="D1706" s="57" t="s">
        <v>2927</v>
      </c>
      <c r="E1706" s="57">
        <v>2020</v>
      </c>
      <c r="F1706" s="36">
        <v>3814.0537000000004</v>
      </c>
      <c r="G1706" s="34">
        <f>N1706+U1706+AB1706+AI1706+AP1706</f>
        <v>0</v>
      </c>
      <c r="H1706" s="34">
        <f>O1706+V1706+AC1706+AJ1706+AQ1706</f>
        <v>0.8</v>
      </c>
      <c r="I1706" s="34">
        <f>J1706+K1706+L1706</f>
        <v>3345.43</v>
      </c>
      <c r="J1706" s="34">
        <f>Q1706+X1706+AE1706+AL1706+AS1706</f>
        <v>0</v>
      </c>
      <c r="K1706" s="34">
        <f>R1706+Y1706+AF1706+AM1706+AT1706</f>
        <v>0</v>
      </c>
      <c r="L1706" s="34">
        <f>S1706+Z1706+AG1706+AN1706+AU1706</f>
        <v>3345.43</v>
      </c>
      <c r="M1706" s="34">
        <f>T1706+AA1706+AH1706+AO1706+AV1706</f>
        <v>0</v>
      </c>
      <c r="N1706" s="37">
        <v>0</v>
      </c>
      <c r="O1706" s="37">
        <v>0.8</v>
      </c>
      <c r="P1706" s="34">
        <f>Q1706+R1706+S1706</f>
        <v>3345.43</v>
      </c>
      <c r="Q1706" s="34">
        <v>0</v>
      </c>
      <c r="R1706" s="34">
        <v>0</v>
      </c>
      <c r="S1706" s="37">
        <v>3345.43</v>
      </c>
      <c r="T1706" s="34">
        <v>0</v>
      </c>
      <c r="U1706" s="37">
        <v>0</v>
      </c>
      <c r="V1706" s="37">
        <v>0</v>
      </c>
      <c r="W1706" s="34">
        <f>X1706+Y1706+Z1706</f>
        <v>0</v>
      </c>
      <c r="X1706" s="34">
        <v>0</v>
      </c>
      <c r="Y1706" s="34">
        <v>0</v>
      </c>
      <c r="Z1706" s="37">
        <v>0</v>
      </c>
      <c r="AA1706" s="34">
        <v>0</v>
      </c>
      <c r="AB1706" s="37">
        <v>0</v>
      </c>
      <c r="AC1706" s="37">
        <v>0</v>
      </c>
      <c r="AD1706" s="34">
        <f>AE1706+AF1706+AG1706</f>
        <v>0</v>
      </c>
      <c r="AE1706" s="34">
        <v>0</v>
      </c>
      <c r="AF1706" s="34">
        <v>0</v>
      </c>
      <c r="AG1706" s="37">
        <v>0</v>
      </c>
      <c r="AH1706" s="34">
        <v>0</v>
      </c>
      <c r="AI1706" s="37">
        <v>0</v>
      </c>
      <c r="AJ1706" s="37">
        <v>0</v>
      </c>
      <c r="AK1706" s="34">
        <f>AL1706+AM1706+AN1706</f>
        <v>0</v>
      </c>
      <c r="AL1706" s="34">
        <v>0</v>
      </c>
      <c r="AM1706" s="34">
        <v>0</v>
      </c>
      <c r="AN1706" s="37">
        <v>0</v>
      </c>
      <c r="AO1706" s="34">
        <v>0</v>
      </c>
      <c r="AP1706" s="34">
        <v>0</v>
      </c>
      <c r="AQ1706" s="34">
        <v>0</v>
      </c>
      <c r="AR1706" s="34">
        <f>AS1706+AT1706+AU1706</f>
        <v>0</v>
      </c>
      <c r="AS1706" s="34">
        <v>0</v>
      </c>
      <c r="AT1706" s="34">
        <v>0</v>
      </c>
      <c r="AU1706" s="34">
        <v>0</v>
      </c>
      <c r="AV1706" s="34">
        <v>0</v>
      </c>
    </row>
    <row r="1707" spans="1:48" ht="38.25" x14ac:dyDescent="0.5">
      <c r="A1707" s="53"/>
      <c r="B1707" s="54" t="s">
        <v>1397</v>
      </c>
      <c r="C1707" s="38"/>
      <c r="D1707" s="63"/>
      <c r="E1707" s="63"/>
      <c r="F1707" s="39">
        <f t="shared" ref="F1707:AV1707" si="1492">SUM(F1708:F1708)</f>
        <v>1446.63</v>
      </c>
      <c r="G1707" s="39">
        <f t="shared" si="1492"/>
        <v>0.33800000000000002</v>
      </c>
      <c r="H1707" s="39">
        <f t="shared" si="1492"/>
        <v>0</v>
      </c>
      <c r="I1707" s="39">
        <f t="shared" si="1492"/>
        <v>1321.6790900000001</v>
      </c>
      <c r="J1707" s="39">
        <f t="shared" si="1492"/>
        <v>0</v>
      </c>
      <c r="K1707" s="39">
        <f t="shared" si="1492"/>
        <v>0</v>
      </c>
      <c r="L1707" s="39">
        <f t="shared" si="1492"/>
        <v>1321.6790900000001</v>
      </c>
      <c r="M1707" s="39">
        <f t="shared" si="1492"/>
        <v>0</v>
      </c>
      <c r="N1707" s="39">
        <f t="shared" si="1492"/>
        <v>0.33800000000000002</v>
      </c>
      <c r="O1707" s="39">
        <f t="shared" si="1492"/>
        <v>0</v>
      </c>
      <c r="P1707" s="39">
        <f t="shared" si="1492"/>
        <v>1321.6790900000001</v>
      </c>
      <c r="Q1707" s="39">
        <f t="shared" si="1492"/>
        <v>0</v>
      </c>
      <c r="R1707" s="39">
        <f t="shared" si="1492"/>
        <v>0</v>
      </c>
      <c r="S1707" s="39">
        <f t="shared" si="1492"/>
        <v>1321.6790900000001</v>
      </c>
      <c r="T1707" s="39">
        <f t="shared" si="1492"/>
        <v>0</v>
      </c>
      <c r="U1707" s="39">
        <f>SUM(U1708:U1708)</f>
        <v>0</v>
      </c>
      <c r="V1707" s="39">
        <f t="shared" si="1492"/>
        <v>0</v>
      </c>
      <c r="W1707" s="39">
        <f t="shared" si="1492"/>
        <v>0</v>
      </c>
      <c r="X1707" s="39">
        <f t="shared" si="1492"/>
        <v>0</v>
      </c>
      <c r="Y1707" s="39">
        <f t="shared" si="1492"/>
        <v>0</v>
      </c>
      <c r="Z1707" s="39">
        <f t="shared" si="1492"/>
        <v>0</v>
      </c>
      <c r="AA1707" s="39">
        <f t="shared" si="1492"/>
        <v>0</v>
      </c>
      <c r="AB1707" s="39">
        <f t="shared" si="1492"/>
        <v>0</v>
      </c>
      <c r="AC1707" s="39">
        <f t="shared" si="1492"/>
        <v>0</v>
      </c>
      <c r="AD1707" s="39">
        <f t="shared" si="1492"/>
        <v>0</v>
      </c>
      <c r="AE1707" s="39">
        <f t="shared" si="1492"/>
        <v>0</v>
      </c>
      <c r="AF1707" s="39">
        <f t="shared" si="1492"/>
        <v>0</v>
      </c>
      <c r="AG1707" s="39">
        <f t="shared" si="1492"/>
        <v>0</v>
      </c>
      <c r="AH1707" s="39">
        <f t="shared" si="1492"/>
        <v>0</v>
      </c>
      <c r="AI1707" s="39">
        <f t="shared" si="1492"/>
        <v>0</v>
      </c>
      <c r="AJ1707" s="39">
        <f t="shared" si="1492"/>
        <v>0</v>
      </c>
      <c r="AK1707" s="39">
        <f t="shared" si="1492"/>
        <v>0</v>
      </c>
      <c r="AL1707" s="39">
        <f t="shared" si="1492"/>
        <v>0</v>
      </c>
      <c r="AM1707" s="39">
        <f t="shared" si="1492"/>
        <v>0</v>
      </c>
      <c r="AN1707" s="39">
        <f t="shared" si="1492"/>
        <v>0</v>
      </c>
      <c r="AO1707" s="39">
        <f t="shared" si="1492"/>
        <v>0</v>
      </c>
      <c r="AP1707" s="39">
        <f t="shared" si="1492"/>
        <v>0</v>
      </c>
      <c r="AQ1707" s="39">
        <f t="shared" si="1492"/>
        <v>0</v>
      </c>
      <c r="AR1707" s="39">
        <f t="shared" si="1492"/>
        <v>0</v>
      </c>
      <c r="AS1707" s="39">
        <f t="shared" si="1492"/>
        <v>0</v>
      </c>
      <c r="AT1707" s="39">
        <f t="shared" si="1492"/>
        <v>0</v>
      </c>
      <c r="AU1707" s="39">
        <f t="shared" si="1492"/>
        <v>0</v>
      </c>
      <c r="AV1707" s="39">
        <f t="shared" si="1492"/>
        <v>0</v>
      </c>
    </row>
    <row r="1708" spans="1:48" ht="114.75" x14ac:dyDescent="0.5">
      <c r="A1708" s="53">
        <v>1556</v>
      </c>
      <c r="B1708" s="56" t="s">
        <v>3219</v>
      </c>
      <c r="C1708" s="34" t="s">
        <v>3220</v>
      </c>
      <c r="D1708" s="57" t="s">
        <v>2927</v>
      </c>
      <c r="E1708" s="57">
        <v>2020</v>
      </c>
      <c r="F1708" s="36">
        <v>1446.63</v>
      </c>
      <c r="G1708" s="34">
        <f>N1708+U1708+AB1708+AI1708+AP1708</f>
        <v>0.33800000000000002</v>
      </c>
      <c r="H1708" s="34">
        <f>O1708+V1708+AC1708+AJ1708+AQ1708</f>
        <v>0</v>
      </c>
      <c r="I1708" s="34">
        <f>J1708+K1708+L1708</f>
        <v>1321.6790900000001</v>
      </c>
      <c r="J1708" s="34">
        <f>Q1708+X1708+AE1708+AL1708+AS1708</f>
        <v>0</v>
      </c>
      <c r="K1708" s="34">
        <f>R1708+Y1708+AF1708+AM1708+AT1708</f>
        <v>0</v>
      </c>
      <c r="L1708" s="34">
        <f>S1708+Z1708+AG1708+AN1708+AU1708</f>
        <v>1321.6790900000001</v>
      </c>
      <c r="M1708" s="34">
        <f>T1708+AA1708+AH1708+AO1708+AV1708</f>
        <v>0</v>
      </c>
      <c r="N1708" s="37">
        <v>0.33800000000000002</v>
      </c>
      <c r="O1708" s="40">
        <v>0</v>
      </c>
      <c r="P1708" s="34">
        <f>Q1708+R1708+S1708</f>
        <v>1321.6790900000001</v>
      </c>
      <c r="Q1708" s="34">
        <v>0</v>
      </c>
      <c r="R1708" s="34">
        <v>0</v>
      </c>
      <c r="S1708" s="37">
        <v>1321.6790900000001</v>
      </c>
      <c r="T1708" s="34">
        <v>0</v>
      </c>
      <c r="U1708" s="37">
        <v>0</v>
      </c>
      <c r="V1708" s="37">
        <v>0</v>
      </c>
      <c r="W1708" s="34">
        <f>X1708+Y1708+Z1708</f>
        <v>0</v>
      </c>
      <c r="X1708" s="34">
        <v>0</v>
      </c>
      <c r="Y1708" s="34">
        <v>0</v>
      </c>
      <c r="Z1708" s="37">
        <v>0</v>
      </c>
      <c r="AA1708" s="34">
        <v>0</v>
      </c>
      <c r="AB1708" s="37">
        <v>0</v>
      </c>
      <c r="AC1708" s="37">
        <v>0</v>
      </c>
      <c r="AD1708" s="34">
        <f>AE1708+AF1708+AG1708</f>
        <v>0</v>
      </c>
      <c r="AE1708" s="34">
        <v>0</v>
      </c>
      <c r="AF1708" s="34">
        <v>0</v>
      </c>
      <c r="AG1708" s="37">
        <v>0</v>
      </c>
      <c r="AH1708" s="34">
        <v>0</v>
      </c>
      <c r="AI1708" s="37">
        <v>0</v>
      </c>
      <c r="AJ1708" s="37">
        <v>0</v>
      </c>
      <c r="AK1708" s="34">
        <f>AL1708+AM1708+AN1708</f>
        <v>0</v>
      </c>
      <c r="AL1708" s="34">
        <v>0</v>
      </c>
      <c r="AM1708" s="34">
        <v>0</v>
      </c>
      <c r="AN1708" s="37">
        <v>0</v>
      </c>
      <c r="AO1708" s="34">
        <v>0</v>
      </c>
      <c r="AP1708" s="34">
        <v>0</v>
      </c>
      <c r="AQ1708" s="34">
        <v>0</v>
      </c>
      <c r="AR1708" s="34">
        <f>AS1708+AT1708+AU1708</f>
        <v>0</v>
      </c>
      <c r="AS1708" s="34">
        <v>0</v>
      </c>
      <c r="AT1708" s="34">
        <v>0</v>
      </c>
      <c r="AU1708" s="34">
        <v>0</v>
      </c>
      <c r="AV1708" s="34">
        <v>0</v>
      </c>
    </row>
    <row r="1709" spans="1:48" ht="38.25" x14ac:dyDescent="0.5">
      <c r="A1709" s="53"/>
      <c r="B1709" s="54" t="s">
        <v>3221</v>
      </c>
      <c r="C1709" s="38"/>
      <c r="D1709" s="63"/>
      <c r="E1709" s="63"/>
      <c r="F1709" s="39">
        <f>SUM(F1710:F1711)</f>
        <v>8364.0813600000001</v>
      </c>
      <c r="G1709" s="39">
        <f t="shared" ref="G1709:AV1709" si="1493">SUM(G1710:G1711)</f>
        <v>0.4</v>
      </c>
      <c r="H1709" s="39">
        <f t="shared" si="1493"/>
        <v>0</v>
      </c>
      <c r="I1709" s="39">
        <f t="shared" si="1493"/>
        <v>8051.9</v>
      </c>
      <c r="J1709" s="39">
        <f t="shared" si="1493"/>
        <v>0</v>
      </c>
      <c r="K1709" s="39">
        <f t="shared" si="1493"/>
        <v>0</v>
      </c>
      <c r="L1709" s="39">
        <f t="shared" si="1493"/>
        <v>8051.9</v>
      </c>
      <c r="M1709" s="39">
        <f t="shared" si="1493"/>
        <v>0</v>
      </c>
      <c r="N1709" s="39">
        <f t="shared" si="1493"/>
        <v>0.4</v>
      </c>
      <c r="O1709" s="39">
        <f t="shared" si="1493"/>
        <v>0</v>
      </c>
      <c r="P1709" s="39">
        <f t="shared" si="1493"/>
        <v>1987.33</v>
      </c>
      <c r="Q1709" s="39">
        <f t="shared" si="1493"/>
        <v>0</v>
      </c>
      <c r="R1709" s="39">
        <f t="shared" si="1493"/>
        <v>0</v>
      </c>
      <c r="S1709" s="39">
        <f t="shared" si="1493"/>
        <v>1987.33</v>
      </c>
      <c r="T1709" s="39">
        <f t="shared" si="1493"/>
        <v>0</v>
      </c>
      <c r="U1709" s="39">
        <f>SUM(U1710:U1711)</f>
        <v>0</v>
      </c>
      <c r="V1709" s="39">
        <f t="shared" si="1493"/>
        <v>0</v>
      </c>
      <c r="W1709" s="39">
        <f t="shared" si="1493"/>
        <v>6064.57</v>
      </c>
      <c r="X1709" s="39">
        <f t="shared" si="1493"/>
        <v>0</v>
      </c>
      <c r="Y1709" s="39">
        <f t="shared" si="1493"/>
        <v>0</v>
      </c>
      <c r="Z1709" s="39">
        <f t="shared" si="1493"/>
        <v>6064.57</v>
      </c>
      <c r="AA1709" s="39">
        <f t="shared" si="1493"/>
        <v>0</v>
      </c>
      <c r="AB1709" s="39">
        <f t="shared" si="1493"/>
        <v>0</v>
      </c>
      <c r="AC1709" s="39">
        <f t="shared" si="1493"/>
        <v>0</v>
      </c>
      <c r="AD1709" s="39">
        <f t="shared" si="1493"/>
        <v>0</v>
      </c>
      <c r="AE1709" s="39">
        <f t="shared" si="1493"/>
        <v>0</v>
      </c>
      <c r="AF1709" s="39">
        <f t="shared" si="1493"/>
        <v>0</v>
      </c>
      <c r="AG1709" s="39">
        <f t="shared" si="1493"/>
        <v>0</v>
      </c>
      <c r="AH1709" s="39">
        <f t="shared" si="1493"/>
        <v>0</v>
      </c>
      <c r="AI1709" s="39">
        <f t="shared" si="1493"/>
        <v>0</v>
      </c>
      <c r="AJ1709" s="39">
        <f t="shared" si="1493"/>
        <v>0</v>
      </c>
      <c r="AK1709" s="39">
        <f t="shared" si="1493"/>
        <v>0</v>
      </c>
      <c r="AL1709" s="39">
        <f t="shared" si="1493"/>
        <v>0</v>
      </c>
      <c r="AM1709" s="39">
        <f t="shared" si="1493"/>
        <v>0</v>
      </c>
      <c r="AN1709" s="39">
        <f t="shared" si="1493"/>
        <v>0</v>
      </c>
      <c r="AO1709" s="39">
        <f t="shared" si="1493"/>
        <v>0</v>
      </c>
      <c r="AP1709" s="39">
        <f t="shared" si="1493"/>
        <v>0</v>
      </c>
      <c r="AQ1709" s="39">
        <f t="shared" si="1493"/>
        <v>0</v>
      </c>
      <c r="AR1709" s="39">
        <f t="shared" si="1493"/>
        <v>0</v>
      </c>
      <c r="AS1709" s="39">
        <f t="shared" si="1493"/>
        <v>0</v>
      </c>
      <c r="AT1709" s="39">
        <f t="shared" si="1493"/>
        <v>0</v>
      </c>
      <c r="AU1709" s="39">
        <f t="shared" si="1493"/>
        <v>0</v>
      </c>
      <c r="AV1709" s="39">
        <f t="shared" si="1493"/>
        <v>0</v>
      </c>
    </row>
    <row r="1710" spans="1:48" ht="153" x14ac:dyDescent="0.5">
      <c r="A1710" s="53">
        <v>1557</v>
      </c>
      <c r="B1710" s="56" t="s">
        <v>3222</v>
      </c>
      <c r="C1710" s="34" t="s">
        <v>3223</v>
      </c>
      <c r="D1710" s="57">
        <v>2019</v>
      </c>
      <c r="E1710" s="57">
        <v>2020</v>
      </c>
      <c r="F1710" s="36">
        <v>1390.3513600000001</v>
      </c>
      <c r="G1710" s="34">
        <f>N1710+U1710+AB1710+AI1710+AP1710</f>
        <v>0</v>
      </c>
      <c r="H1710" s="34">
        <f>O1710+V1710+AC1710+AJ1710+AQ1710</f>
        <v>0</v>
      </c>
      <c r="I1710" s="34">
        <f>J1710+K1710+L1710</f>
        <v>1252.6500000000001</v>
      </c>
      <c r="J1710" s="34">
        <f t="shared" ref="J1710:M1711" si="1494">Q1710+X1710+AE1710+AL1710+AS1710</f>
        <v>0</v>
      </c>
      <c r="K1710" s="34">
        <f t="shared" si="1494"/>
        <v>0</v>
      </c>
      <c r="L1710" s="34">
        <f t="shared" si="1494"/>
        <v>1252.6500000000001</v>
      </c>
      <c r="M1710" s="34">
        <f t="shared" si="1494"/>
        <v>0</v>
      </c>
      <c r="N1710" s="37">
        <v>0</v>
      </c>
      <c r="O1710" s="37">
        <v>0</v>
      </c>
      <c r="P1710" s="34">
        <f t="shared" ref="P1710:P1711" si="1495">Q1710+R1710+S1710</f>
        <v>1252.6500000000001</v>
      </c>
      <c r="Q1710" s="34">
        <v>0</v>
      </c>
      <c r="R1710" s="34">
        <v>0</v>
      </c>
      <c r="S1710" s="37">
        <v>1252.6500000000001</v>
      </c>
      <c r="T1710" s="34">
        <v>0</v>
      </c>
      <c r="U1710" s="37">
        <v>0</v>
      </c>
      <c r="V1710" s="37">
        <v>0</v>
      </c>
      <c r="W1710" s="34">
        <f t="shared" ref="W1710:W1711" si="1496">X1710+Y1710+Z1710</f>
        <v>0</v>
      </c>
      <c r="X1710" s="34">
        <v>0</v>
      </c>
      <c r="Y1710" s="34">
        <v>0</v>
      </c>
      <c r="Z1710" s="37">
        <v>0</v>
      </c>
      <c r="AA1710" s="34">
        <v>0</v>
      </c>
      <c r="AB1710" s="37">
        <v>0</v>
      </c>
      <c r="AC1710" s="37">
        <v>0</v>
      </c>
      <c r="AD1710" s="34">
        <f t="shared" ref="AD1710:AD1711" si="1497">AE1710+AF1710+AG1710</f>
        <v>0</v>
      </c>
      <c r="AE1710" s="34">
        <v>0</v>
      </c>
      <c r="AF1710" s="34">
        <v>0</v>
      </c>
      <c r="AG1710" s="37">
        <v>0</v>
      </c>
      <c r="AH1710" s="34">
        <v>0</v>
      </c>
      <c r="AI1710" s="37">
        <v>0</v>
      </c>
      <c r="AJ1710" s="37">
        <v>0</v>
      </c>
      <c r="AK1710" s="34">
        <f t="shared" ref="AK1710:AK1711" si="1498">AL1710+AM1710+AN1710</f>
        <v>0</v>
      </c>
      <c r="AL1710" s="34">
        <v>0</v>
      </c>
      <c r="AM1710" s="34">
        <v>0</v>
      </c>
      <c r="AN1710" s="37">
        <v>0</v>
      </c>
      <c r="AO1710" s="34">
        <v>0</v>
      </c>
      <c r="AP1710" s="34">
        <v>0</v>
      </c>
      <c r="AQ1710" s="34">
        <v>0</v>
      </c>
      <c r="AR1710" s="34">
        <f t="shared" ref="AR1710:AR1711" si="1499">AS1710+AT1710+AU1710</f>
        <v>0</v>
      </c>
      <c r="AS1710" s="34">
        <v>0</v>
      </c>
      <c r="AT1710" s="34">
        <v>0</v>
      </c>
      <c r="AU1710" s="34">
        <v>0</v>
      </c>
      <c r="AV1710" s="34">
        <v>0</v>
      </c>
    </row>
    <row r="1711" spans="1:48" ht="114.75" x14ac:dyDescent="0.5">
      <c r="A1711" s="53">
        <v>1558</v>
      </c>
      <c r="B1711" s="50" t="s">
        <v>3224</v>
      </c>
      <c r="C1711" s="51" t="s">
        <v>3225</v>
      </c>
      <c r="D1711" s="52">
        <v>2019</v>
      </c>
      <c r="E1711" s="52">
        <v>2020</v>
      </c>
      <c r="F1711" s="33">
        <v>6973.73</v>
      </c>
      <c r="G1711" s="34">
        <f>N1711+U1711+AB1711+AI1711+AP1711</f>
        <v>0.4</v>
      </c>
      <c r="H1711" s="34">
        <f>O1711+V1711+AC1711+AJ1711+AQ1711</f>
        <v>0</v>
      </c>
      <c r="I1711" s="34">
        <f>J1711+K1711+L1711</f>
        <v>6799.25</v>
      </c>
      <c r="J1711" s="34">
        <f t="shared" si="1494"/>
        <v>0</v>
      </c>
      <c r="K1711" s="34">
        <f t="shared" si="1494"/>
        <v>0</v>
      </c>
      <c r="L1711" s="34">
        <f t="shared" si="1494"/>
        <v>6799.25</v>
      </c>
      <c r="M1711" s="34">
        <f t="shared" si="1494"/>
        <v>0</v>
      </c>
      <c r="N1711" s="34">
        <v>0.4</v>
      </c>
      <c r="O1711" s="34">
        <v>0</v>
      </c>
      <c r="P1711" s="34">
        <f t="shared" si="1495"/>
        <v>734.68</v>
      </c>
      <c r="Q1711" s="34">
        <v>0</v>
      </c>
      <c r="R1711" s="34">
        <v>0</v>
      </c>
      <c r="S1711" s="34">
        <v>734.68</v>
      </c>
      <c r="T1711" s="34">
        <v>0</v>
      </c>
      <c r="U1711" s="34">
        <v>0</v>
      </c>
      <c r="V1711" s="34">
        <v>0</v>
      </c>
      <c r="W1711" s="34">
        <f t="shared" si="1496"/>
        <v>6064.57</v>
      </c>
      <c r="X1711" s="34">
        <v>0</v>
      </c>
      <c r="Y1711" s="34">
        <v>0</v>
      </c>
      <c r="Z1711" s="34">
        <v>6064.57</v>
      </c>
      <c r="AA1711" s="34">
        <v>0</v>
      </c>
      <c r="AB1711" s="34">
        <v>0</v>
      </c>
      <c r="AC1711" s="34">
        <v>0</v>
      </c>
      <c r="AD1711" s="34">
        <f t="shared" si="1497"/>
        <v>0</v>
      </c>
      <c r="AE1711" s="34">
        <v>0</v>
      </c>
      <c r="AF1711" s="34">
        <v>0</v>
      </c>
      <c r="AG1711" s="34">
        <v>0</v>
      </c>
      <c r="AH1711" s="34">
        <v>0</v>
      </c>
      <c r="AI1711" s="34">
        <v>0</v>
      </c>
      <c r="AJ1711" s="34">
        <v>0</v>
      </c>
      <c r="AK1711" s="34">
        <f t="shared" si="1498"/>
        <v>0</v>
      </c>
      <c r="AL1711" s="34">
        <v>0</v>
      </c>
      <c r="AM1711" s="34">
        <v>0</v>
      </c>
      <c r="AN1711" s="34">
        <v>0</v>
      </c>
      <c r="AO1711" s="34">
        <v>0</v>
      </c>
      <c r="AP1711" s="34">
        <v>0</v>
      </c>
      <c r="AQ1711" s="34">
        <v>0</v>
      </c>
      <c r="AR1711" s="34">
        <f t="shared" si="1499"/>
        <v>0</v>
      </c>
      <c r="AS1711" s="34">
        <v>0</v>
      </c>
      <c r="AT1711" s="34">
        <v>0</v>
      </c>
      <c r="AU1711" s="34">
        <v>0</v>
      </c>
      <c r="AV1711" s="34">
        <v>0</v>
      </c>
    </row>
    <row r="1712" spans="1:48" ht="38.25" x14ac:dyDescent="0.5">
      <c r="A1712" s="53"/>
      <c r="B1712" s="54" t="s">
        <v>1569</v>
      </c>
      <c r="C1712" s="38"/>
      <c r="D1712" s="63"/>
      <c r="E1712" s="63"/>
      <c r="F1712" s="39">
        <f t="shared" ref="F1712:N1712" si="1500">SUM(F1713:F1713)</f>
        <v>640.30999999999995</v>
      </c>
      <c r="G1712" s="39">
        <f t="shared" si="1500"/>
        <v>0.08</v>
      </c>
      <c r="H1712" s="39">
        <f t="shared" si="1500"/>
        <v>0</v>
      </c>
      <c r="I1712" s="39">
        <f t="shared" si="1500"/>
        <v>434.08</v>
      </c>
      <c r="J1712" s="39">
        <f t="shared" si="1500"/>
        <v>0</v>
      </c>
      <c r="K1712" s="39">
        <f t="shared" si="1500"/>
        <v>0</v>
      </c>
      <c r="L1712" s="39">
        <f t="shared" si="1500"/>
        <v>434.08</v>
      </c>
      <c r="M1712" s="39">
        <f t="shared" si="1500"/>
        <v>0</v>
      </c>
      <c r="N1712" s="39">
        <f t="shared" si="1500"/>
        <v>0</v>
      </c>
      <c r="O1712" s="39">
        <f>SUM(O1713:O1713)</f>
        <v>0</v>
      </c>
      <c r="P1712" s="39">
        <f t="shared" ref="P1712:V1712" si="1501">SUM(P1713:P1713)</f>
        <v>28.07</v>
      </c>
      <c r="Q1712" s="39">
        <f t="shared" si="1501"/>
        <v>0</v>
      </c>
      <c r="R1712" s="39">
        <f t="shared" si="1501"/>
        <v>0</v>
      </c>
      <c r="S1712" s="39">
        <f t="shared" si="1501"/>
        <v>28.07</v>
      </c>
      <c r="T1712" s="39">
        <f t="shared" si="1501"/>
        <v>0</v>
      </c>
      <c r="U1712" s="39">
        <f t="shared" si="1501"/>
        <v>0.08</v>
      </c>
      <c r="V1712" s="39">
        <f t="shared" si="1501"/>
        <v>0</v>
      </c>
      <c r="W1712" s="39">
        <f t="shared" ref="W1712:AC1712" si="1502">SUM(W1713:W1713)</f>
        <v>406.01</v>
      </c>
      <c r="X1712" s="39">
        <f t="shared" si="1502"/>
        <v>0</v>
      </c>
      <c r="Y1712" s="39">
        <f t="shared" si="1502"/>
        <v>0</v>
      </c>
      <c r="Z1712" s="39">
        <f t="shared" si="1502"/>
        <v>406.01</v>
      </c>
      <c r="AA1712" s="39">
        <f t="shared" si="1502"/>
        <v>0</v>
      </c>
      <c r="AB1712" s="39">
        <f t="shared" si="1502"/>
        <v>0</v>
      </c>
      <c r="AC1712" s="39">
        <f t="shared" si="1502"/>
        <v>0</v>
      </c>
      <c r="AD1712" s="39">
        <f t="shared" ref="AD1712:AJ1712" si="1503">SUM(AD1713:AD1713)</f>
        <v>0</v>
      </c>
      <c r="AE1712" s="39">
        <f t="shared" si="1503"/>
        <v>0</v>
      </c>
      <c r="AF1712" s="39">
        <f t="shared" si="1503"/>
        <v>0</v>
      </c>
      <c r="AG1712" s="39">
        <f t="shared" si="1503"/>
        <v>0</v>
      </c>
      <c r="AH1712" s="39">
        <f t="shared" si="1503"/>
        <v>0</v>
      </c>
      <c r="AI1712" s="39">
        <f t="shared" si="1503"/>
        <v>0</v>
      </c>
      <c r="AJ1712" s="39">
        <f t="shared" si="1503"/>
        <v>0</v>
      </c>
      <c r="AK1712" s="39">
        <f t="shared" ref="AK1712:AQ1712" si="1504">SUM(AK1713:AK1713)</f>
        <v>0</v>
      </c>
      <c r="AL1712" s="39">
        <f t="shared" si="1504"/>
        <v>0</v>
      </c>
      <c r="AM1712" s="39">
        <f t="shared" si="1504"/>
        <v>0</v>
      </c>
      <c r="AN1712" s="39">
        <f t="shared" si="1504"/>
        <v>0</v>
      </c>
      <c r="AO1712" s="39">
        <f t="shared" si="1504"/>
        <v>0</v>
      </c>
      <c r="AP1712" s="39">
        <f t="shared" si="1504"/>
        <v>0</v>
      </c>
      <c r="AQ1712" s="39">
        <f t="shared" si="1504"/>
        <v>0</v>
      </c>
      <c r="AR1712" s="39">
        <f t="shared" ref="AR1712:AV1712" si="1505">SUM(AR1713:AR1713)</f>
        <v>0</v>
      </c>
      <c r="AS1712" s="39">
        <f t="shared" si="1505"/>
        <v>0</v>
      </c>
      <c r="AT1712" s="39">
        <f t="shared" si="1505"/>
        <v>0</v>
      </c>
      <c r="AU1712" s="39">
        <f t="shared" si="1505"/>
        <v>0</v>
      </c>
      <c r="AV1712" s="39">
        <f t="shared" si="1505"/>
        <v>0</v>
      </c>
    </row>
    <row r="1713" spans="1:48" ht="153" x14ac:dyDescent="0.5">
      <c r="A1713" s="53">
        <v>1559</v>
      </c>
      <c r="B1713" s="56" t="s">
        <v>3226</v>
      </c>
      <c r="C1713" s="34" t="s">
        <v>3227</v>
      </c>
      <c r="D1713" s="57">
        <v>2017</v>
      </c>
      <c r="E1713" s="57">
        <v>2021</v>
      </c>
      <c r="F1713" s="36">
        <v>640.30999999999995</v>
      </c>
      <c r="G1713" s="34">
        <f>N1713+U1713+AB1713+AI1713+AP1713</f>
        <v>0.08</v>
      </c>
      <c r="H1713" s="34">
        <f>O1713+V1713+AC1713+AJ1713+AQ1713</f>
        <v>0</v>
      </c>
      <c r="I1713" s="34">
        <f>J1713+K1713+L1713</f>
        <v>434.08</v>
      </c>
      <c r="J1713" s="34">
        <f>Q1713+X1713+AE1713+AL1713+AS1713</f>
        <v>0</v>
      </c>
      <c r="K1713" s="34">
        <f>R1713+Y1713+AF1713+AM1713+AT1713</f>
        <v>0</v>
      </c>
      <c r="L1713" s="34">
        <f>S1713+Z1713+AG1713+AN1713+AU1713</f>
        <v>434.08</v>
      </c>
      <c r="M1713" s="34">
        <f>T1713+AA1713+AH1713+AO1713+AV1713</f>
        <v>0</v>
      </c>
      <c r="N1713" s="37">
        <v>0</v>
      </c>
      <c r="O1713" s="37">
        <v>0</v>
      </c>
      <c r="P1713" s="34">
        <f>Q1713+R1713+S1713</f>
        <v>28.07</v>
      </c>
      <c r="Q1713" s="34">
        <v>0</v>
      </c>
      <c r="R1713" s="34">
        <v>0</v>
      </c>
      <c r="S1713" s="37">
        <v>28.07</v>
      </c>
      <c r="T1713" s="34">
        <v>0</v>
      </c>
      <c r="U1713" s="37">
        <v>0.08</v>
      </c>
      <c r="V1713" s="37">
        <v>0</v>
      </c>
      <c r="W1713" s="34">
        <f>X1713+Y1713+Z1713</f>
        <v>406.01</v>
      </c>
      <c r="X1713" s="34">
        <v>0</v>
      </c>
      <c r="Y1713" s="34">
        <v>0</v>
      </c>
      <c r="Z1713" s="37">
        <v>406.01</v>
      </c>
      <c r="AA1713" s="34">
        <v>0</v>
      </c>
      <c r="AB1713" s="37">
        <v>0</v>
      </c>
      <c r="AC1713" s="37">
        <v>0</v>
      </c>
      <c r="AD1713" s="34">
        <f>AE1713+AF1713+AG1713</f>
        <v>0</v>
      </c>
      <c r="AE1713" s="34">
        <v>0</v>
      </c>
      <c r="AF1713" s="34">
        <v>0</v>
      </c>
      <c r="AG1713" s="37">
        <v>0</v>
      </c>
      <c r="AH1713" s="34">
        <v>0</v>
      </c>
      <c r="AI1713" s="37">
        <v>0</v>
      </c>
      <c r="AJ1713" s="37">
        <v>0</v>
      </c>
      <c r="AK1713" s="34">
        <f>AL1713+AM1713+AN1713</f>
        <v>0</v>
      </c>
      <c r="AL1713" s="34">
        <v>0</v>
      </c>
      <c r="AM1713" s="34">
        <v>0</v>
      </c>
      <c r="AN1713" s="37">
        <v>0</v>
      </c>
      <c r="AO1713" s="34">
        <v>0</v>
      </c>
      <c r="AP1713" s="34">
        <v>0</v>
      </c>
      <c r="AQ1713" s="34">
        <v>0</v>
      </c>
      <c r="AR1713" s="34">
        <f>AS1713+AT1713+AU1713</f>
        <v>0</v>
      </c>
      <c r="AS1713" s="34">
        <v>0</v>
      </c>
      <c r="AT1713" s="34">
        <v>0</v>
      </c>
      <c r="AU1713" s="34">
        <v>0</v>
      </c>
      <c r="AV1713" s="34">
        <v>0</v>
      </c>
    </row>
    <row r="1714" spans="1:48" s="24" customFormat="1" ht="38.25" x14ac:dyDescent="0.45">
      <c r="A1714" s="53"/>
      <c r="B1714" s="64" t="s">
        <v>862</v>
      </c>
      <c r="C1714" s="65"/>
      <c r="D1714" s="63"/>
      <c r="E1714" s="63"/>
      <c r="F1714" s="39">
        <f t="shared" ref="F1714:AV1714" si="1506">SUM(F1715)</f>
        <v>4184.92</v>
      </c>
      <c r="G1714" s="39">
        <f t="shared" si="1506"/>
        <v>0.1</v>
      </c>
      <c r="H1714" s="39">
        <f t="shared" si="1506"/>
        <v>1.26</v>
      </c>
      <c r="I1714" s="39">
        <f t="shared" si="1506"/>
        <v>4093.03</v>
      </c>
      <c r="J1714" s="39">
        <f t="shared" si="1506"/>
        <v>0</v>
      </c>
      <c r="K1714" s="39">
        <f t="shared" si="1506"/>
        <v>0</v>
      </c>
      <c r="L1714" s="39">
        <f t="shared" si="1506"/>
        <v>4093.03</v>
      </c>
      <c r="M1714" s="39">
        <f t="shared" si="1506"/>
        <v>0</v>
      </c>
      <c r="N1714" s="39">
        <f t="shared" si="1506"/>
        <v>0</v>
      </c>
      <c r="O1714" s="39">
        <f t="shared" si="1506"/>
        <v>0</v>
      </c>
      <c r="P1714" s="39">
        <f t="shared" si="1506"/>
        <v>66.25</v>
      </c>
      <c r="Q1714" s="39">
        <f t="shared" si="1506"/>
        <v>0</v>
      </c>
      <c r="R1714" s="39">
        <f t="shared" si="1506"/>
        <v>0</v>
      </c>
      <c r="S1714" s="39">
        <f t="shared" si="1506"/>
        <v>66.25</v>
      </c>
      <c r="T1714" s="39">
        <f t="shared" si="1506"/>
        <v>0</v>
      </c>
      <c r="U1714" s="39">
        <f t="shared" si="1506"/>
        <v>0.1</v>
      </c>
      <c r="V1714" s="39">
        <f t="shared" si="1506"/>
        <v>1.26</v>
      </c>
      <c r="W1714" s="39">
        <f t="shared" si="1506"/>
        <v>4026.78</v>
      </c>
      <c r="X1714" s="39">
        <f t="shared" si="1506"/>
        <v>0</v>
      </c>
      <c r="Y1714" s="39">
        <f t="shared" si="1506"/>
        <v>0</v>
      </c>
      <c r="Z1714" s="39">
        <f t="shared" si="1506"/>
        <v>4026.78</v>
      </c>
      <c r="AA1714" s="39">
        <f t="shared" si="1506"/>
        <v>0</v>
      </c>
      <c r="AB1714" s="39">
        <f t="shared" si="1506"/>
        <v>0</v>
      </c>
      <c r="AC1714" s="39">
        <f t="shared" si="1506"/>
        <v>0</v>
      </c>
      <c r="AD1714" s="39">
        <f t="shared" si="1506"/>
        <v>0</v>
      </c>
      <c r="AE1714" s="39">
        <f t="shared" si="1506"/>
        <v>0</v>
      </c>
      <c r="AF1714" s="39">
        <f t="shared" si="1506"/>
        <v>0</v>
      </c>
      <c r="AG1714" s="39">
        <f t="shared" si="1506"/>
        <v>0</v>
      </c>
      <c r="AH1714" s="39">
        <f t="shared" si="1506"/>
        <v>0</v>
      </c>
      <c r="AI1714" s="39">
        <f t="shared" si="1506"/>
        <v>0</v>
      </c>
      <c r="AJ1714" s="39">
        <f t="shared" si="1506"/>
        <v>0</v>
      </c>
      <c r="AK1714" s="39">
        <f t="shared" si="1506"/>
        <v>0</v>
      </c>
      <c r="AL1714" s="39">
        <f t="shared" si="1506"/>
        <v>0</v>
      </c>
      <c r="AM1714" s="39">
        <f t="shared" si="1506"/>
        <v>0</v>
      </c>
      <c r="AN1714" s="39">
        <f t="shared" si="1506"/>
        <v>0</v>
      </c>
      <c r="AO1714" s="39">
        <f t="shared" si="1506"/>
        <v>0</v>
      </c>
      <c r="AP1714" s="39">
        <f t="shared" si="1506"/>
        <v>0</v>
      </c>
      <c r="AQ1714" s="39">
        <f t="shared" si="1506"/>
        <v>0</v>
      </c>
      <c r="AR1714" s="39">
        <f t="shared" si="1506"/>
        <v>0</v>
      </c>
      <c r="AS1714" s="39">
        <f t="shared" si="1506"/>
        <v>0</v>
      </c>
      <c r="AT1714" s="39">
        <f t="shared" si="1506"/>
        <v>0</v>
      </c>
      <c r="AU1714" s="39">
        <f t="shared" si="1506"/>
        <v>0</v>
      </c>
      <c r="AV1714" s="39">
        <f t="shared" si="1506"/>
        <v>0</v>
      </c>
    </row>
    <row r="1715" spans="1:48" ht="114.75" x14ac:dyDescent="0.5">
      <c r="A1715" s="53">
        <v>1560</v>
      </c>
      <c r="B1715" s="56" t="s">
        <v>3228</v>
      </c>
      <c r="C1715" s="34" t="s">
        <v>3229</v>
      </c>
      <c r="D1715" s="57">
        <v>2020</v>
      </c>
      <c r="E1715" s="57">
        <v>2021</v>
      </c>
      <c r="F1715" s="36">
        <v>4184.92</v>
      </c>
      <c r="G1715" s="34">
        <f>N1715+U1715+AB1715+AI1715+AP1715</f>
        <v>0.1</v>
      </c>
      <c r="H1715" s="34">
        <f>O1715+V1715+AC1715+AJ1715+AQ1715</f>
        <v>1.26</v>
      </c>
      <c r="I1715" s="34">
        <f>J1715+K1715+L1715</f>
        <v>4093.03</v>
      </c>
      <c r="J1715" s="34">
        <f>Q1715+X1715+AE1715+AL1715+AS1715</f>
        <v>0</v>
      </c>
      <c r="K1715" s="34">
        <f>R1715+Y1715+AF1715+AM1715+AT1715</f>
        <v>0</v>
      </c>
      <c r="L1715" s="34">
        <f>S1715+Z1715+AG1715+AN1715+AU1715</f>
        <v>4093.03</v>
      </c>
      <c r="M1715" s="34">
        <f>T1715+AA1715+AH1715+AO1715+AV1715</f>
        <v>0</v>
      </c>
      <c r="N1715" s="37">
        <v>0</v>
      </c>
      <c r="O1715" s="37">
        <v>0</v>
      </c>
      <c r="P1715" s="34">
        <f>Q1715+R1715+S1715</f>
        <v>66.25</v>
      </c>
      <c r="Q1715" s="34">
        <v>0</v>
      </c>
      <c r="R1715" s="34">
        <v>0</v>
      </c>
      <c r="S1715" s="37">
        <v>66.25</v>
      </c>
      <c r="T1715" s="34">
        <v>0</v>
      </c>
      <c r="U1715" s="37">
        <v>0.1</v>
      </c>
      <c r="V1715" s="37">
        <v>1.26</v>
      </c>
      <c r="W1715" s="34">
        <f>X1715+Y1715+Z1715</f>
        <v>4026.78</v>
      </c>
      <c r="X1715" s="34">
        <v>0</v>
      </c>
      <c r="Y1715" s="34">
        <v>0</v>
      </c>
      <c r="Z1715" s="37">
        <v>4026.78</v>
      </c>
      <c r="AA1715" s="34">
        <v>0</v>
      </c>
      <c r="AB1715" s="37">
        <v>0</v>
      </c>
      <c r="AC1715" s="37">
        <v>0</v>
      </c>
      <c r="AD1715" s="34">
        <f>AE1715+AF1715+AG1715</f>
        <v>0</v>
      </c>
      <c r="AE1715" s="34">
        <v>0</v>
      </c>
      <c r="AF1715" s="34">
        <v>0</v>
      </c>
      <c r="AG1715" s="37">
        <v>0</v>
      </c>
      <c r="AH1715" s="34">
        <v>0</v>
      </c>
      <c r="AI1715" s="37">
        <v>0</v>
      </c>
      <c r="AJ1715" s="37">
        <v>0</v>
      </c>
      <c r="AK1715" s="34">
        <f>AL1715+AM1715+AN1715</f>
        <v>0</v>
      </c>
      <c r="AL1715" s="34">
        <v>0</v>
      </c>
      <c r="AM1715" s="34">
        <v>0</v>
      </c>
      <c r="AN1715" s="37">
        <v>0</v>
      </c>
      <c r="AO1715" s="34">
        <v>0</v>
      </c>
      <c r="AP1715" s="34">
        <v>0</v>
      </c>
      <c r="AQ1715" s="34">
        <v>0</v>
      </c>
      <c r="AR1715" s="34">
        <f>AS1715+AT1715+AU1715</f>
        <v>0</v>
      </c>
      <c r="AS1715" s="34">
        <v>0</v>
      </c>
      <c r="AT1715" s="34">
        <v>0</v>
      </c>
      <c r="AU1715" s="34">
        <v>0</v>
      </c>
      <c r="AV1715" s="34">
        <v>0</v>
      </c>
    </row>
    <row r="1716" spans="1:48" s="24" customFormat="1" ht="38.25" x14ac:dyDescent="0.45">
      <c r="A1716" s="53"/>
      <c r="B1716" s="64" t="s">
        <v>3230</v>
      </c>
      <c r="C1716" s="65"/>
      <c r="D1716" s="63"/>
      <c r="E1716" s="63"/>
      <c r="F1716" s="39">
        <f>SUM(F1717:F1718)</f>
        <v>53882.34</v>
      </c>
      <c r="G1716" s="39">
        <f t="shared" ref="G1716:AV1716" si="1507">SUM(G1717:G1718)</f>
        <v>3.21</v>
      </c>
      <c r="H1716" s="39">
        <f t="shared" si="1507"/>
        <v>1.26</v>
      </c>
      <c r="I1716" s="39">
        <f t="shared" si="1507"/>
        <v>53882.34</v>
      </c>
      <c r="J1716" s="39">
        <f t="shared" si="1507"/>
        <v>0</v>
      </c>
      <c r="K1716" s="39">
        <f t="shared" si="1507"/>
        <v>0</v>
      </c>
      <c r="L1716" s="39">
        <f t="shared" si="1507"/>
        <v>53882.34</v>
      </c>
      <c r="M1716" s="39">
        <f t="shared" si="1507"/>
        <v>0</v>
      </c>
      <c r="N1716" s="39">
        <f t="shared" si="1507"/>
        <v>0</v>
      </c>
      <c r="O1716" s="39">
        <f t="shared" si="1507"/>
        <v>0</v>
      </c>
      <c r="P1716" s="39">
        <f t="shared" si="1507"/>
        <v>1824.56</v>
      </c>
      <c r="Q1716" s="39">
        <f t="shared" si="1507"/>
        <v>0</v>
      </c>
      <c r="R1716" s="39">
        <f t="shared" si="1507"/>
        <v>0</v>
      </c>
      <c r="S1716" s="39">
        <f t="shared" si="1507"/>
        <v>1824.56</v>
      </c>
      <c r="T1716" s="39">
        <f t="shared" si="1507"/>
        <v>0</v>
      </c>
      <c r="U1716" s="39">
        <f>SUM(U1717:U1718)</f>
        <v>3.21</v>
      </c>
      <c r="V1716" s="39">
        <f t="shared" si="1507"/>
        <v>1.26</v>
      </c>
      <c r="W1716" s="39">
        <f t="shared" si="1507"/>
        <v>52057.78</v>
      </c>
      <c r="X1716" s="39">
        <f t="shared" si="1507"/>
        <v>0</v>
      </c>
      <c r="Y1716" s="39">
        <f t="shared" si="1507"/>
        <v>0</v>
      </c>
      <c r="Z1716" s="39">
        <f t="shared" si="1507"/>
        <v>52057.78</v>
      </c>
      <c r="AA1716" s="39">
        <f t="shared" si="1507"/>
        <v>0</v>
      </c>
      <c r="AB1716" s="39">
        <f t="shared" si="1507"/>
        <v>0</v>
      </c>
      <c r="AC1716" s="39">
        <f t="shared" si="1507"/>
        <v>0</v>
      </c>
      <c r="AD1716" s="39">
        <f t="shared" si="1507"/>
        <v>0</v>
      </c>
      <c r="AE1716" s="39">
        <f t="shared" si="1507"/>
        <v>0</v>
      </c>
      <c r="AF1716" s="39">
        <f t="shared" si="1507"/>
        <v>0</v>
      </c>
      <c r="AG1716" s="39">
        <f t="shared" si="1507"/>
        <v>0</v>
      </c>
      <c r="AH1716" s="39">
        <f t="shared" si="1507"/>
        <v>0</v>
      </c>
      <c r="AI1716" s="39">
        <f t="shared" si="1507"/>
        <v>0</v>
      </c>
      <c r="AJ1716" s="39">
        <f t="shared" si="1507"/>
        <v>0</v>
      </c>
      <c r="AK1716" s="39">
        <f t="shared" si="1507"/>
        <v>0</v>
      </c>
      <c r="AL1716" s="39">
        <f t="shared" si="1507"/>
        <v>0</v>
      </c>
      <c r="AM1716" s="39">
        <f t="shared" si="1507"/>
        <v>0</v>
      </c>
      <c r="AN1716" s="39">
        <f t="shared" si="1507"/>
        <v>0</v>
      </c>
      <c r="AO1716" s="39">
        <f t="shared" si="1507"/>
        <v>0</v>
      </c>
      <c r="AP1716" s="39">
        <f t="shared" si="1507"/>
        <v>0</v>
      </c>
      <c r="AQ1716" s="39">
        <f t="shared" si="1507"/>
        <v>0</v>
      </c>
      <c r="AR1716" s="39">
        <f t="shared" si="1507"/>
        <v>0</v>
      </c>
      <c r="AS1716" s="39">
        <f t="shared" si="1507"/>
        <v>0</v>
      </c>
      <c r="AT1716" s="39">
        <f t="shared" si="1507"/>
        <v>0</v>
      </c>
      <c r="AU1716" s="39">
        <f t="shared" si="1507"/>
        <v>0</v>
      </c>
      <c r="AV1716" s="39">
        <f t="shared" si="1507"/>
        <v>0</v>
      </c>
    </row>
    <row r="1717" spans="1:48" ht="191.25" x14ac:dyDescent="0.5">
      <c r="A1717" s="53">
        <v>1561</v>
      </c>
      <c r="B1717" s="50" t="s">
        <v>3231</v>
      </c>
      <c r="C1717" s="51" t="s">
        <v>3232</v>
      </c>
      <c r="D1717" s="52">
        <v>2019</v>
      </c>
      <c r="E1717" s="52">
        <v>2021</v>
      </c>
      <c r="F1717" s="33">
        <v>38801.11</v>
      </c>
      <c r="G1717" s="34">
        <f>N1717+U1717+AB1717+AI1717+AP1717</f>
        <v>2.77</v>
      </c>
      <c r="H1717" s="34">
        <f>O1717+V1717+AC1717+AJ1717+AQ1717</f>
        <v>0</v>
      </c>
      <c r="I1717" s="34">
        <f>J1717+K1717+L1717</f>
        <v>38801.11</v>
      </c>
      <c r="J1717" s="34">
        <f t="shared" ref="J1717:M1718" si="1508">Q1717+X1717+AE1717+AL1717+AS1717</f>
        <v>0</v>
      </c>
      <c r="K1717" s="34">
        <f t="shared" si="1508"/>
        <v>0</v>
      </c>
      <c r="L1717" s="34">
        <f t="shared" si="1508"/>
        <v>38801.11</v>
      </c>
      <c r="M1717" s="34">
        <f t="shared" si="1508"/>
        <v>0</v>
      </c>
      <c r="N1717" s="34">
        <v>0</v>
      </c>
      <c r="O1717" s="34">
        <v>0</v>
      </c>
      <c r="P1717" s="34">
        <f t="shared" ref="P1717:P1718" si="1509">Q1717+R1717+S1717</f>
        <v>1814.56</v>
      </c>
      <c r="Q1717" s="34">
        <v>0</v>
      </c>
      <c r="R1717" s="34">
        <v>0</v>
      </c>
      <c r="S1717" s="34">
        <v>1814.56</v>
      </c>
      <c r="T1717" s="34">
        <v>0</v>
      </c>
      <c r="U1717" s="34">
        <v>2.77</v>
      </c>
      <c r="V1717" s="34">
        <v>0</v>
      </c>
      <c r="W1717" s="34">
        <f t="shared" ref="W1717:W1718" si="1510">X1717+Y1717+Z1717</f>
        <v>36986.550000000003</v>
      </c>
      <c r="X1717" s="34">
        <v>0</v>
      </c>
      <c r="Y1717" s="34">
        <v>0</v>
      </c>
      <c r="Z1717" s="34">
        <v>36986.550000000003</v>
      </c>
      <c r="AA1717" s="34">
        <v>0</v>
      </c>
      <c r="AB1717" s="34">
        <v>0</v>
      </c>
      <c r="AC1717" s="34">
        <v>0</v>
      </c>
      <c r="AD1717" s="34">
        <f t="shared" ref="AD1717:AD1718" si="1511">AE1717+AF1717+AG1717</f>
        <v>0</v>
      </c>
      <c r="AE1717" s="34">
        <v>0</v>
      </c>
      <c r="AF1717" s="34">
        <v>0</v>
      </c>
      <c r="AG1717" s="34">
        <v>0</v>
      </c>
      <c r="AH1717" s="34">
        <v>0</v>
      </c>
      <c r="AI1717" s="34">
        <v>0</v>
      </c>
      <c r="AJ1717" s="34">
        <v>0</v>
      </c>
      <c r="AK1717" s="34">
        <f t="shared" ref="AK1717:AK1718" si="1512">AL1717+AM1717+AN1717</f>
        <v>0</v>
      </c>
      <c r="AL1717" s="34">
        <v>0</v>
      </c>
      <c r="AM1717" s="34">
        <v>0</v>
      </c>
      <c r="AN1717" s="34">
        <v>0</v>
      </c>
      <c r="AO1717" s="34">
        <v>0</v>
      </c>
      <c r="AP1717" s="34">
        <v>0</v>
      </c>
      <c r="AQ1717" s="34">
        <v>0</v>
      </c>
      <c r="AR1717" s="34">
        <f t="shared" ref="AR1717:AR1718" si="1513">AS1717+AT1717+AU1717</f>
        <v>0</v>
      </c>
      <c r="AS1717" s="34">
        <v>0</v>
      </c>
      <c r="AT1717" s="34">
        <v>0</v>
      </c>
      <c r="AU1717" s="34">
        <v>0</v>
      </c>
      <c r="AV1717" s="34">
        <v>0</v>
      </c>
    </row>
    <row r="1718" spans="1:48" ht="114.75" x14ac:dyDescent="0.5">
      <c r="A1718" s="53">
        <v>1562</v>
      </c>
      <c r="B1718" s="50" t="s">
        <v>3233</v>
      </c>
      <c r="C1718" s="51" t="s">
        <v>3234</v>
      </c>
      <c r="D1718" s="52">
        <v>2020</v>
      </c>
      <c r="E1718" s="52">
        <v>2021</v>
      </c>
      <c r="F1718" s="33">
        <v>15081.23</v>
      </c>
      <c r="G1718" s="34">
        <f>N1718+U1718+AB1718+AI1718+AP1718</f>
        <v>0.44</v>
      </c>
      <c r="H1718" s="34">
        <f>O1718+V1718+AC1718+AJ1718+AQ1718</f>
        <v>1.26</v>
      </c>
      <c r="I1718" s="34">
        <f>J1718+K1718+L1718</f>
        <v>15081.23</v>
      </c>
      <c r="J1718" s="34">
        <f t="shared" si="1508"/>
        <v>0</v>
      </c>
      <c r="K1718" s="34">
        <f t="shared" si="1508"/>
        <v>0</v>
      </c>
      <c r="L1718" s="34">
        <f t="shared" si="1508"/>
        <v>15081.23</v>
      </c>
      <c r="M1718" s="34">
        <f t="shared" si="1508"/>
        <v>0</v>
      </c>
      <c r="N1718" s="34">
        <v>0</v>
      </c>
      <c r="O1718" s="34">
        <v>0</v>
      </c>
      <c r="P1718" s="34">
        <f t="shared" si="1509"/>
        <v>10</v>
      </c>
      <c r="Q1718" s="34">
        <v>0</v>
      </c>
      <c r="R1718" s="34">
        <v>0</v>
      </c>
      <c r="S1718" s="34">
        <v>10</v>
      </c>
      <c r="T1718" s="34">
        <v>0</v>
      </c>
      <c r="U1718" s="34">
        <v>0.44</v>
      </c>
      <c r="V1718" s="34">
        <v>1.26</v>
      </c>
      <c r="W1718" s="34">
        <f t="shared" si="1510"/>
        <v>15071.23</v>
      </c>
      <c r="X1718" s="34">
        <v>0</v>
      </c>
      <c r="Y1718" s="34">
        <v>0</v>
      </c>
      <c r="Z1718" s="34">
        <v>15071.23</v>
      </c>
      <c r="AA1718" s="34">
        <v>0</v>
      </c>
      <c r="AB1718" s="34">
        <v>0</v>
      </c>
      <c r="AC1718" s="34">
        <v>0</v>
      </c>
      <c r="AD1718" s="34">
        <f t="shared" si="1511"/>
        <v>0</v>
      </c>
      <c r="AE1718" s="34">
        <v>0</v>
      </c>
      <c r="AF1718" s="34">
        <v>0</v>
      </c>
      <c r="AG1718" s="34">
        <v>0</v>
      </c>
      <c r="AH1718" s="34">
        <v>0</v>
      </c>
      <c r="AI1718" s="34">
        <v>0</v>
      </c>
      <c r="AJ1718" s="34">
        <v>0</v>
      </c>
      <c r="AK1718" s="34">
        <f t="shared" si="1512"/>
        <v>0</v>
      </c>
      <c r="AL1718" s="34">
        <v>0</v>
      </c>
      <c r="AM1718" s="34">
        <v>0</v>
      </c>
      <c r="AN1718" s="34">
        <v>0</v>
      </c>
      <c r="AO1718" s="34">
        <v>0</v>
      </c>
      <c r="AP1718" s="34">
        <v>0</v>
      </c>
      <c r="AQ1718" s="34">
        <v>0</v>
      </c>
      <c r="AR1718" s="34">
        <f t="shared" si="1513"/>
        <v>0</v>
      </c>
      <c r="AS1718" s="34">
        <v>0</v>
      </c>
      <c r="AT1718" s="34">
        <v>0</v>
      </c>
      <c r="AU1718" s="34">
        <v>0</v>
      </c>
      <c r="AV1718" s="34">
        <v>0</v>
      </c>
    </row>
    <row r="1719" spans="1:48" s="24" customFormat="1" ht="38.25" x14ac:dyDescent="0.45">
      <c r="A1719" s="53"/>
      <c r="B1719" s="55" t="s">
        <v>124</v>
      </c>
      <c r="C1719" s="48"/>
      <c r="D1719" s="45"/>
      <c r="E1719" s="45"/>
      <c r="F1719" s="35">
        <f>SUM(F1720)</f>
        <v>2650.48</v>
      </c>
      <c r="G1719" s="35">
        <f t="shared" ref="G1719:AV1719" si="1514">SUM(G1720)</f>
        <v>0.36</v>
      </c>
      <c r="H1719" s="35">
        <f t="shared" si="1514"/>
        <v>0</v>
      </c>
      <c r="I1719" s="35">
        <f t="shared" si="1514"/>
        <v>2650.48</v>
      </c>
      <c r="J1719" s="35">
        <f t="shared" si="1514"/>
        <v>0</v>
      </c>
      <c r="K1719" s="35">
        <f t="shared" si="1514"/>
        <v>0</v>
      </c>
      <c r="L1719" s="35">
        <f t="shared" si="1514"/>
        <v>2650.48</v>
      </c>
      <c r="M1719" s="35">
        <f t="shared" si="1514"/>
        <v>0</v>
      </c>
      <c r="N1719" s="35">
        <f t="shared" si="1514"/>
        <v>0</v>
      </c>
      <c r="O1719" s="35">
        <f t="shared" si="1514"/>
        <v>0</v>
      </c>
      <c r="P1719" s="35">
        <f t="shared" si="1514"/>
        <v>45.83</v>
      </c>
      <c r="Q1719" s="35">
        <f t="shared" si="1514"/>
        <v>0</v>
      </c>
      <c r="R1719" s="35">
        <f t="shared" si="1514"/>
        <v>0</v>
      </c>
      <c r="S1719" s="35">
        <f t="shared" si="1514"/>
        <v>45.83</v>
      </c>
      <c r="T1719" s="35">
        <f t="shared" si="1514"/>
        <v>0</v>
      </c>
      <c r="U1719" s="35">
        <f t="shared" si="1514"/>
        <v>0.36</v>
      </c>
      <c r="V1719" s="35">
        <f t="shared" si="1514"/>
        <v>0</v>
      </c>
      <c r="W1719" s="35">
        <f t="shared" si="1514"/>
        <v>2604.65</v>
      </c>
      <c r="X1719" s="35">
        <f t="shared" si="1514"/>
        <v>0</v>
      </c>
      <c r="Y1719" s="35">
        <f t="shared" si="1514"/>
        <v>0</v>
      </c>
      <c r="Z1719" s="35">
        <f t="shared" si="1514"/>
        <v>2604.65</v>
      </c>
      <c r="AA1719" s="35">
        <f t="shared" si="1514"/>
        <v>0</v>
      </c>
      <c r="AB1719" s="35">
        <f t="shared" si="1514"/>
        <v>0</v>
      </c>
      <c r="AC1719" s="35">
        <f t="shared" si="1514"/>
        <v>0</v>
      </c>
      <c r="AD1719" s="35">
        <f t="shared" si="1514"/>
        <v>0</v>
      </c>
      <c r="AE1719" s="35">
        <f t="shared" si="1514"/>
        <v>0</v>
      </c>
      <c r="AF1719" s="35">
        <f t="shared" si="1514"/>
        <v>0</v>
      </c>
      <c r="AG1719" s="35">
        <f t="shared" si="1514"/>
        <v>0</v>
      </c>
      <c r="AH1719" s="35">
        <f t="shared" si="1514"/>
        <v>0</v>
      </c>
      <c r="AI1719" s="35">
        <f t="shared" si="1514"/>
        <v>0</v>
      </c>
      <c r="AJ1719" s="35">
        <f t="shared" si="1514"/>
        <v>0</v>
      </c>
      <c r="AK1719" s="35">
        <f t="shared" si="1514"/>
        <v>0</v>
      </c>
      <c r="AL1719" s="35">
        <f t="shared" si="1514"/>
        <v>0</v>
      </c>
      <c r="AM1719" s="35">
        <f t="shared" si="1514"/>
        <v>0</v>
      </c>
      <c r="AN1719" s="35">
        <f t="shared" si="1514"/>
        <v>0</v>
      </c>
      <c r="AO1719" s="35">
        <f t="shared" si="1514"/>
        <v>0</v>
      </c>
      <c r="AP1719" s="35">
        <f t="shared" si="1514"/>
        <v>0</v>
      </c>
      <c r="AQ1719" s="35">
        <f t="shared" si="1514"/>
        <v>0</v>
      </c>
      <c r="AR1719" s="35">
        <f t="shared" si="1514"/>
        <v>0</v>
      </c>
      <c r="AS1719" s="35">
        <f t="shared" si="1514"/>
        <v>0</v>
      </c>
      <c r="AT1719" s="35">
        <f t="shared" si="1514"/>
        <v>0</v>
      </c>
      <c r="AU1719" s="35">
        <f t="shared" si="1514"/>
        <v>0</v>
      </c>
      <c r="AV1719" s="35">
        <f t="shared" si="1514"/>
        <v>0</v>
      </c>
    </row>
    <row r="1720" spans="1:48" ht="153" x14ac:dyDescent="0.5">
      <c r="A1720" s="53">
        <v>1563</v>
      </c>
      <c r="B1720" s="50" t="s">
        <v>3235</v>
      </c>
      <c r="C1720" s="51" t="s">
        <v>3236</v>
      </c>
      <c r="D1720" s="52">
        <v>2020</v>
      </c>
      <c r="E1720" s="52">
        <v>2021</v>
      </c>
      <c r="F1720" s="33">
        <v>2650.48</v>
      </c>
      <c r="G1720" s="34">
        <f>N1720+U1720+AB1720+AI1720+AP1720</f>
        <v>0.36</v>
      </c>
      <c r="H1720" s="34">
        <f>O1720+V1720+AC1720+AJ1720+AQ1720</f>
        <v>0</v>
      </c>
      <c r="I1720" s="34">
        <f>J1720+K1720+L1720</f>
        <v>2650.48</v>
      </c>
      <c r="J1720" s="34">
        <f>Q1720+X1720+AE1720+AL1720+AS1720</f>
        <v>0</v>
      </c>
      <c r="K1720" s="34">
        <f>R1720+Y1720+AF1720+AM1720+AT1720</f>
        <v>0</v>
      </c>
      <c r="L1720" s="34">
        <f>S1720+Z1720+AG1720+AN1720+AU1720</f>
        <v>2650.48</v>
      </c>
      <c r="M1720" s="34">
        <f>T1720+AA1720+AH1720+AO1720+AV1720</f>
        <v>0</v>
      </c>
      <c r="N1720" s="34">
        <v>0</v>
      </c>
      <c r="O1720" s="34">
        <v>0</v>
      </c>
      <c r="P1720" s="34">
        <f>Q1720+R1720+S1720</f>
        <v>45.83</v>
      </c>
      <c r="Q1720" s="34">
        <v>0</v>
      </c>
      <c r="R1720" s="34">
        <v>0</v>
      </c>
      <c r="S1720" s="34">
        <v>45.83</v>
      </c>
      <c r="T1720" s="34">
        <v>0</v>
      </c>
      <c r="U1720" s="34">
        <v>0.36</v>
      </c>
      <c r="V1720" s="34">
        <v>0</v>
      </c>
      <c r="W1720" s="34">
        <f>X1720+Y1720+Z1720</f>
        <v>2604.65</v>
      </c>
      <c r="X1720" s="34">
        <v>0</v>
      </c>
      <c r="Y1720" s="34">
        <v>0</v>
      </c>
      <c r="Z1720" s="34">
        <v>2604.65</v>
      </c>
      <c r="AA1720" s="34">
        <v>0</v>
      </c>
      <c r="AB1720" s="34">
        <v>0</v>
      </c>
      <c r="AC1720" s="34">
        <v>0</v>
      </c>
      <c r="AD1720" s="34">
        <f>AE1720+AF1720+AG1720</f>
        <v>0</v>
      </c>
      <c r="AE1720" s="34">
        <v>0</v>
      </c>
      <c r="AF1720" s="34">
        <v>0</v>
      </c>
      <c r="AG1720" s="34">
        <v>0</v>
      </c>
      <c r="AH1720" s="34">
        <v>0</v>
      </c>
      <c r="AI1720" s="34">
        <v>0</v>
      </c>
      <c r="AJ1720" s="34">
        <v>0</v>
      </c>
      <c r="AK1720" s="34">
        <f>AL1720+AM1720+AN1720</f>
        <v>0</v>
      </c>
      <c r="AL1720" s="34">
        <v>0</v>
      </c>
      <c r="AM1720" s="34">
        <v>0</v>
      </c>
      <c r="AN1720" s="34">
        <v>0</v>
      </c>
      <c r="AO1720" s="34">
        <v>0</v>
      </c>
      <c r="AP1720" s="34">
        <v>0</v>
      </c>
      <c r="AQ1720" s="34">
        <v>0</v>
      </c>
      <c r="AR1720" s="34">
        <f>AS1720+AT1720+AU1720</f>
        <v>0</v>
      </c>
      <c r="AS1720" s="34">
        <v>0</v>
      </c>
      <c r="AT1720" s="34">
        <v>0</v>
      </c>
      <c r="AU1720" s="34">
        <v>0</v>
      </c>
      <c r="AV1720" s="34">
        <v>0</v>
      </c>
    </row>
    <row r="1721" spans="1:48" s="24" customFormat="1" ht="38.25" x14ac:dyDescent="0.45">
      <c r="A1721" s="53"/>
      <c r="B1721" s="55" t="s">
        <v>233</v>
      </c>
      <c r="C1721" s="48"/>
      <c r="D1721" s="45"/>
      <c r="E1721" s="45"/>
      <c r="F1721" s="35">
        <f>SUM(F1722)</f>
        <v>9160.35</v>
      </c>
      <c r="G1721" s="35">
        <f t="shared" ref="G1721:AV1721" si="1515">SUM(G1722)</f>
        <v>0.71</v>
      </c>
      <c r="H1721" s="35">
        <f t="shared" si="1515"/>
        <v>0.4</v>
      </c>
      <c r="I1721" s="35">
        <f t="shared" si="1515"/>
        <v>9160.35</v>
      </c>
      <c r="J1721" s="35">
        <f t="shared" si="1515"/>
        <v>0</v>
      </c>
      <c r="K1721" s="35">
        <f t="shared" si="1515"/>
        <v>0</v>
      </c>
      <c r="L1721" s="35">
        <f t="shared" si="1515"/>
        <v>9160.35</v>
      </c>
      <c r="M1721" s="35">
        <f t="shared" si="1515"/>
        <v>0</v>
      </c>
      <c r="N1721" s="35">
        <f t="shared" si="1515"/>
        <v>0.71</v>
      </c>
      <c r="O1721" s="35">
        <f t="shared" si="1515"/>
        <v>0.4</v>
      </c>
      <c r="P1721" s="35">
        <f t="shared" si="1515"/>
        <v>726.74</v>
      </c>
      <c r="Q1721" s="35">
        <f t="shared" si="1515"/>
        <v>0</v>
      </c>
      <c r="R1721" s="35">
        <f t="shared" si="1515"/>
        <v>0</v>
      </c>
      <c r="S1721" s="35">
        <f t="shared" si="1515"/>
        <v>726.74</v>
      </c>
      <c r="T1721" s="35">
        <f t="shared" si="1515"/>
        <v>0</v>
      </c>
      <c r="U1721" s="35">
        <f>SUM(U1722)</f>
        <v>0</v>
      </c>
      <c r="V1721" s="35">
        <f t="shared" si="1515"/>
        <v>0</v>
      </c>
      <c r="W1721" s="35">
        <f t="shared" si="1515"/>
        <v>8433.61</v>
      </c>
      <c r="X1721" s="35">
        <f t="shared" si="1515"/>
        <v>0</v>
      </c>
      <c r="Y1721" s="35">
        <f t="shared" si="1515"/>
        <v>0</v>
      </c>
      <c r="Z1721" s="35">
        <f t="shared" si="1515"/>
        <v>8433.61</v>
      </c>
      <c r="AA1721" s="35">
        <f t="shared" si="1515"/>
        <v>0</v>
      </c>
      <c r="AB1721" s="35">
        <f t="shared" si="1515"/>
        <v>0</v>
      </c>
      <c r="AC1721" s="35">
        <f t="shared" si="1515"/>
        <v>0</v>
      </c>
      <c r="AD1721" s="35">
        <f t="shared" si="1515"/>
        <v>0</v>
      </c>
      <c r="AE1721" s="35">
        <f t="shared" si="1515"/>
        <v>0</v>
      </c>
      <c r="AF1721" s="35">
        <f t="shared" si="1515"/>
        <v>0</v>
      </c>
      <c r="AG1721" s="35">
        <f t="shared" si="1515"/>
        <v>0</v>
      </c>
      <c r="AH1721" s="35">
        <f t="shared" si="1515"/>
        <v>0</v>
      </c>
      <c r="AI1721" s="35">
        <f t="shared" si="1515"/>
        <v>0</v>
      </c>
      <c r="AJ1721" s="35">
        <f t="shared" si="1515"/>
        <v>0</v>
      </c>
      <c r="AK1721" s="35">
        <f t="shared" si="1515"/>
        <v>0</v>
      </c>
      <c r="AL1721" s="35">
        <f t="shared" si="1515"/>
        <v>0</v>
      </c>
      <c r="AM1721" s="35">
        <f t="shared" si="1515"/>
        <v>0</v>
      </c>
      <c r="AN1721" s="35">
        <f t="shared" si="1515"/>
        <v>0</v>
      </c>
      <c r="AO1721" s="35">
        <f t="shared" si="1515"/>
        <v>0</v>
      </c>
      <c r="AP1721" s="35">
        <f t="shared" si="1515"/>
        <v>0</v>
      </c>
      <c r="AQ1721" s="35">
        <f t="shared" si="1515"/>
        <v>0</v>
      </c>
      <c r="AR1721" s="35">
        <f t="shared" si="1515"/>
        <v>0</v>
      </c>
      <c r="AS1721" s="35">
        <f t="shared" si="1515"/>
        <v>0</v>
      </c>
      <c r="AT1721" s="35">
        <f t="shared" si="1515"/>
        <v>0</v>
      </c>
      <c r="AU1721" s="35">
        <f t="shared" si="1515"/>
        <v>0</v>
      </c>
      <c r="AV1721" s="35">
        <f t="shared" si="1515"/>
        <v>0</v>
      </c>
    </row>
    <row r="1722" spans="1:48" ht="114.75" x14ac:dyDescent="0.5">
      <c r="A1722" s="53">
        <v>1564</v>
      </c>
      <c r="B1722" s="50" t="s">
        <v>3237</v>
      </c>
      <c r="C1722" s="51" t="s">
        <v>3238</v>
      </c>
      <c r="D1722" s="52">
        <v>2020</v>
      </c>
      <c r="E1722" s="52">
        <v>2020</v>
      </c>
      <c r="F1722" s="33">
        <v>9160.35</v>
      </c>
      <c r="G1722" s="34">
        <f>N1722+U1722+AB1722+AI1722+AP1722</f>
        <v>0.71</v>
      </c>
      <c r="H1722" s="34">
        <f>O1722+V1722+AC1722+AJ1722+AQ1722</f>
        <v>0.4</v>
      </c>
      <c r="I1722" s="34">
        <f>J1722+K1722+L1722</f>
        <v>9160.35</v>
      </c>
      <c r="J1722" s="34">
        <f>Q1722+X1722+AE1722+AL1722+AS1722</f>
        <v>0</v>
      </c>
      <c r="K1722" s="34">
        <f>R1722+Y1722+AF1722+AM1722+AT1722</f>
        <v>0</v>
      </c>
      <c r="L1722" s="34">
        <f>S1722+Z1722+AG1722+AN1722+AU1722</f>
        <v>9160.35</v>
      </c>
      <c r="M1722" s="34">
        <f>T1722+AA1722+AH1722+AO1722+AV1722</f>
        <v>0</v>
      </c>
      <c r="N1722" s="34">
        <v>0.71</v>
      </c>
      <c r="O1722" s="34">
        <v>0.4</v>
      </c>
      <c r="P1722" s="34">
        <f>Q1722+R1722+S1722</f>
        <v>726.74</v>
      </c>
      <c r="Q1722" s="34">
        <v>0</v>
      </c>
      <c r="R1722" s="34">
        <v>0</v>
      </c>
      <c r="S1722" s="34">
        <v>726.74</v>
      </c>
      <c r="T1722" s="34">
        <v>0</v>
      </c>
      <c r="U1722" s="34">
        <v>0</v>
      </c>
      <c r="V1722" s="34">
        <v>0</v>
      </c>
      <c r="W1722" s="34">
        <f>X1722+Y1722+Z1722</f>
        <v>8433.61</v>
      </c>
      <c r="X1722" s="34">
        <v>0</v>
      </c>
      <c r="Y1722" s="34">
        <v>0</v>
      </c>
      <c r="Z1722" s="34">
        <v>8433.61</v>
      </c>
      <c r="AA1722" s="34">
        <v>0</v>
      </c>
      <c r="AB1722" s="34">
        <v>0</v>
      </c>
      <c r="AC1722" s="34">
        <v>0</v>
      </c>
      <c r="AD1722" s="34">
        <f>AE1722+AF1722+AG1722</f>
        <v>0</v>
      </c>
      <c r="AE1722" s="34">
        <v>0</v>
      </c>
      <c r="AF1722" s="34">
        <v>0</v>
      </c>
      <c r="AG1722" s="34">
        <v>0</v>
      </c>
      <c r="AH1722" s="34">
        <v>0</v>
      </c>
      <c r="AI1722" s="34">
        <v>0</v>
      </c>
      <c r="AJ1722" s="34">
        <v>0</v>
      </c>
      <c r="AK1722" s="34">
        <f>AL1722+AM1722+AN1722</f>
        <v>0</v>
      </c>
      <c r="AL1722" s="34">
        <v>0</v>
      </c>
      <c r="AM1722" s="34">
        <v>0</v>
      </c>
      <c r="AN1722" s="34">
        <v>0</v>
      </c>
      <c r="AO1722" s="34">
        <v>0</v>
      </c>
      <c r="AP1722" s="34">
        <v>0</v>
      </c>
      <c r="AQ1722" s="34">
        <v>0</v>
      </c>
      <c r="AR1722" s="34">
        <f>AS1722+AT1722+AU1722</f>
        <v>0</v>
      </c>
      <c r="AS1722" s="34">
        <v>0</v>
      </c>
      <c r="AT1722" s="34">
        <v>0</v>
      </c>
      <c r="AU1722" s="34">
        <v>0</v>
      </c>
      <c r="AV1722" s="34">
        <v>0</v>
      </c>
    </row>
    <row r="1723" spans="1:48" s="24" customFormat="1" ht="38.25" x14ac:dyDescent="0.45">
      <c r="A1723" s="53"/>
      <c r="B1723" s="66" t="s">
        <v>3239</v>
      </c>
      <c r="C1723" s="38"/>
      <c r="D1723" s="45"/>
      <c r="E1723" s="67"/>
      <c r="F1723" s="35">
        <f>F1724+F1728+F1729+F1730+F1731+F1732</f>
        <v>4327211</v>
      </c>
      <c r="G1723" s="35">
        <f t="shared" ref="G1723:AV1723" si="1516">G1724+G1728+G1729+G1730+G1731+G1732</f>
        <v>0</v>
      </c>
      <c r="H1723" s="35">
        <f t="shared" si="1516"/>
        <v>0</v>
      </c>
      <c r="I1723" s="35">
        <f t="shared" si="1516"/>
        <v>4304041</v>
      </c>
      <c r="J1723" s="35">
        <f t="shared" si="1516"/>
        <v>1851192.08</v>
      </c>
      <c r="K1723" s="35">
        <f t="shared" si="1516"/>
        <v>2452848.92</v>
      </c>
      <c r="L1723" s="35">
        <f t="shared" si="1516"/>
        <v>0</v>
      </c>
      <c r="M1723" s="35">
        <f t="shared" si="1516"/>
        <v>23170</v>
      </c>
      <c r="N1723" s="35">
        <f t="shared" si="1516"/>
        <v>0</v>
      </c>
      <c r="O1723" s="35">
        <f t="shared" si="1516"/>
        <v>0</v>
      </c>
      <c r="P1723" s="35">
        <f t="shared" si="1516"/>
        <v>861571</v>
      </c>
      <c r="Q1723" s="35">
        <f t="shared" si="1516"/>
        <v>221992.08000000002</v>
      </c>
      <c r="R1723" s="35">
        <f t="shared" si="1516"/>
        <v>639578.92000000004</v>
      </c>
      <c r="S1723" s="35">
        <f t="shared" si="1516"/>
        <v>0</v>
      </c>
      <c r="T1723" s="35">
        <f t="shared" si="1516"/>
        <v>5170</v>
      </c>
      <c r="U1723" s="35">
        <f t="shared" si="1516"/>
        <v>0</v>
      </c>
      <c r="V1723" s="35">
        <f t="shared" si="1516"/>
        <v>0</v>
      </c>
      <c r="W1723" s="35">
        <f t="shared" si="1516"/>
        <v>975570</v>
      </c>
      <c r="X1723" s="35">
        <f t="shared" si="1516"/>
        <v>422300</v>
      </c>
      <c r="Y1723" s="35">
        <f t="shared" si="1516"/>
        <v>553270</v>
      </c>
      <c r="Z1723" s="35">
        <f t="shared" si="1516"/>
        <v>0</v>
      </c>
      <c r="AA1723" s="35">
        <f t="shared" si="1516"/>
        <v>4500</v>
      </c>
      <c r="AB1723" s="35">
        <f t="shared" si="1516"/>
        <v>0</v>
      </c>
      <c r="AC1723" s="35">
        <f t="shared" si="1516"/>
        <v>0</v>
      </c>
      <c r="AD1723" s="35">
        <f t="shared" si="1516"/>
        <v>822300</v>
      </c>
      <c r="AE1723" s="35">
        <f t="shared" si="1516"/>
        <v>402300</v>
      </c>
      <c r="AF1723" s="35">
        <f t="shared" si="1516"/>
        <v>420000</v>
      </c>
      <c r="AG1723" s="35">
        <f t="shared" si="1516"/>
        <v>0</v>
      </c>
      <c r="AH1723" s="35">
        <f t="shared" si="1516"/>
        <v>4500</v>
      </c>
      <c r="AI1723" s="35">
        <f t="shared" si="1516"/>
        <v>0</v>
      </c>
      <c r="AJ1723" s="35">
        <f t="shared" si="1516"/>
        <v>0</v>
      </c>
      <c r="AK1723" s="35">
        <f t="shared" si="1516"/>
        <v>822300</v>
      </c>
      <c r="AL1723" s="35">
        <f t="shared" si="1516"/>
        <v>402300</v>
      </c>
      <c r="AM1723" s="35">
        <f t="shared" si="1516"/>
        <v>420000</v>
      </c>
      <c r="AN1723" s="35">
        <f t="shared" si="1516"/>
        <v>0</v>
      </c>
      <c r="AO1723" s="35">
        <f t="shared" si="1516"/>
        <v>4500</v>
      </c>
      <c r="AP1723" s="35">
        <f t="shared" si="1516"/>
        <v>0</v>
      </c>
      <c r="AQ1723" s="35">
        <f t="shared" si="1516"/>
        <v>0</v>
      </c>
      <c r="AR1723" s="35">
        <f t="shared" si="1516"/>
        <v>822300</v>
      </c>
      <c r="AS1723" s="35">
        <f t="shared" si="1516"/>
        <v>402300</v>
      </c>
      <c r="AT1723" s="35">
        <f t="shared" si="1516"/>
        <v>420000</v>
      </c>
      <c r="AU1723" s="35">
        <f t="shared" si="1516"/>
        <v>0</v>
      </c>
      <c r="AV1723" s="35">
        <f t="shared" si="1516"/>
        <v>4500</v>
      </c>
    </row>
    <row r="1724" spans="1:48" ht="38.25" x14ac:dyDescent="0.5">
      <c r="A1724" s="53">
        <v>1565</v>
      </c>
      <c r="B1724" s="68" t="s">
        <v>3250</v>
      </c>
      <c r="C1724" s="34" t="s">
        <v>3240</v>
      </c>
      <c r="D1724" s="52">
        <v>2020</v>
      </c>
      <c r="E1724" s="52">
        <v>2024</v>
      </c>
      <c r="F1724" s="34">
        <f t="shared" ref="F1724:P1724" si="1517">SUM(F1725:F1727)</f>
        <v>1831192.08</v>
      </c>
      <c r="G1724" s="34">
        <f t="shared" si="1517"/>
        <v>0</v>
      </c>
      <c r="H1724" s="34">
        <f t="shared" si="1517"/>
        <v>0</v>
      </c>
      <c r="I1724" s="34">
        <f t="shared" si="1517"/>
        <v>1831192.08</v>
      </c>
      <c r="J1724" s="34">
        <f t="shared" si="1517"/>
        <v>1831192.08</v>
      </c>
      <c r="K1724" s="34">
        <f t="shared" si="1517"/>
        <v>0</v>
      </c>
      <c r="L1724" s="34">
        <f t="shared" si="1517"/>
        <v>0</v>
      </c>
      <c r="M1724" s="34">
        <f t="shared" si="1517"/>
        <v>0</v>
      </c>
      <c r="N1724" s="34">
        <f t="shared" si="1517"/>
        <v>0</v>
      </c>
      <c r="O1724" s="34">
        <f t="shared" si="1517"/>
        <v>0</v>
      </c>
      <c r="P1724" s="34">
        <f t="shared" si="1517"/>
        <v>221992.08000000002</v>
      </c>
      <c r="Q1724" s="34">
        <f>SUM(Q1725:Q1727)</f>
        <v>221992.08000000002</v>
      </c>
      <c r="R1724" s="34">
        <f t="shared" ref="R1724:AV1724" si="1518">SUM(R1725:R1727)</f>
        <v>0</v>
      </c>
      <c r="S1724" s="34">
        <f t="shared" si="1518"/>
        <v>0</v>
      </c>
      <c r="T1724" s="34">
        <f t="shared" si="1518"/>
        <v>0</v>
      </c>
      <c r="U1724" s="34">
        <f t="shared" si="1518"/>
        <v>0</v>
      </c>
      <c r="V1724" s="34">
        <f t="shared" si="1518"/>
        <v>0</v>
      </c>
      <c r="W1724" s="34">
        <f t="shared" si="1518"/>
        <v>402300</v>
      </c>
      <c r="X1724" s="34">
        <f t="shared" si="1518"/>
        <v>402300</v>
      </c>
      <c r="Y1724" s="34">
        <f t="shared" si="1518"/>
        <v>0</v>
      </c>
      <c r="Z1724" s="34">
        <f t="shared" si="1518"/>
        <v>0</v>
      </c>
      <c r="AA1724" s="34">
        <f t="shared" si="1518"/>
        <v>0</v>
      </c>
      <c r="AB1724" s="34">
        <f t="shared" si="1518"/>
        <v>0</v>
      </c>
      <c r="AC1724" s="34">
        <f t="shared" si="1518"/>
        <v>0</v>
      </c>
      <c r="AD1724" s="34">
        <f t="shared" si="1518"/>
        <v>402300</v>
      </c>
      <c r="AE1724" s="34">
        <f t="shared" si="1518"/>
        <v>402300</v>
      </c>
      <c r="AF1724" s="34">
        <f t="shared" si="1518"/>
        <v>0</v>
      </c>
      <c r="AG1724" s="34">
        <f t="shared" si="1518"/>
        <v>0</v>
      </c>
      <c r="AH1724" s="34">
        <f t="shared" si="1518"/>
        <v>0</v>
      </c>
      <c r="AI1724" s="34">
        <f t="shared" si="1518"/>
        <v>0</v>
      </c>
      <c r="AJ1724" s="34">
        <f t="shared" si="1518"/>
        <v>0</v>
      </c>
      <c r="AK1724" s="34">
        <f t="shared" si="1518"/>
        <v>402300</v>
      </c>
      <c r="AL1724" s="34">
        <f t="shared" si="1518"/>
        <v>402300</v>
      </c>
      <c r="AM1724" s="34">
        <f t="shared" si="1518"/>
        <v>0</v>
      </c>
      <c r="AN1724" s="34">
        <f t="shared" si="1518"/>
        <v>0</v>
      </c>
      <c r="AO1724" s="34">
        <f t="shared" si="1518"/>
        <v>0</v>
      </c>
      <c r="AP1724" s="34">
        <f t="shared" si="1518"/>
        <v>0</v>
      </c>
      <c r="AQ1724" s="34">
        <f t="shared" si="1518"/>
        <v>0</v>
      </c>
      <c r="AR1724" s="34">
        <f t="shared" si="1518"/>
        <v>402300</v>
      </c>
      <c r="AS1724" s="34">
        <f t="shared" si="1518"/>
        <v>402300</v>
      </c>
      <c r="AT1724" s="34">
        <f t="shared" si="1518"/>
        <v>0</v>
      </c>
      <c r="AU1724" s="34">
        <f t="shared" si="1518"/>
        <v>0</v>
      </c>
      <c r="AV1724" s="34">
        <f t="shared" si="1518"/>
        <v>0</v>
      </c>
    </row>
    <row r="1725" spans="1:48" ht="267.75" x14ac:dyDescent="0.5">
      <c r="A1725" s="80" t="s">
        <v>3282</v>
      </c>
      <c r="B1725" s="68" t="s">
        <v>3285</v>
      </c>
      <c r="C1725" s="34" t="s">
        <v>3240</v>
      </c>
      <c r="D1725" s="52">
        <v>2020</v>
      </c>
      <c r="E1725" s="52">
        <v>2024</v>
      </c>
      <c r="F1725" s="34">
        <f>I1725</f>
        <v>1253012.08</v>
      </c>
      <c r="G1725" s="34">
        <f t="shared" ref="G1725:G1727" si="1519">N1725+U1725+AB1725+AI1725+AP1725</f>
        <v>0</v>
      </c>
      <c r="H1725" s="34">
        <f t="shared" ref="H1725:H1727" si="1520">O1725+V1725+AC1725+AJ1725+AQ1725</f>
        <v>0</v>
      </c>
      <c r="I1725" s="34">
        <f t="shared" ref="I1725:I1727" si="1521">J1725+K1725+L1725</f>
        <v>1253012.08</v>
      </c>
      <c r="J1725" s="34">
        <f t="shared" ref="J1725:J1727" si="1522">Q1725+X1725+AE1725+AL1725+AS1725</f>
        <v>1253012.08</v>
      </c>
      <c r="K1725" s="34">
        <f t="shared" ref="K1725:K1727" si="1523">R1725+Y1725+AF1725+AM1725+AT1725</f>
        <v>0</v>
      </c>
      <c r="L1725" s="34">
        <f t="shared" ref="L1725:L1727" si="1524">S1725+Z1725+AG1725+AN1725+AU1725</f>
        <v>0</v>
      </c>
      <c r="M1725" s="34">
        <f t="shared" ref="M1725:M1727" si="1525">T1725+AA1725+AH1725+AO1725+AV1725</f>
        <v>0</v>
      </c>
      <c r="N1725" s="34">
        <v>0</v>
      </c>
      <c r="O1725" s="34">
        <v>0</v>
      </c>
      <c r="P1725" s="34">
        <f t="shared" ref="P1725:P1727" si="1526">Q1725+R1725+S1725</f>
        <v>149012.08000000002</v>
      </c>
      <c r="Q1725" s="34">
        <v>149012.08000000002</v>
      </c>
      <c r="R1725" s="34">
        <v>0</v>
      </c>
      <c r="S1725" s="34">
        <v>0</v>
      </c>
      <c r="T1725" s="34">
        <v>0</v>
      </c>
      <c r="U1725" s="34">
        <v>0</v>
      </c>
      <c r="V1725" s="34">
        <v>0</v>
      </c>
      <c r="W1725" s="34">
        <f t="shared" ref="W1725:W1727" si="1527">X1725+Y1725+Z1725</f>
        <v>276000</v>
      </c>
      <c r="X1725" s="34">
        <v>276000</v>
      </c>
      <c r="Y1725" s="34">
        <v>0</v>
      </c>
      <c r="Z1725" s="34">
        <v>0</v>
      </c>
      <c r="AA1725" s="34">
        <v>0</v>
      </c>
      <c r="AB1725" s="34">
        <v>0</v>
      </c>
      <c r="AC1725" s="34">
        <v>0</v>
      </c>
      <c r="AD1725" s="34">
        <f t="shared" ref="AD1725:AD1727" si="1528">AE1725+AF1725+AG1725</f>
        <v>276000</v>
      </c>
      <c r="AE1725" s="34">
        <v>276000</v>
      </c>
      <c r="AF1725" s="34">
        <v>0</v>
      </c>
      <c r="AG1725" s="34">
        <v>0</v>
      </c>
      <c r="AH1725" s="34">
        <v>0</v>
      </c>
      <c r="AI1725" s="34">
        <v>0</v>
      </c>
      <c r="AJ1725" s="34">
        <v>0</v>
      </c>
      <c r="AK1725" s="34">
        <f t="shared" ref="AK1725:AK1727" si="1529">AL1725+AM1725+AN1725</f>
        <v>276000</v>
      </c>
      <c r="AL1725" s="34">
        <v>276000</v>
      </c>
      <c r="AM1725" s="34">
        <v>0</v>
      </c>
      <c r="AN1725" s="34">
        <v>0</v>
      </c>
      <c r="AO1725" s="34">
        <v>0</v>
      </c>
      <c r="AP1725" s="34">
        <v>0</v>
      </c>
      <c r="AQ1725" s="34">
        <v>0</v>
      </c>
      <c r="AR1725" s="34">
        <f t="shared" ref="AR1725:AR1727" si="1530">AS1725+AT1725+AU1725</f>
        <v>276000</v>
      </c>
      <c r="AS1725" s="34">
        <v>276000</v>
      </c>
      <c r="AT1725" s="34">
        <v>0</v>
      </c>
      <c r="AU1725" s="34">
        <v>0</v>
      </c>
      <c r="AV1725" s="34">
        <v>0</v>
      </c>
    </row>
    <row r="1726" spans="1:48" ht="229.5" x14ac:dyDescent="0.5">
      <c r="A1726" s="80" t="s">
        <v>3283</v>
      </c>
      <c r="B1726" s="68" t="s">
        <v>3286</v>
      </c>
      <c r="C1726" s="34" t="s">
        <v>3240</v>
      </c>
      <c r="D1726" s="52">
        <v>2020</v>
      </c>
      <c r="E1726" s="52">
        <v>2024</v>
      </c>
      <c r="F1726" s="34">
        <f t="shared" ref="F1726:F1731" si="1531">I1726</f>
        <v>325700</v>
      </c>
      <c r="G1726" s="34">
        <f t="shared" si="1519"/>
        <v>0</v>
      </c>
      <c r="H1726" s="34">
        <f t="shared" si="1520"/>
        <v>0</v>
      </c>
      <c r="I1726" s="34">
        <f t="shared" si="1521"/>
        <v>325700</v>
      </c>
      <c r="J1726" s="34">
        <f t="shared" si="1522"/>
        <v>325700</v>
      </c>
      <c r="K1726" s="34">
        <f t="shared" si="1523"/>
        <v>0</v>
      </c>
      <c r="L1726" s="34">
        <f t="shared" si="1524"/>
        <v>0</v>
      </c>
      <c r="M1726" s="34">
        <f t="shared" si="1525"/>
        <v>0</v>
      </c>
      <c r="N1726" s="34">
        <v>0</v>
      </c>
      <c r="O1726" s="34">
        <v>0</v>
      </c>
      <c r="P1726" s="34">
        <f t="shared" si="1526"/>
        <v>20500</v>
      </c>
      <c r="Q1726" s="34">
        <v>20500</v>
      </c>
      <c r="R1726" s="34">
        <v>0</v>
      </c>
      <c r="S1726" s="34">
        <v>0</v>
      </c>
      <c r="T1726" s="34">
        <v>0</v>
      </c>
      <c r="U1726" s="34">
        <v>0</v>
      </c>
      <c r="V1726" s="34">
        <v>0</v>
      </c>
      <c r="W1726" s="34">
        <f t="shared" si="1527"/>
        <v>76300</v>
      </c>
      <c r="X1726" s="34">
        <v>76300</v>
      </c>
      <c r="Y1726" s="34">
        <v>0</v>
      </c>
      <c r="Z1726" s="34">
        <v>0</v>
      </c>
      <c r="AA1726" s="34">
        <v>0</v>
      </c>
      <c r="AB1726" s="34">
        <v>0</v>
      </c>
      <c r="AC1726" s="34">
        <v>0</v>
      </c>
      <c r="AD1726" s="34">
        <f t="shared" si="1528"/>
        <v>76300</v>
      </c>
      <c r="AE1726" s="34">
        <v>76300</v>
      </c>
      <c r="AF1726" s="34">
        <v>0</v>
      </c>
      <c r="AG1726" s="34">
        <v>0</v>
      </c>
      <c r="AH1726" s="34">
        <v>0</v>
      </c>
      <c r="AI1726" s="34">
        <v>0</v>
      </c>
      <c r="AJ1726" s="34">
        <v>0</v>
      </c>
      <c r="AK1726" s="34">
        <f t="shared" si="1529"/>
        <v>76300</v>
      </c>
      <c r="AL1726" s="34">
        <v>76300</v>
      </c>
      <c r="AM1726" s="34">
        <v>0</v>
      </c>
      <c r="AN1726" s="34">
        <v>0</v>
      </c>
      <c r="AO1726" s="34">
        <v>0</v>
      </c>
      <c r="AP1726" s="34">
        <v>0</v>
      </c>
      <c r="AQ1726" s="34">
        <v>0</v>
      </c>
      <c r="AR1726" s="34">
        <f t="shared" si="1530"/>
        <v>76300</v>
      </c>
      <c r="AS1726" s="34">
        <v>76300</v>
      </c>
      <c r="AT1726" s="34">
        <v>0</v>
      </c>
      <c r="AU1726" s="34">
        <v>0</v>
      </c>
      <c r="AV1726" s="34">
        <v>0</v>
      </c>
    </row>
    <row r="1727" spans="1:48" ht="114.75" x14ac:dyDescent="0.5">
      <c r="A1727" s="80" t="s">
        <v>3284</v>
      </c>
      <c r="B1727" s="68" t="s">
        <v>3275</v>
      </c>
      <c r="C1727" s="34" t="s">
        <v>3240</v>
      </c>
      <c r="D1727" s="52">
        <v>2020</v>
      </c>
      <c r="E1727" s="52">
        <v>2024</v>
      </c>
      <c r="F1727" s="34">
        <f t="shared" si="1531"/>
        <v>252480</v>
      </c>
      <c r="G1727" s="34">
        <f t="shared" si="1519"/>
        <v>0</v>
      </c>
      <c r="H1727" s="34">
        <f t="shared" si="1520"/>
        <v>0</v>
      </c>
      <c r="I1727" s="34">
        <f t="shared" si="1521"/>
        <v>252480</v>
      </c>
      <c r="J1727" s="34">
        <f t="shared" si="1522"/>
        <v>252480</v>
      </c>
      <c r="K1727" s="34">
        <f t="shared" si="1523"/>
        <v>0</v>
      </c>
      <c r="L1727" s="34">
        <f t="shared" si="1524"/>
        <v>0</v>
      </c>
      <c r="M1727" s="34">
        <f t="shared" si="1525"/>
        <v>0</v>
      </c>
      <c r="N1727" s="34">
        <v>0</v>
      </c>
      <c r="O1727" s="34">
        <v>0</v>
      </c>
      <c r="P1727" s="34">
        <f t="shared" si="1526"/>
        <v>52480</v>
      </c>
      <c r="Q1727" s="34">
        <v>52480</v>
      </c>
      <c r="R1727" s="34">
        <v>0</v>
      </c>
      <c r="S1727" s="34">
        <v>0</v>
      </c>
      <c r="T1727" s="34">
        <v>0</v>
      </c>
      <c r="U1727" s="34">
        <v>0</v>
      </c>
      <c r="V1727" s="34">
        <v>0</v>
      </c>
      <c r="W1727" s="34">
        <f t="shared" si="1527"/>
        <v>50000</v>
      </c>
      <c r="X1727" s="34">
        <v>50000</v>
      </c>
      <c r="Y1727" s="34">
        <v>0</v>
      </c>
      <c r="Z1727" s="34">
        <v>0</v>
      </c>
      <c r="AA1727" s="34">
        <v>0</v>
      </c>
      <c r="AB1727" s="34">
        <v>0</v>
      </c>
      <c r="AC1727" s="34">
        <v>0</v>
      </c>
      <c r="AD1727" s="34">
        <f t="shared" si="1528"/>
        <v>50000</v>
      </c>
      <c r="AE1727" s="34">
        <v>50000</v>
      </c>
      <c r="AF1727" s="34">
        <v>0</v>
      </c>
      <c r="AG1727" s="34">
        <v>0</v>
      </c>
      <c r="AH1727" s="34">
        <v>0</v>
      </c>
      <c r="AI1727" s="34">
        <v>0</v>
      </c>
      <c r="AJ1727" s="34">
        <v>0</v>
      </c>
      <c r="AK1727" s="34">
        <f t="shared" si="1529"/>
        <v>50000</v>
      </c>
      <c r="AL1727" s="34">
        <v>50000</v>
      </c>
      <c r="AM1727" s="34">
        <v>0</v>
      </c>
      <c r="AN1727" s="34">
        <v>0</v>
      </c>
      <c r="AO1727" s="34">
        <v>0</v>
      </c>
      <c r="AP1727" s="34">
        <v>0</v>
      </c>
      <c r="AQ1727" s="34">
        <v>0</v>
      </c>
      <c r="AR1727" s="34">
        <f t="shared" si="1530"/>
        <v>50000</v>
      </c>
      <c r="AS1727" s="34">
        <v>50000</v>
      </c>
      <c r="AT1727" s="34">
        <v>0</v>
      </c>
      <c r="AU1727" s="34">
        <v>0</v>
      </c>
      <c r="AV1727" s="34"/>
    </row>
    <row r="1728" spans="1:48" ht="38.25" x14ac:dyDescent="0.5">
      <c r="A1728" s="53">
        <v>1566</v>
      </c>
      <c r="B1728" s="68" t="s">
        <v>3241</v>
      </c>
      <c r="C1728" s="34" t="s">
        <v>3240</v>
      </c>
      <c r="D1728" s="52">
        <v>2020</v>
      </c>
      <c r="E1728" s="52">
        <v>2024</v>
      </c>
      <c r="F1728" s="34">
        <f t="shared" si="1531"/>
        <v>560000</v>
      </c>
      <c r="G1728" s="34">
        <f t="shared" ref="G1728:H1731" si="1532">N1728+U1728+AB1728+AI1728+AP1728</f>
        <v>0</v>
      </c>
      <c r="H1728" s="34">
        <f t="shared" si="1532"/>
        <v>0</v>
      </c>
      <c r="I1728" s="34">
        <f t="shared" ref="I1728:I1732" si="1533">J1728+K1728+L1728</f>
        <v>560000</v>
      </c>
      <c r="J1728" s="34">
        <f t="shared" ref="J1728:M1732" si="1534">Q1728+X1728+AE1728+AL1728+AS1728</f>
        <v>0</v>
      </c>
      <c r="K1728" s="34">
        <f t="shared" si="1534"/>
        <v>560000</v>
      </c>
      <c r="L1728" s="34">
        <f t="shared" si="1534"/>
        <v>0</v>
      </c>
      <c r="M1728" s="34">
        <f t="shared" si="1534"/>
        <v>0</v>
      </c>
      <c r="N1728" s="34">
        <v>0</v>
      </c>
      <c r="O1728" s="34">
        <v>0</v>
      </c>
      <c r="P1728" s="34">
        <f t="shared" ref="P1728:P1732" si="1535">Q1728+R1728+S1728</f>
        <v>160000</v>
      </c>
      <c r="Q1728" s="34">
        <v>0</v>
      </c>
      <c r="R1728" s="34">
        <v>160000</v>
      </c>
      <c r="S1728" s="34">
        <v>0</v>
      </c>
      <c r="T1728" s="34">
        <v>0</v>
      </c>
      <c r="U1728" s="34">
        <v>0</v>
      </c>
      <c r="V1728" s="34">
        <v>0</v>
      </c>
      <c r="W1728" s="34">
        <f t="shared" ref="W1728:W1732" si="1536">X1728+Y1728+Z1728</f>
        <v>100000</v>
      </c>
      <c r="X1728" s="34">
        <v>0</v>
      </c>
      <c r="Y1728" s="34">
        <v>100000</v>
      </c>
      <c r="Z1728" s="34">
        <v>0</v>
      </c>
      <c r="AA1728" s="34">
        <v>0</v>
      </c>
      <c r="AB1728" s="34">
        <v>0</v>
      </c>
      <c r="AC1728" s="34">
        <v>0</v>
      </c>
      <c r="AD1728" s="34">
        <f t="shared" ref="AD1728:AD1732" si="1537">AE1728+AF1728+AG1728</f>
        <v>100000</v>
      </c>
      <c r="AE1728" s="34">
        <v>0</v>
      </c>
      <c r="AF1728" s="34">
        <v>100000</v>
      </c>
      <c r="AG1728" s="34">
        <v>0</v>
      </c>
      <c r="AH1728" s="34">
        <v>0</v>
      </c>
      <c r="AI1728" s="34">
        <v>0</v>
      </c>
      <c r="AJ1728" s="34">
        <v>0</v>
      </c>
      <c r="AK1728" s="34">
        <f t="shared" ref="AK1728:AK1732" si="1538">AL1728+AM1728+AN1728</f>
        <v>100000</v>
      </c>
      <c r="AL1728" s="34">
        <v>0</v>
      </c>
      <c r="AM1728" s="34">
        <v>100000</v>
      </c>
      <c r="AN1728" s="34">
        <v>0</v>
      </c>
      <c r="AO1728" s="34">
        <v>0</v>
      </c>
      <c r="AP1728" s="34">
        <v>0</v>
      </c>
      <c r="AQ1728" s="34">
        <v>0</v>
      </c>
      <c r="AR1728" s="34">
        <f t="shared" ref="AR1728:AR1732" si="1539">AS1728+AT1728+AU1728</f>
        <v>100000</v>
      </c>
      <c r="AS1728" s="34">
        <v>0</v>
      </c>
      <c r="AT1728" s="74">
        <v>100000</v>
      </c>
      <c r="AU1728" s="34">
        <v>0</v>
      </c>
      <c r="AV1728" s="34">
        <v>0</v>
      </c>
    </row>
    <row r="1729" spans="1:48" ht="38.25" x14ac:dyDescent="0.5">
      <c r="A1729" s="53">
        <v>1567</v>
      </c>
      <c r="B1729" s="68" t="s">
        <v>3242</v>
      </c>
      <c r="C1729" s="34" t="s">
        <v>3240</v>
      </c>
      <c r="D1729" s="52">
        <v>2020</v>
      </c>
      <c r="E1729" s="52">
        <v>2024</v>
      </c>
      <c r="F1729" s="34">
        <f t="shared" si="1531"/>
        <v>512111</v>
      </c>
      <c r="G1729" s="34">
        <f t="shared" si="1532"/>
        <v>0</v>
      </c>
      <c r="H1729" s="34">
        <f t="shared" si="1532"/>
        <v>0</v>
      </c>
      <c r="I1729" s="34">
        <f t="shared" si="1533"/>
        <v>512111</v>
      </c>
      <c r="J1729" s="34">
        <f t="shared" si="1534"/>
        <v>0</v>
      </c>
      <c r="K1729" s="34">
        <f t="shared" si="1534"/>
        <v>512111</v>
      </c>
      <c r="L1729" s="34">
        <f t="shared" si="1534"/>
        <v>0</v>
      </c>
      <c r="M1729" s="34">
        <f t="shared" si="1534"/>
        <v>0</v>
      </c>
      <c r="N1729" s="34">
        <v>0</v>
      </c>
      <c r="O1729" s="34">
        <v>0</v>
      </c>
      <c r="P1729" s="34">
        <f t="shared" si="1535"/>
        <v>112111</v>
      </c>
      <c r="Q1729" s="34">
        <v>0</v>
      </c>
      <c r="R1729" s="34">
        <v>112111</v>
      </c>
      <c r="S1729" s="34">
        <v>0</v>
      </c>
      <c r="T1729" s="34">
        <v>0</v>
      </c>
      <c r="U1729" s="34">
        <v>0</v>
      </c>
      <c r="V1729" s="34">
        <v>0</v>
      </c>
      <c r="W1729" s="34">
        <f t="shared" si="1536"/>
        <v>100000</v>
      </c>
      <c r="X1729" s="34">
        <v>0</v>
      </c>
      <c r="Y1729" s="34">
        <v>100000</v>
      </c>
      <c r="Z1729" s="34">
        <v>0</v>
      </c>
      <c r="AA1729" s="34">
        <v>0</v>
      </c>
      <c r="AB1729" s="34">
        <v>0</v>
      </c>
      <c r="AC1729" s="34">
        <v>0</v>
      </c>
      <c r="AD1729" s="34">
        <f t="shared" si="1537"/>
        <v>100000</v>
      </c>
      <c r="AE1729" s="34">
        <v>0</v>
      </c>
      <c r="AF1729" s="34">
        <v>100000</v>
      </c>
      <c r="AG1729" s="34">
        <v>0</v>
      </c>
      <c r="AH1729" s="34">
        <v>0</v>
      </c>
      <c r="AI1729" s="34">
        <v>0</v>
      </c>
      <c r="AJ1729" s="34">
        <v>0</v>
      </c>
      <c r="AK1729" s="34">
        <f t="shared" si="1538"/>
        <v>100000</v>
      </c>
      <c r="AL1729" s="34">
        <v>0</v>
      </c>
      <c r="AM1729" s="34">
        <v>100000</v>
      </c>
      <c r="AN1729" s="34">
        <v>0</v>
      </c>
      <c r="AO1729" s="34">
        <v>0</v>
      </c>
      <c r="AP1729" s="34">
        <v>0</v>
      </c>
      <c r="AQ1729" s="34">
        <v>0</v>
      </c>
      <c r="AR1729" s="34">
        <f t="shared" si="1539"/>
        <v>100000</v>
      </c>
      <c r="AS1729" s="34">
        <v>0</v>
      </c>
      <c r="AT1729" s="74">
        <v>100000</v>
      </c>
      <c r="AU1729" s="34">
        <v>0</v>
      </c>
      <c r="AV1729" s="34">
        <v>0</v>
      </c>
    </row>
    <row r="1730" spans="1:48" ht="38.25" x14ac:dyDescent="0.5">
      <c r="A1730" s="53">
        <v>1568</v>
      </c>
      <c r="B1730" s="68" t="s">
        <v>3243</v>
      </c>
      <c r="C1730" s="34" t="s">
        <v>3240</v>
      </c>
      <c r="D1730" s="52">
        <v>2020</v>
      </c>
      <c r="E1730" s="52">
        <v>2024</v>
      </c>
      <c r="F1730" s="34">
        <f t="shared" si="1531"/>
        <v>1240737.92</v>
      </c>
      <c r="G1730" s="34">
        <f t="shared" si="1532"/>
        <v>0</v>
      </c>
      <c r="H1730" s="34">
        <f t="shared" si="1532"/>
        <v>0</v>
      </c>
      <c r="I1730" s="34">
        <f t="shared" si="1533"/>
        <v>1240737.92</v>
      </c>
      <c r="J1730" s="34">
        <f t="shared" si="1534"/>
        <v>0</v>
      </c>
      <c r="K1730" s="34">
        <f t="shared" si="1534"/>
        <v>1240737.92</v>
      </c>
      <c r="L1730" s="34">
        <f t="shared" si="1534"/>
        <v>0</v>
      </c>
      <c r="M1730" s="34">
        <f t="shared" si="1534"/>
        <v>0</v>
      </c>
      <c r="N1730" s="34">
        <v>0</v>
      </c>
      <c r="O1730" s="34">
        <v>0</v>
      </c>
      <c r="P1730" s="34">
        <f t="shared" si="1535"/>
        <v>287467.92000000004</v>
      </c>
      <c r="Q1730" s="34">
        <v>0</v>
      </c>
      <c r="R1730" s="34">
        <v>287467.92000000004</v>
      </c>
      <c r="S1730" s="34">
        <v>0</v>
      </c>
      <c r="T1730" s="34">
        <v>0</v>
      </c>
      <c r="U1730" s="34">
        <v>0</v>
      </c>
      <c r="V1730" s="34">
        <v>0</v>
      </c>
      <c r="W1730" s="34">
        <f t="shared" si="1536"/>
        <v>353270</v>
      </c>
      <c r="X1730" s="34">
        <v>0</v>
      </c>
      <c r="Y1730" s="34">
        <v>353270</v>
      </c>
      <c r="Z1730" s="34">
        <v>0</v>
      </c>
      <c r="AA1730" s="34">
        <v>0</v>
      </c>
      <c r="AB1730" s="34">
        <v>0</v>
      </c>
      <c r="AC1730" s="34">
        <v>0</v>
      </c>
      <c r="AD1730" s="34">
        <f t="shared" si="1537"/>
        <v>200000</v>
      </c>
      <c r="AE1730" s="34">
        <v>0</v>
      </c>
      <c r="AF1730" s="34">
        <v>200000</v>
      </c>
      <c r="AG1730" s="34">
        <v>0</v>
      </c>
      <c r="AH1730" s="34">
        <v>0</v>
      </c>
      <c r="AI1730" s="34">
        <v>0</v>
      </c>
      <c r="AJ1730" s="34">
        <v>0</v>
      </c>
      <c r="AK1730" s="34">
        <f t="shared" si="1538"/>
        <v>200000</v>
      </c>
      <c r="AL1730" s="34">
        <v>0</v>
      </c>
      <c r="AM1730" s="34">
        <v>200000</v>
      </c>
      <c r="AN1730" s="34">
        <v>0</v>
      </c>
      <c r="AO1730" s="34">
        <v>0</v>
      </c>
      <c r="AP1730" s="34">
        <v>0</v>
      </c>
      <c r="AQ1730" s="34">
        <v>0</v>
      </c>
      <c r="AR1730" s="34">
        <f t="shared" si="1539"/>
        <v>200000</v>
      </c>
      <c r="AS1730" s="34">
        <v>0</v>
      </c>
      <c r="AT1730" s="74">
        <v>200000</v>
      </c>
      <c r="AU1730" s="34">
        <v>0</v>
      </c>
      <c r="AV1730" s="34">
        <v>0</v>
      </c>
    </row>
    <row r="1731" spans="1:48" ht="76.5" x14ac:dyDescent="0.5">
      <c r="A1731" s="53">
        <v>1569</v>
      </c>
      <c r="B1731" s="68" t="s">
        <v>3244</v>
      </c>
      <c r="C1731" s="34" t="s">
        <v>3240</v>
      </c>
      <c r="D1731" s="52">
        <v>2020</v>
      </c>
      <c r="E1731" s="52">
        <v>2024</v>
      </c>
      <c r="F1731" s="34">
        <f t="shared" si="1531"/>
        <v>160000</v>
      </c>
      <c r="G1731" s="34">
        <f t="shared" si="1532"/>
        <v>0</v>
      </c>
      <c r="H1731" s="34">
        <f t="shared" si="1532"/>
        <v>0</v>
      </c>
      <c r="I1731" s="34">
        <f t="shared" si="1533"/>
        <v>160000</v>
      </c>
      <c r="J1731" s="34">
        <f t="shared" si="1534"/>
        <v>20000</v>
      </c>
      <c r="K1731" s="34">
        <f t="shared" si="1534"/>
        <v>140000</v>
      </c>
      <c r="L1731" s="34">
        <f t="shared" si="1534"/>
        <v>0</v>
      </c>
      <c r="M1731" s="34">
        <f t="shared" si="1534"/>
        <v>0</v>
      </c>
      <c r="N1731" s="34">
        <v>0</v>
      </c>
      <c r="O1731" s="34">
        <v>0</v>
      </c>
      <c r="P1731" s="34">
        <f t="shared" si="1535"/>
        <v>80000</v>
      </c>
      <c r="Q1731" s="34">
        <v>0</v>
      </c>
      <c r="R1731" s="34">
        <v>80000</v>
      </c>
      <c r="S1731" s="34">
        <v>0</v>
      </c>
      <c r="T1731" s="34">
        <v>0</v>
      </c>
      <c r="U1731" s="34">
        <v>0</v>
      </c>
      <c r="V1731" s="34">
        <v>0</v>
      </c>
      <c r="W1731" s="34">
        <f t="shared" si="1536"/>
        <v>20000</v>
      </c>
      <c r="X1731" s="34">
        <v>20000</v>
      </c>
      <c r="Y1731" s="34">
        <v>0</v>
      </c>
      <c r="Z1731" s="34">
        <v>0</v>
      </c>
      <c r="AA1731" s="34">
        <v>0</v>
      </c>
      <c r="AB1731" s="34">
        <v>0</v>
      </c>
      <c r="AC1731" s="34">
        <v>0</v>
      </c>
      <c r="AD1731" s="34">
        <f t="shared" si="1537"/>
        <v>20000</v>
      </c>
      <c r="AE1731" s="34">
        <v>0</v>
      </c>
      <c r="AF1731" s="34">
        <v>20000</v>
      </c>
      <c r="AG1731" s="34">
        <v>0</v>
      </c>
      <c r="AH1731" s="34">
        <v>0</v>
      </c>
      <c r="AI1731" s="34">
        <v>0</v>
      </c>
      <c r="AJ1731" s="34">
        <v>0</v>
      </c>
      <c r="AK1731" s="34">
        <f t="shared" si="1538"/>
        <v>20000</v>
      </c>
      <c r="AL1731" s="34">
        <v>0</v>
      </c>
      <c r="AM1731" s="34">
        <v>20000</v>
      </c>
      <c r="AN1731" s="34">
        <v>0</v>
      </c>
      <c r="AO1731" s="34">
        <v>0</v>
      </c>
      <c r="AP1731" s="34">
        <v>0</v>
      </c>
      <c r="AQ1731" s="34">
        <v>0</v>
      </c>
      <c r="AR1731" s="34">
        <f t="shared" si="1539"/>
        <v>20000</v>
      </c>
      <c r="AS1731" s="34">
        <v>0</v>
      </c>
      <c r="AT1731" s="34">
        <v>20000</v>
      </c>
      <c r="AU1731" s="34">
        <v>0</v>
      </c>
      <c r="AV1731" s="34">
        <v>0</v>
      </c>
    </row>
    <row r="1732" spans="1:48" ht="38.25" x14ac:dyDescent="0.5">
      <c r="A1732" s="53">
        <v>1570</v>
      </c>
      <c r="B1732" s="68" t="s">
        <v>3245</v>
      </c>
      <c r="C1732" s="34" t="s">
        <v>3240</v>
      </c>
      <c r="D1732" s="52">
        <v>2020</v>
      </c>
      <c r="E1732" s="52">
        <v>2024</v>
      </c>
      <c r="F1732" s="34">
        <v>23170</v>
      </c>
      <c r="G1732" s="34">
        <f>N1732+U1732+AB1732+AI1732+AP1732</f>
        <v>0</v>
      </c>
      <c r="H1732" s="34">
        <f>O1732+V1732+AC1732+AJ1732+AQ1732</f>
        <v>0</v>
      </c>
      <c r="I1732" s="34">
        <f t="shared" si="1533"/>
        <v>0</v>
      </c>
      <c r="J1732" s="34">
        <f t="shared" si="1534"/>
        <v>0</v>
      </c>
      <c r="K1732" s="34">
        <f t="shared" si="1534"/>
        <v>0</v>
      </c>
      <c r="L1732" s="34">
        <f t="shared" si="1534"/>
        <v>0</v>
      </c>
      <c r="M1732" s="34">
        <f t="shared" si="1534"/>
        <v>23170</v>
      </c>
      <c r="N1732" s="34">
        <v>0</v>
      </c>
      <c r="O1732" s="34">
        <v>0</v>
      </c>
      <c r="P1732" s="34">
        <f t="shared" si="1535"/>
        <v>0</v>
      </c>
      <c r="Q1732" s="34">
        <v>0</v>
      </c>
      <c r="R1732" s="34">
        <v>0</v>
      </c>
      <c r="S1732" s="34">
        <v>0</v>
      </c>
      <c r="T1732" s="34">
        <v>5170</v>
      </c>
      <c r="U1732" s="34">
        <v>0</v>
      </c>
      <c r="V1732" s="34">
        <v>0</v>
      </c>
      <c r="W1732" s="34">
        <f t="shared" si="1536"/>
        <v>0</v>
      </c>
      <c r="X1732" s="34">
        <v>0</v>
      </c>
      <c r="Y1732" s="34">
        <v>0</v>
      </c>
      <c r="Z1732" s="34">
        <v>0</v>
      </c>
      <c r="AA1732" s="34">
        <v>4500</v>
      </c>
      <c r="AB1732" s="34">
        <v>0</v>
      </c>
      <c r="AC1732" s="34">
        <v>0</v>
      </c>
      <c r="AD1732" s="34">
        <f t="shared" si="1537"/>
        <v>0</v>
      </c>
      <c r="AE1732" s="34">
        <v>0</v>
      </c>
      <c r="AF1732" s="34">
        <v>0</v>
      </c>
      <c r="AG1732" s="34">
        <v>0</v>
      </c>
      <c r="AH1732" s="34">
        <v>4500</v>
      </c>
      <c r="AI1732" s="34">
        <v>0</v>
      </c>
      <c r="AJ1732" s="34">
        <v>0</v>
      </c>
      <c r="AK1732" s="34">
        <f t="shared" si="1538"/>
        <v>0</v>
      </c>
      <c r="AL1732" s="34">
        <v>0</v>
      </c>
      <c r="AM1732" s="34">
        <v>0</v>
      </c>
      <c r="AN1732" s="34">
        <v>0</v>
      </c>
      <c r="AO1732" s="34">
        <v>4500</v>
      </c>
      <c r="AP1732" s="34">
        <v>0</v>
      </c>
      <c r="AQ1732" s="34">
        <v>0</v>
      </c>
      <c r="AR1732" s="34">
        <f t="shared" si="1539"/>
        <v>0</v>
      </c>
      <c r="AS1732" s="34">
        <v>0</v>
      </c>
      <c r="AT1732" s="34">
        <v>0</v>
      </c>
      <c r="AU1732" s="34">
        <v>0</v>
      </c>
      <c r="AV1732" s="41">
        <v>4500</v>
      </c>
    </row>
    <row r="1734" spans="1:48" x14ac:dyDescent="0.5">
      <c r="Q1734" s="29"/>
    </row>
    <row r="1735" spans="1:48" x14ac:dyDescent="0.5">
      <c r="Q1735" s="31"/>
      <c r="R1735" s="29"/>
    </row>
    <row r="1736" spans="1:48" x14ac:dyDescent="0.5">
      <c r="P1736" s="29"/>
    </row>
  </sheetData>
  <sheetProtection formatColumns="0" formatRows="0" insertColumns="0" insertRows="0" insertHyperlinks="0" deleteColumns="0" deleteRows="0" sort="0" autoFilter="0" pivotTables="0"/>
  <autoFilter ref="A16:AV1732"/>
  <mergeCells count="54">
    <mergeCell ref="AV13:AV14"/>
    <mergeCell ref="AE12:AH12"/>
    <mergeCell ref="A4:B4"/>
    <mergeCell ref="A7:B7"/>
    <mergeCell ref="A12:A15"/>
    <mergeCell ref="B12:B15"/>
    <mergeCell ref="C12:C15"/>
    <mergeCell ref="AE13:AG13"/>
    <mergeCell ref="AH13:AH14"/>
    <mergeCell ref="Q13:S13"/>
    <mergeCell ref="T13:T14"/>
    <mergeCell ref="U13:V14"/>
    <mergeCell ref="X13:Z13"/>
    <mergeCell ref="AA13:AA14"/>
    <mergeCell ref="U12:V12"/>
    <mergeCell ref="W12:W14"/>
    <mergeCell ref="N12:O12"/>
    <mergeCell ref="X12:AA12"/>
    <mergeCell ref="AB12:AC12"/>
    <mergeCell ref="AD12:AD14"/>
    <mergeCell ref="AB13:AC14"/>
    <mergeCell ref="Q12:T12"/>
    <mergeCell ref="AR4:AV4"/>
    <mergeCell ref="AR5:AV5"/>
    <mergeCell ref="AR2:AV2"/>
    <mergeCell ref="AR1:AV1"/>
    <mergeCell ref="AR12:AR14"/>
    <mergeCell ref="AS12:AV12"/>
    <mergeCell ref="AS13:AU13"/>
    <mergeCell ref="AS6:AV6"/>
    <mergeCell ref="A10:AV10"/>
    <mergeCell ref="A1:B1"/>
    <mergeCell ref="D12:D15"/>
    <mergeCell ref="E12:E15"/>
    <mergeCell ref="F12:F14"/>
    <mergeCell ref="A2:B2"/>
    <mergeCell ref="A5:B5"/>
    <mergeCell ref="G13:H14"/>
    <mergeCell ref="A3:B3"/>
    <mergeCell ref="AI13:AJ14"/>
    <mergeCell ref="AL13:AN13"/>
    <mergeCell ref="AO13:AO14"/>
    <mergeCell ref="AP13:AQ14"/>
    <mergeCell ref="AI12:AJ12"/>
    <mergeCell ref="AK12:AK14"/>
    <mergeCell ref="AL12:AO12"/>
    <mergeCell ref="AP12:AQ12"/>
    <mergeCell ref="P12:P14"/>
    <mergeCell ref="J13:L13"/>
    <mergeCell ref="M13:M14"/>
    <mergeCell ref="N13:O14"/>
    <mergeCell ref="G12:H12"/>
    <mergeCell ref="I12:I14"/>
    <mergeCell ref="J12:M12"/>
  </mergeCells>
  <printOptions horizontalCentered="1"/>
  <pageMargins left="0.23622047244094491" right="0.23622047244094491" top="0.74803149606299213" bottom="0.19685039370078741" header="0.31496062992125984" footer="0.31496062992125984"/>
  <pageSetup paperSize="8" scale="15" firstPageNumber="0" orientation="landscape" r:id="rId1"/>
  <headerFooter differentFirst="1">
    <oddHeader>&amp;R&amp;26&amp;P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ИП-2020-2024 14.10.2020</vt:lpstr>
      <vt:lpstr>'ИП-2020-2024 14.10.2020'!Заголовки_для_печати</vt:lpstr>
      <vt:lpstr>'ИП-2020-2024 14.10.2020'!Область_печати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gadilshina</dc:creator>
  <cp:lastModifiedBy>gadilshina</cp:lastModifiedBy>
  <cp:lastPrinted>2020-10-14T14:12:45Z</cp:lastPrinted>
  <dcterms:created xsi:type="dcterms:W3CDTF">2020-07-31T12:23:41Z</dcterms:created>
  <dcterms:modified xsi:type="dcterms:W3CDTF">2020-10-14T14:30:10Z</dcterms:modified>
</cp:coreProperties>
</file>